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7A6073A-DC0F-4F5A-82A3-4F0CD1C075A8}" xr6:coauthVersionLast="47" xr6:coauthVersionMax="47" xr10:uidLastSave="{00000000-0000-0000-0000-000000000000}"/>
  <bookViews>
    <workbookView xWindow="4455" yWindow="4455" windowWidth="21600" windowHeight="12735" tabRatio="737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0" i="1" l="1"/>
  <c r="CL24" i="1"/>
  <c r="CK24" i="1"/>
  <c r="CJ24" i="1"/>
  <c r="CJ29" i="1" s="1"/>
  <c r="CI24" i="1"/>
  <c r="CH24" i="1"/>
  <c r="CL29" i="1"/>
  <c r="CL14" i="1"/>
  <c r="CL13" i="1"/>
  <c r="CL12" i="1"/>
  <c r="CL9" i="1"/>
  <c r="CL270" i="1"/>
  <c r="H57" i="10"/>
  <c r="CM5" i="1"/>
  <c r="CQ5" i="1" s="1"/>
  <c r="CU5" i="1" s="1"/>
  <c r="CY5" i="1" s="1"/>
  <c r="CN5" i="1"/>
  <c r="CR5" i="1" s="1"/>
  <c r="CV5" i="1" s="1"/>
  <c r="CZ5" i="1" s="1"/>
  <c r="CO5" i="1"/>
  <c r="CS5" i="1" s="1"/>
  <c r="CW5" i="1" s="1"/>
  <c r="DA5" i="1" s="1"/>
  <c r="CP5" i="1"/>
  <c r="CT5" i="1" s="1"/>
  <c r="CX5" i="1" s="1"/>
  <c r="DB5" i="1" s="1"/>
  <c r="CJ14" i="1"/>
  <c r="CI14" i="1"/>
  <c r="CH14" i="1"/>
  <c r="CG14" i="1"/>
  <c r="CJ13" i="1"/>
  <c r="CI13" i="1"/>
  <c r="CH13" i="1"/>
  <c r="CG13" i="1"/>
  <c r="CJ12" i="1"/>
  <c r="CI12" i="1"/>
  <c r="CH12" i="1"/>
  <c r="CG12" i="1"/>
  <c r="CK13" i="1"/>
  <c r="CK14" i="1"/>
  <c r="CK12" i="1"/>
  <c r="Z16" i="1"/>
  <c r="V29" i="1"/>
  <c r="X13" i="1"/>
  <c r="X14" i="1"/>
  <c r="X12" i="1"/>
  <c r="Z21" i="1"/>
  <c r="Z20" i="1"/>
  <c r="CF9" i="1"/>
  <c r="CE9" i="1"/>
  <c r="CD9" i="1"/>
  <c r="CC9" i="1"/>
  <c r="X9" i="1"/>
  <c r="W9" i="1"/>
  <c r="CG29" i="1"/>
  <c r="CF29" i="1"/>
  <c r="CE29" i="1"/>
  <c r="CC29" i="1"/>
  <c r="CB29" i="1"/>
  <c r="CG26" i="1"/>
  <c r="CF26" i="1"/>
  <c r="CD26" i="1"/>
  <c r="CC26" i="1"/>
  <c r="CB26" i="1"/>
  <c r="CD24" i="1"/>
  <c r="CI26" i="1"/>
  <c r="CJ26" i="1"/>
  <c r="CK26" i="1"/>
  <c r="CI29" i="1"/>
  <c r="CI31" i="1" s="1"/>
  <c r="CK29" i="1"/>
  <c r="CH26" i="1"/>
  <c r="CH29" i="1"/>
  <c r="X29" i="1"/>
  <c r="Y29" i="1"/>
  <c r="Z29" i="1"/>
  <c r="W29" i="1"/>
  <c r="X26" i="1" s="1"/>
  <c r="W26" i="1"/>
  <c r="Z22" i="1"/>
  <c r="CG22" i="1"/>
  <c r="CJ9" i="1"/>
  <c r="CI9" i="1"/>
  <c r="CH9" i="1"/>
  <c r="CG9" i="1"/>
  <c r="CK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7" i="1"/>
  <c r="AB40" i="1"/>
  <c r="AC40" i="1"/>
  <c r="AD40" i="1"/>
  <c r="AE40" i="1"/>
  <c r="AB55" i="1"/>
  <c r="AC55" i="1"/>
  <c r="AD55" i="1"/>
  <c r="AE55" i="1"/>
  <c r="AE53" i="1"/>
  <c r="AD53" i="1"/>
  <c r="AC53" i="1"/>
  <c r="AB53" i="1"/>
  <c r="AJ240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C51" i="2"/>
  <c r="AC84" i="2"/>
  <c r="AC20" i="2"/>
  <c r="AF72" i="2"/>
  <c r="AF88" i="2"/>
  <c r="AF108" i="2"/>
  <c r="AE65" i="2"/>
  <c r="AE89" i="2"/>
  <c r="AB90" i="2"/>
  <c r="AE93" i="2"/>
  <c r="AC5" i="2"/>
  <c r="AD33" i="2"/>
  <c r="AF79" i="2"/>
  <c r="AE104" i="2"/>
  <c r="AC63" i="2"/>
  <c r="AF41" i="2"/>
  <c r="AE67" i="2"/>
  <c r="AF76" i="2"/>
  <c r="AC70" i="2"/>
  <c r="AB25" i="2"/>
  <c r="AB44" i="2"/>
  <c r="AE6" i="2"/>
  <c r="AE45" i="2"/>
  <c r="AB34" i="2"/>
  <c r="AD72" i="2"/>
  <c r="AD96" i="2"/>
  <c r="AC105" i="2"/>
  <c r="AD59" i="2"/>
  <c r="AE64" i="2"/>
  <c r="AB8" i="2"/>
  <c r="AB72" i="2"/>
  <c r="AC92" i="2"/>
  <c r="AD77" i="2"/>
  <c r="AE97" i="2"/>
  <c r="AC31" i="2"/>
  <c r="AB73" i="2"/>
  <c r="AE108" i="2"/>
  <c r="AC77" i="2"/>
  <c r="AC28" i="2"/>
  <c r="AF110" i="2"/>
  <c r="AE95" i="2"/>
  <c r="AB78" i="2"/>
  <c r="AC8" i="2"/>
  <c r="AC98" i="2"/>
  <c r="AE32" i="2"/>
  <c r="AF89" i="2"/>
  <c r="AC109" i="2"/>
  <c r="AC22" i="2"/>
  <c r="AE78" i="2"/>
  <c r="AF49" i="2"/>
  <c r="AD91" i="2"/>
  <c r="AF8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B110" i="2"/>
  <c r="AD8" i="2"/>
  <c r="AD24" i="2"/>
  <c r="AD43" i="2"/>
  <c r="AC17" i="2"/>
  <c r="AC56" i="2"/>
  <c r="AF63" i="2"/>
  <c r="AF87" i="2"/>
  <c r="AD58" i="2"/>
  <c r="AE44" i="2"/>
  <c r="AC87" i="2"/>
  <c r="AC12" i="2"/>
  <c r="AD87" i="2"/>
  <c r="AE91" i="2"/>
  <c r="AF92" i="2"/>
  <c r="AC94" i="2"/>
  <c r="AB9" i="2"/>
  <c r="AB33" i="2"/>
  <c r="AB52" i="2"/>
  <c r="AE30" i="2"/>
  <c r="AB18" i="2"/>
  <c r="AD64" i="2"/>
  <c r="AD80" i="2"/>
  <c r="AF26" i="2"/>
  <c r="AC18" i="2"/>
  <c r="AE88" i="2"/>
  <c r="AE15" i="2"/>
  <c r="AB108" i="2"/>
  <c r="AE73" i="2"/>
  <c r="AF17" i="2"/>
  <c r="AF33" i="2"/>
  <c r="AF44" i="2"/>
  <c r="AC7" i="2"/>
  <c r="AF20" i="2"/>
  <c r="AF55" i="2"/>
  <c r="AB81" i="2"/>
  <c r="AB89" i="2"/>
  <c r="AB109" i="2"/>
  <c r="AB60" i="2"/>
  <c r="AE48" i="2"/>
  <c r="AC89" i="2"/>
  <c r="AD46" i="2"/>
  <c r="AF90" i="2"/>
  <c r="AE71" i="2"/>
  <c r="AE58" i="2"/>
  <c r="AB94" i="2"/>
  <c r="AD10" i="2"/>
  <c r="AD26" i="2"/>
  <c r="AD34" i="2"/>
  <c r="AE8" i="2"/>
  <c r="AE20" i="2"/>
  <c r="AE47" i="2"/>
  <c r="AD21" i="2"/>
  <c r="AD40" i="2"/>
  <c r="AF65" i="2"/>
  <c r="AF81" i="2"/>
  <c r="AF97" i="2"/>
  <c r="AF109" i="2"/>
  <c r="AD31" i="2"/>
  <c r="AC49" i="2"/>
  <c r="AF14" i="2"/>
  <c r="AD75" i="2"/>
  <c r="AC72" i="2"/>
  <c r="AE105" i="2"/>
  <c r="AB1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E69" i="2"/>
  <c r="AD16" i="2"/>
  <c r="AD32" i="2"/>
  <c r="AD51" i="2"/>
  <c r="AC29" i="2"/>
  <c r="AC44" i="2"/>
  <c r="AD17" i="2"/>
  <c r="AD52" i="2"/>
  <c r="AF71" i="2"/>
  <c r="AF95" i="2"/>
  <c r="AF107" i="2"/>
  <c r="AD23" i="2"/>
  <c r="AE17" i="2"/>
  <c r="AC75" i="2"/>
  <c r="AE110" i="2"/>
  <c r="AD71" i="2"/>
  <c r="AD107" i="2"/>
  <c r="AE42" i="2"/>
  <c r="AB17" i="2"/>
  <c r="AE18" i="2"/>
  <c r="AE57" i="2"/>
  <c r="AB53" i="2"/>
  <c r="AD88" i="2"/>
  <c r="AD108" i="2"/>
  <c r="AC45" i="2"/>
  <c r="AE76" i="2"/>
  <c r="AB43" i="2"/>
  <c r="AB88" i="2"/>
  <c r="AC68" i="2"/>
  <c r="AC55" i="2"/>
  <c r="AD93" i="2"/>
  <c r="AF9" i="2"/>
  <c r="AF25" i="2"/>
  <c r="AF52" i="2"/>
  <c r="AC19" i="2"/>
  <c r="AC46" i="2"/>
  <c r="AC58" i="2"/>
  <c r="AF36" i="2"/>
  <c r="AB65" i="2"/>
  <c r="AB97" i="2"/>
  <c r="AB28" i="2"/>
  <c r="AE21" i="2"/>
  <c r="AC65" i="2"/>
  <c r="AD11" i="2"/>
  <c r="AF74" i="2"/>
  <c r="AC74" i="2"/>
  <c r="AD18" i="2"/>
  <c r="AD45" i="2"/>
  <c r="AD53" i="2"/>
  <c r="AD5" i="2"/>
  <c r="AD56" i="2"/>
  <c r="AF73" i="2"/>
  <c r="AF62" i="2"/>
  <c r="AE66" i="2"/>
  <c r="AE90" i="2"/>
  <c r="AE31" i="2"/>
  <c r="AC96" i="2"/>
  <c r="AC60" i="2"/>
  <c r="AF96" i="2"/>
  <c r="AE77" i="2"/>
  <c r="AB54" i="2"/>
  <c r="AC33" i="2"/>
  <c r="AB22" i="2"/>
  <c r="AB41" i="2"/>
  <c r="AD66" i="2"/>
  <c r="AD82" i="2"/>
  <c r="AD110" i="2"/>
  <c r="AD63" i="2"/>
  <c r="AC67" i="2"/>
  <c r="AC91" i="2"/>
  <c r="AB51" i="2"/>
  <c r="AE75" i="2"/>
  <c r="AD81" i="2"/>
  <c r="AC106" i="2"/>
  <c r="AC23" i="2"/>
  <c r="AE11" i="2"/>
  <c r="AB19" i="2"/>
  <c r="AB76" i="2"/>
  <c r="AE99" i="2"/>
  <c r="AC78" i="2"/>
  <c r="AD9" i="2"/>
  <c r="AB27" i="2"/>
  <c r="AB57" i="2"/>
  <c r="AD90" i="2"/>
  <c r="AC113" i="2"/>
  <c r="AE25" i="2"/>
  <c r="AC79" i="2"/>
  <c r="AB92" i="2"/>
  <c r="AC24" i="2"/>
  <c r="AC35" i="2"/>
  <c r="AB46" i="2"/>
  <c r="AC9" i="2"/>
  <c r="AC21" i="2"/>
  <c r="AC48" i="2"/>
  <c r="AB6" i="2"/>
  <c r="AE63" i="2"/>
  <c r="AC50" i="2"/>
  <c r="AF67" i="2"/>
  <c r="AB35" i="2"/>
  <c r="AD74" i="2"/>
  <c r="AD98" i="2"/>
  <c r="AF34" i="2"/>
  <c r="AE52" i="2"/>
  <c r="AB16" i="2"/>
  <c r="AC47" i="2"/>
  <c r="AD97" i="2"/>
  <c r="AC11" i="2"/>
  <c r="AD25" i="2"/>
  <c r="AD44" i="2"/>
  <c r="AF7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27" i="2"/>
  <c r="AE81" i="2"/>
  <c r="AE109" i="2"/>
  <c r="AD12" i="2"/>
  <c r="AD20" i="2"/>
  <c r="AD28" i="2"/>
  <c r="AD36" i="2"/>
  <c r="AD47" i="2"/>
  <c r="AD55" i="2"/>
  <c r="AF21" i="2"/>
  <c r="AC25" i="2"/>
  <c r="AD60" i="2"/>
  <c r="AF99" i="2"/>
  <c r="AE5" i="2"/>
  <c r="AC81" i="2"/>
  <c r="AE59" i="2"/>
  <c r="AE79" i="2"/>
  <c r="AF104" i="2"/>
  <c r="AE9" i="2"/>
  <c r="AE83" i="2"/>
  <c r="AB40" i="2"/>
  <c r="AB69" i="2"/>
  <c r="AE94" i="2"/>
  <c r="AC43" i="2"/>
  <c r="AF40" i="2"/>
  <c r="AD76" i="2"/>
  <c r="AC30" i="2"/>
  <c r="AB80" i="2"/>
  <c r="AE46" i="2"/>
  <c r="AB10" i="2"/>
  <c r="AF82" i="2"/>
  <c r="AC62" i="2"/>
  <c r="AF48" i="2"/>
  <c r="AE56" i="2"/>
  <c r="AF68" i="2"/>
  <c r="AB5" i="2"/>
  <c r="AB113" i="2" s="1"/>
  <c r="AB26" i="2"/>
  <c r="AC57" i="2"/>
  <c r="AD69" i="2"/>
  <c r="AF5" i="2"/>
  <c r="AB85" i="2"/>
  <c r="AC59" i="2"/>
  <c r="AD27" i="2"/>
  <c r="AB70" i="2"/>
  <c r="AE12" i="2"/>
  <c r="AD42" i="2"/>
  <c r="AB29" i="2"/>
  <c r="AE36" i="2"/>
  <c r="AB61" i="2"/>
  <c r="AD104" i="2"/>
  <c r="AC6" i="2"/>
  <c r="AE82" i="2"/>
  <c r="AC64" i="2"/>
  <c r="AC80" i="2"/>
  <c r="AD105" i="2"/>
  <c r="AC83" i="2"/>
  <c r="AB106" i="2"/>
  <c r="AE107" i="2"/>
  <c r="AF29" i="2"/>
  <c r="AC40" i="2"/>
  <c r="AD68" i="2"/>
  <c r="AB105" i="2"/>
  <c r="AF66" i="2"/>
  <c r="AE51" i="2"/>
  <c r="AE29" i="2"/>
  <c r="AD79" i="2"/>
  <c r="AC52" i="2"/>
  <c r="AC95" i="2"/>
  <c r="AC108" i="2"/>
  <c r="AB48" i="2"/>
  <c r="AB77" i="2"/>
  <c r="AE33" i="2"/>
  <c r="AE7" i="2"/>
  <c r="AF83" i="2"/>
  <c r="AD7" i="2"/>
  <c r="AD95" i="2"/>
  <c r="AD84" i="2"/>
  <c r="AB24" i="2"/>
  <c r="AE85" i="2"/>
  <c r="AF56" i="2"/>
  <c r="AF98" i="2"/>
  <c r="AB13" i="2"/>
  <c r="AF91" i="2"/>
  <c r="AF57" i="2"/>
  <c r="AF84" i="2"/>
  <c r="AC13" i="2"/>
  <c r="AD92" i="2"/>
  <c r="AE70" i="2"/>
  <c r="AC32" i="2"/>
  <c r="AE24" i="2"/>
  <c r="AB93" i="2"/>
  <c r="AC71" i="2"/>
  <c r="AE35" i="2"/>
  <c r="AE98" i="2"/>
  <c r="AF12" i="2"/>
  <c r="AF22" i="2"/>
  <c r="AC82" i="2"/>
  <c r="AB56" i="2"/>
  <c r="AF10" i="2"/>
  <c r="AB96" i="2"/>
  <c r="AF28" i="2"/>
  <c r="AB12" i="2"/>
  <c r="AC86" i="2"/>
  <c r="AB45" i="2"/>
  <c r="AC69" i="2"/>
  <c r="AE19" i="2"/>
  <c r="AC110" i="2"/>
  <c r="AF13" i="2"/>
  <c r="AF47" i="2"/>
  <c r="AF45" i="2"/>
  <c r="AF60" i="2"/>
  <c r="AD85" i="2"/>
  <c r="AB21" i="2"/>
  <c r="AF59" i="2"/>
  <c r="AB47" i="2"/>
  <c r="AD61" i="2"/>
  <c r="AB86" i="2"/>
  <c r="AA67" i="1" l="1"/>
  <c r="AA203" i="1"/>
  <c r="AA201" i="1"/>
  <c r="AA194" i="1"/>
  <c r="AA191" i="1"/>
  <c r="AA186" i="1"/>
  <c r="AA182" i="1"/>
  <c r="AA180" i="1"/>
  <c r="AA177" i="1"/>
  <c r="AA174" i="1"/>
  <c r="AA167" i="1"/>
  <c r="AA164" i="1"/>
  <c r="AA158" i="1"/>
  <c r="AA156" i="1"/>
  <c r="AA150" i="1"/>
  <c r="AA110" i="1"/>
  <c r="AA105" i="1"/>
  <c r="AA82" i="1"/>
  <c r="AA76" i="1"/>
  <c r="AA63" i="1"/>
  <c r="AA54" i="1"/>
  <c r="AA52" i="1"/>
  <c r="AA39" i="1"/>
  <c r="AA195" i="1"/>
  <c r="AA181" i="1"/>
  <c r="AA175" i="1"/>
  <c r="AA171" i="1"/>
  <c r="AA166" i="1"/>
  <c r="AA162" i="1"/>
  <c r="AA155" i="1"/>
  <c r="AA149" i="1"/>
  <c r="AA109" i="1"/>
  <c r="AA78" i="1"/>
  <c r="AA66" i="1"/>
  <c r="AA55" i="1"/>
  <c r="AA51" i="1"/>
  <c r="AA40" i="1"/>
  <c r="AA202" i="1"/>
  <c r="AA190" i="1"/>
  <c r="AA184" i="1"/>
  <c r="AA178" i="1"/>
  <c r="AA176" i="1"/>
  <c r="AA173" i="1"/>
  <c r="AA168" i="1"/>
  <c r="AA163" i="1"/>
  <c r="AA157" i="1"/>
  <c r="AA153" i="1"/>
  <c r="AA148" i="1"/>
  <c r="AA108" i="1"/>
  <c r="AA98" i="1"/>
  <c r="AA77" i="1"/>
  <c r="AA70" i="1"/>
  <c r="AA56" i="1"/>
  <c r="AA53" i="1"/>
  <c r="AA46" i="1"/>
  <c r="AA44" i="1"/>
  <c r="AA225" i="1"/>
  <c r="AA210" i="1"/>
  <c r="AA179" i="1"/>
  <c r="AA283" i="1"/>
  <c r="AA204" i="1"/>
  <c r="AA192" i="1"/>
  <c r="AA284" i="1"/>
  <c r="AA262" i="1"/>
  <c r="AA211" i="1"/>
  <c r="AA165" i="1"/>
  <c r="AA169" i="1" s="1"/>
  <c r="AA159" i="1"/>
  <c r="AA57" i="1"/>
  <c r="CJ31" i="1"/>
  <c r="CL31" i="1"/>
  <c r="AD111" i="2"/>
  <c r="AD113" i="2"/>
  <c r="AF111" i="2"/>
  <c r="AF112" i="2"/>
  <c r="AF113" i="2"/>
  <c r="W31" i="1"/>
  <c r="X31" i="1"/>
  <c r="Y26" i="1"/>
  <c r="Y31" i="1"/>
  <c r="Z26" i="1"/>
  <c r="Z31" i="1"/>
  <c r="AA26" i="1"/>
  <c r="AB112" i="2"/>
  <c r="AA104" i="1" s="1"/>
  <c r="AB111" i="2"/>
  <c r="CG31" i="1"/>
  <c r="CF31" i="1"/>
  <c r="CK31" i="1"/>
  <c r="CL26" i="1"/>
  <c r="CD29" i="1"/>
  <c r="CH31" i="1" s="1"/>
  <c r="CE26" i="1"/>
  <c r="B1" i="9"/>
  <c r="AE111" i="2"/>
  <c r="L1" i="9"/>
  <c r="AC111" i="2"/>
  <c r="AE113" i="2"/>
  <c r="AD112" i="2"/>
  <c r="A1" i="9"/>
  <c r="AC112" i="2"/>
  <c r="AE112" i="2"/>
  <c r="AA41" i="1" l="1"/>
  <c r="AA185" i="1"/>
  <c r="AA214" i="1"/>
  <c r="AA151" i="1"/>
  <c r="AA68" i="1"/>
  <c r="AA47" i="1"/>
  <c r="AA129" i="1"/>
  <c r="AA275" i="1"/>
  <c r="AA213" i="1"/>
  <c r="AA279" i="1"/>
  <c r="AA277" i="1"/>
  <c r="AA160" i="1"/>
  <c r="AA199" i="1"/>
  <c r="AA140" i="1" s="1"/>
  <c r="AA64" i="1"/>
  <c r="AA58" i="1"/>
  <c r="AA206" i="1"/>
  <c r="AA187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K270" i="1"/>
  <c r="CK167" i="1"/>
  <c r="CM167" i="1" s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H183" i="1"/>
  <c r="CJ270" i="1"/>
  <c r="Z270" i="1"/>
  <c r="AA59" i="1" l="1"/>
  <c r="AA48" i="1"/>
  <c r="AA212" i="1"/>
  <c r="AA216" i="1"/>
  <c r="AA215" i="1" s="1"/>
  <c r="AA188" i="1"/>
  <c r="AA196" i="1" s="1"/>
  <c r="AA197" i="1" s="1"/>
  <c r="CI270" i="1"/>
  <c r="CG167" i="1"/>
  <c r="CG270" i="1"/>
  <c r="CH270" i="1"/>
  <c r="AB44" i="1"/>
  <c r="AC44" i="1"/>
  <c r="AD44" i="1"/>
  <c r="AE44" i="1"/>
  <c r="AB45" i="1"/>
  <c r="AC45" i="1"/>
  <c r="AD45" i="1"/>
  <c r="AE45" i="1"/>
  <c r="AB56" i="1"/>
  <c r="AC56" i="1"/>
  <c r="AD56" i="1"/>
  <c r="AE56" i="1"/>
  <c r="AB54" i="1"/>
  <c r="AC54" i="1"/>
  <c r="AD54" i="1"/>
  <c r="AE54" i="1"/>
  <c r="AB78" i="1"/>
  <c r="AC78" i="1"/>
  <c r="AD78" i="1"/>
  <c r="AE78" i="1"/>
  <c r="AB190" i="1"/>
  <c r="AC190" i="1"/>
  <c r="AD190" i="1"/>
  <c r="AE190" i="1"/>
  <c r="AB204" i="1"/>
  <c r="AC204" i="1"/>
  <c r="AD204" i="1"/>
  <c r="AE204" i="1"/>
  <c r="CE167" i="1"/>
  <c r="CE270" i="1"/>
  <c r="CF270" i="1"/>
  <c r="AI228" i="1"/>
  <c r="AI233" i="1"/>
  <c r="AI237" i="1"/>
  <c r="AI240" i="1"/>
  <c r="AI270" i="1"/>
  <c r="Y270" i="1"/>
  <c r="AM167" i="1"/>
  <c r="AO167" i="1"/>
  <c r="AQ167" i="1"/>
  <c r="AS167" i="1"/>
  <c r="AU167" i="1"/>
  <c r="AW167" i="1"/>
  <c r="AY167" i="1"/>
  <c r="BA167" i="1"/>
  <c r="BC167" i="1"/>
  <c r="BE167" i="1"/>
  <c r="BG167" i="1"/>
  <c r="BI167" i="1"/>
  <c r="BK167" i="1"/>
  <c r="BM167" i="1"/>
  <c r="BO167" i="1"/>
  <c r="BQ167" i="1"/>
  <c r="BS167" i="1"/>
  <c r="BU167" i="1"/>
  <c r="BW167" i="1"/>
  <c r="BY167" i="1"/>
  <c r="CA167" i="1"/>
  <c r="CC167" i="1"/>
  <c r="CD270" i="1"/>
  <c r="CC270" i="1"/>
  <c r="AJ270" i="1"/>
  <c r="AK270" i="1"/>
  <c r="AL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43" i="1" l="1"/>
  <c r="AA263" i="1"/>
  <c r="AA264" i="1" s="1"/>
  <c r="AA60" i="1"/>
  <c r="AA65" i="1"/>
  <c r="AA217" i="1"/>
  <c r="Y1" i="1"/>
  <c r="Z1" i="1" s="1"/>
  <c r="AA69" i="1" l="1"/>
  <c r="AA86" i="1"/>
  <c r="AA1" i="1"/>
  <c r="AB1" i="1" s="1"/>
  <c r="AC1" i="1" s="1"/>
  <c r="AD1" i="1" s="1"/>
  <c r="AE1" i="1" s="1"/>
  <c r="AA71" i="1" l="1"/>
  <c r="AA72" i="1"/>
  <c r="A1" i="3"/>
  <c r="AA73" i="1" l="1"/>
  <c r="AA276" i="1" s="1"/>
  <c r="AA265" i="1"/>
  <c r="AA79" i="1"/>
  <c r="A1" i="6"/>
  <c r="A1" i="4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78" i="1" s="1"/>
  <c r="BP25" i="3"/>
  <c r="BP35" i="3"/>
  <c r="BI7" i="3"/>
  <c r="BG12" i="3"/>
  <c r="BE17" i="3"/>
  <c r="BM21" i="3"/>
  <c r="BK30" i="3"/>
  <c r="BN11" i="3"/>
  <c r="BJ31" i="3"/>
  <c r="BK11" i="3"/>
  <c r="BE32" i="3"/>
  <c r="BF42" i="3"/>
  <c r="CL82" i="1" s="1"/>
  <c r="BH9" i="3"/>
  <c r="BJ28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FA13" i="4" a="1"/>
  <c r="Y8" i="2"/>
  <c r="BA8" i="3"/>
  <c r="Z27" i="2"/>
  <c r="BS8" i="3"/>
  <c r="BT32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70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FD15" i="4" a="1"/>
  <c r="EX15" i="4" a="1"/>
  <c r="EY9" i="4" a="1"/>
  <c r="FB16" i="4" a="1"/>
  <c r="FB7" i="4" a="1"/>
  <c r="FE7" i="4" a="1"/>
  <c r="EX12" i="4" a="1"/>
  <c r="AA57" i="2"/>
  <c r="FE5" i="4" a="1"/>
  <c r="FE9" i="4" a="1"/>
  <c r="BD16" i="3"/>
  <c r="Y79" i="2"/>
  <c r="Y105" i="2"/>
  <c r="FC16" i="4" a="1"/>
  <c r="BN24" i="3"/>
  <c r="BS26" i="3"/>
  <c r="BO42" i="3"/>
  <c r="BJ18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56" i="1" s="1"/>
  <c r="BH34" i="3"/>
  <c r="BM14" i="3"/>
  <c r="BG35" i="3"/>
  <c r="BH15" i="3"/>
  <c r="BJ12" i="3"/>
  <c r="BL31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8" i="4" a="1"/>
  <c r="EZ16" i="4" a="1"/>
  <c r="EZ13" i="4" a="1"/>
  <c r="FE6" i="4" a="1"/>
  <c r="EX7" i="4" a="1"/>
  <c r="EY6" i="4" a="1"/>
  <c r="BC40" i="3"/>
  <c r="FC15" i="4" a="1"/>
  <c r="BV24" i="3"/>
  <c r="BK37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95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51" i="1" s="1"/>
  <c r="BH33" i="3"/>
  <c r="BH19" i="3"/>
  <c r="BL17" i="3"/>
  <c r="BP6" i="3"/>
  <c r="BP8" i="3"/>
  <c r="BG32" i="3"/>
  <c r="BL8" i="3"/>
  <c r="BF25" i="3"/>
  <c r="CL67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C8" i="4" a="1"/>
  <c r="FA11" i="4" a="1"/>
  <c r="EZ9" i="4" a="1"/>
  <c r="Y90" i="2"/>
  <c r="Y27" i="2"/>
  <c r="Y53" i="2"/>
  <c r="FC14" i="4" a="1"/>
  <c r="FA7" i="4" a="1"/>
  <c r="EX13" i="4" a="1"/>
  <c r="EX9" i="4" a="1"/>
  <c r="FF5" i="4" a="1"/>
  <c r="BG17" i="3"/>
  <c r="BE33" i="3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46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F24" i="3"/>
  <c r="BT9" i="3"/>
  <c r="BP14" i="3"/>
  <c r="BI33" i="3"/>
  <c r="BN9" i="3"/>
  <c r="BH26" i="3"/>
  <c r="BF45" i="3"/>
  <c r="CL94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EY7" i="4" a="1"/>
  <c r="FA9" i="4" a="1"/>
  <c r="FE16" i="4" a="1"/>
  <c r="Z105" i="2"/>
  <c r="BH14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40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45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AA98" i="2"/>
  <c r="AA46" i="2"/>
  <c r="BA33" i="3"/>
  <c r="Z65" i="2"/>
  <c r="BD38" i="3"/>
  <c r="Y63" i="2"/>
  <c r="EY15" i="4" a="1"/>
  <c r="BE38" i="3"/>
  <c r="BS32" i="3"/>
  <c r="BK17" i="3"/>
  <c r="BP31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V18" i="3"/>
  <c r="BV30" i="3"/>
  <c r="BV36" i="3"/>
  <c r="BV42" i="3"/>
  <c r="BS14" i="3"/>
  <c r="BS20" i="3"/>
  <c r="BT38" i="3"/>
  <c r="BL38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U6" i="3"/>
  <c r="BU24" i="3"/>
  <c r="BU42" i="3"/>
  <c r="BT7" i="3"/>
  <c r="BN17" i="3"/>
  <c r="BK39" i="3"/>
  <c r="BR25" i="3"/>
  <c r="BR45" i="3"/>
  <c r="BO21" i="3"/>
  <c r="BO35" i="3"/>
  <c r="BG36" i="3"/>
  <c r="BL46" i="3"/>
  <c r="BJ26" i="3"/>
  <c r="BP11" i="3"/>
  <c r="BE11" i="3"/>
  <c r="BK20" i="3"/>
  <c r="BL6" i="3"/>
  <c r="BE6" i="3"/>
  <c r="BH21" i="3"/>
  <c r="BL23" i="3"/>
  <c r="BJ14" i="3"/>
  <c r="BT37" i="3"/>
  <c r="BG40" i="3"/>
  <c r="BN33" i="3"/>
  <c r="BI26" i="3"/>
  <c r="BH23" i="3"/>
  <c r="Z76" i="2"/>
  <c r="Y64" i="2"/>
  <c r="Y99" i="2"/>
  <c r="BB45" i="3"/>
  <c r="BA16" i="3"/>
  <c r="Y43" i="2"/>
  <c r="Y80" i="2"/>
  <c r="AA26" i="2"/>
  <c r="BB16" i="3"/>
  <c r="BA28" i="3"/>
  <c r="AA42" i="2"/>
  <c r="Y5" i="2"/>
  <c r="AA89" i="2"/>
  <c r="BD9" i="3"/>
  <c r="Y67" i="2"/>
  <c r="BC6" i="3"/>
  <c r="Z52" i="2"/>
  <c r="BB28" i="3"/>
  <c r="Y29" i="2"/>
  <c r="FA8" i="4" a="1"/>
  <c r="FA15" i="4" a="1"/>
  <c r="FB12" i="4" a="1"/>
  <c r="FC13" i="4" a="1"/>
  <c r="Z78" i="2"/>
  <c r="FF6" i="4" a="1"/>
  <c r="BJ23" i="3"/>
  <c r="BK7" i="3"/>
  <c r="Z62" i="2"/>
  <c r="BC10" i="3"/>
  <c r="BA39" i="3"/>
  <c r="AA74" i="2"/>
  <c r="Z74" i="2"/>
  <c r="Y82" i="2"/>
  <c r="BB26" i="3"/>
  <c r="Z34" i="2"/>
  <c r="FC5" i="4" a="1"/>
  <c r="FD11" i="4" a="1"/>
  <c r="EZ8" i="4" a="1"/>
  <c r="FB15" i="4" a="1"/>
  <c r="BP30" i="3"/>
  <c r="BR32" i="3"/>
  <c r="BO28" i="3"/>
  <c r="BN19" i="3"/>
  <c r="BG6" i="3"/>
  <c r="BI25" i="3"/>
  <c r="BN25" i="3"/>
  <c r="BM26" i="3"/>
  <c r="BJ29" i="3"/>
  <c r="BN28" i="3"/>
  <c r="BI42" i="3"/>
  <c r="AA51" i="2"/>
  <c r="Z92" i="2"/>
  <c r="Z43" i="2"/>
  <c r="FE8" i="4" a="1"/>
  <c r="BK28" i="3"/>
  <c r="BA11" i="3"/>
  <c r="EX16" i="4" a="1"/>
  <c r="BE39" i="3"/>
  <c r="BA18" i="3"/>
  <c r="BL11" i="3"/>
  <c r="Z106" i="2"/>
  <c r="BB39" i="3"/>
  <c r="BB11" i="3"/>
  <c r="FE12" i="4" a="1"/>
  <c r="FB5" i="4" a="1"/>
  <c r="EZ6" i="4" a="1"/>
  <c r="BQ7" i="3"/>
  <c r="BQ25" i="3"/>
  <c r="BQ45" i="3"/>
  <c r="BT15" i="3"/>
  <c r="BF19" i="3"/>
  <c r="BG41" i="3"/>
  <c r="BV25" i="3"/>
  <c r="BV45" i="3"/>
  <c r="BS21" i="3"/>
  <c r="BS45" i="3"/>
  <c r="BM37" i="3"/>
  <c r="BG5" i="3"/>
  <c r="BH31" i="3"/>
  <c r="BP19" i="3"/>
  <c r="BI11" i="3"/>
  <c r="BE21" i="3"/>
  <c r="BH8" i="3"/>
  <c r="BE8" i="3"/>
  <c r="BL27" i="3"/>
  <c r="BH25" i="3"/>
  <c r="BN20" i="3"/>
  <c r="BT45" i="3"/>
  <c r="BI41" i="3"/>
  <c r="BF35" i="3"/>
  <c r="CL77" i="1" s="1"/>
  <c r="BE28" i="3"/>
  <c r="BF28" i="3"/>
  <c r="CL63" i="1" s="1"/>
  <c r="Y22" i="2"/>
  <c r="AA80" i="2"/>
  <c r="Z50" i="2"/>
  <c r="BA17" i="3"/>
  <c r="BA29" i="3"/>
  <c r="Y17" i="2"/>
  <c r="Y33" i="2"/>
  <c r="AA76" i="2"/>
  <c r="BC17" i="3"/>
  <c r="BA5" i="3"/>
  <c r="Z59" i="2"/>
  <c r="Y31" i="2"/>
  <c r="AA92" i="2"/>
  <c r="BD46" i="3"/>
  <c r="Z88" i="2"/>
  <c r="BA23" i="3"/>
  <c r="AA49" i="2"/>
  <c r="Y18" i="2"/>
  <c r="Z42" i="2"/>
  <c r="EY11" i="4" a="1"/>
  <c r="EY13" i="4" a="1"/>
  <c r="EY12" i="4" a="1"/>
  <c r="FE11" i="4" a="1"/>
  <c r="Y34" i="2"/>
  <c r="Z58" i="2"/>
  <c r="BA34" i="3"/>
  <c r="Z33" i="2"/>
  <c r="AA75" i="2"/>
  <c r="Z69" i="2"/>
  <c r="FD7" i="4" a="1"/>
  <c r="FF12" i="4" a="1"/>
  <c r="FC6" i="4" a="1"/>
  <c r="Z16" i="2"/>
  <c r="BD12" i="3"/>
  <c r="Y95" i="2"/>
  <c r="AA59" i="2"/>
  <c r="BV7" i="3"/>
  <c r="BO27" i="3"/>
  <c r="BN15" i="3"/>
  <c r="BE15" i="3"/>
  <c r="BG66" i="3"/>
  <c r="BF16" i="3"/>
  <c r="CL52" i="1" s="1"/>
  <c r="BN13" i="3"/>
  <c r="AA18" i="2"/>
  <c r="BA26" i="3"/>
  <c r="AA106" i="2"/>
  <c r="Y89" i="2"/>
  <c r="FF8" i="4" a="1"/>
  <c r="BN39" i="3"/>
  <c r="BN42" i="3"/>
  <c r="Y104" i="2"/>
  <c r="BD29" i="3"/>
  <c r="AA81" i="2"/>
  <c r="BB7" i="3"/>
  <c r="BV13" i="3"/>
  <c r="BP22" i="3"/>
  <c r="BE7" i="3"/>
  <c r="BE30" i="3"/>
  <c r="Z73" i="2"/>
  <c r="BS35" i="3"/>
  <c r="BM9" i="3"/>
  <c r="BT19" i="3"/>
  <c r="Y73" i="2"/>
  <c r="AA56" i="2"/>
  <c r="Z45" i="2"/>
  <c r="BC46" i="3"/>
  <c r="FA14" i="4" a="1"/>
  <c r="BM41" i="3"/>
  <c r="BJ20" i="3"/>
  <c r="BC20" i="3"/>
  <c r="AA10" i="2"/>
  <c r="Y25" i="2"/>
  <c r="AA70" i="2"/>
  <c r="BB42" i="3"/>
  <c r="BU7" i="3"/>
  <c r="BU25" i="3"/>
  <c r="BU45" i="3"/>
  <c r="BT23" i="3"/>
  <c r="BF21" i="3"/>
  <c r="CL55" i="1" s="1"/>
  <c r="BM42" i="3"/>
  <c r="BR26" i="3"/>
  <c r="BR46" i="3"/>
  <c r="BO22" i="3"/>
  <c r="BS46" i="3"/>
  <c r="BI39" i="3"/>
  <c r="BM18" i="3"/>
  <c r="BL37" i="3"/>
  <c r="BP27" i="3"/>
  <c r="BM11" i="3"/>
  <c r="BI21" i="3"/>
  <c r="BH10" i="3"/>
  <c r="BE10" i="3"/>
  <c r="BF34" i="3"/>
  <c r="CL76" i="1" s="1"/>
  <c r="BN26" i="3"/>
  <c r="BH27" i="3"/>
  <c r="BT8" i="3"/>
  <c r="BG42" i="3"/>
  <c r="BH36" i="3"/>
  <c r="BM28" i="3"/>
  <c r="BJ34" i="3"/>
  <c r="Z67" i="2"/>
  <c r="Z36" i="2"/>
  <c r="Y12" i="2"/>
  <c r="BA20" i="3"/>
  <c r="BD37" i="3"/>
  <c r="Y20" i="2"/>
  <c r="Z49" i="2"/>
  <c r="Z95" i="2"/>
  <c r="BA6" i="3"/>
  <c r="BD35" i="3"/>
  <c r="Y109" i="2"/>
  <c r="AA12" i="2"/>
  <c r="BA7" i="3"/>
  <c r="FF14" i="4" a="1"/>
  <c r="FF11" i="4" a="1"/>
  <c r="EY16" i="4" a="1"/>
  <c r="BU12" i="3"/>
  <c r="BN32" i="3"/>
  <c r="BR31" i="3"/>
  <c r="BT11" i="3"/>
  <c r="BM22" i="3"/>
  <c r="BI5" i="3"/>
  <c r="BK24" i="3"/>
  <c r="BG23" i="3"/>
  <c r="BL39" i="3"/>
  <c r="BP28" i="3"/>
  <c r="BE40" i="3"/>
  <c r="Y21" i="2"/>
  <c r="Y106" i="2"/>
  <c r="BB18" i="3"/>
  <c r="BC30" i="3"/>
  <c r="Y110" i="2"/>
  <c r="EX8" i="4" a="1"/>
  <c r="BU13" i="3"/>
  <c r="BK25" i="3"/>
  <c r="BP40" i="3"/>
  <c r="Z66" i="2"/>
  <c r="Z6" i="2"/>
  <c r="BC34" i="3"/>
  <c r="EZ11" i="4" a="1"/>
  <c r="EX6" i="4" a="1"/>
  <c r="BU18" i="3"/>
  <c r="BR37" i="3"/>
  <c r="BN29" i="3"/>
  <c r="BI27" i="3"/>
  <c r="Z22" i="2"/>
  <c r="BC15" i="3"/>
  <c r="BC39" i="3"/>
  <c r="Y74" i="2"/>
  <c r="Y87" i="2"/>
  <c r="FF9" i="4" a="1"/>
  <c r="BQ37" i="3"/>
  <c r="BH40" i="3"/>
  <c r="BE42" i="3"/>
  <c r="BJ38" i="3"/>
  <c r="BM35" i="3"/>
  <c r="BH7" i="3"/>
  <c r="BB24" i="3"/>
  <c r="AA48" i="2"/>
  <c r="Y92" i="2"/>
  <c r="BB31" i="3"/>
  <c r="BU37" i="3"/>
  <c r="BO16" i="3"/>
  <c r="BP39" i="3"/>
  <c r="BK46" i="3"/>
  <c r="BE46" i="3"/>
  <c r="BK23" i="3"/>
  <c r="V6" i="2"/>
  <c r="BD30" i="3"/>
  <c r="Y56" i="2"/>
  <c r="BQ8" i="3"/>
  <c r="BQ26" i="3"/>
  <c r="BQ46" i="3"/>
  <c r="BT29" i="3"/>
  <c r="BL22" i="3"/>
  <c r="BF10" i="3"/>
  <c r="CL44" i="1" s="1"/>
  <c r="BV26" i="3"/>
  <c r="BV46" i="3"/>
  <c r="BS22" i="3"/>
  <c r="BP5" i="3"/>
  <c r="BE41" i="3"/>
  <c r="BI20" i="3"/>
  <c r="BI46" i="3"/>
  <c r="BE5" i="3"/>
  <c r="BE85" i="3" s="1"/>
  <c r="BK14" i="3"/>
  <c r="BG24" i="3"/>
  <c r="BN21" i="3"/>
  <c r="BK21" i="3"/>
  <c r="BJ42" i="3"/>
  <c r="BF38" i="3"/>
  <c r="BL9" i="3"/>
  <c r="BP26" i="3"/>
  <c r="BF13" i="3"/>
  <c r="BI6" i="3"/>
  <c r="BI38" i="3"/>
  <c r="Y76" i="2"/>
  <c r="Z104" i="2"/>
  <c r="AA94" i="2"/>
  <c r="BD26" i="3"/>
  <c r="BB41" i="3"/>
  <c r="Y9" i="2"/>
  <c r="Z11" i="2"/>
  <c r="Z80" i="2"/>
  <c r="BD10" i="3"/>
  <c r="BB21" i="3"/>
  <c r="Z31" i="2"/>
  <c r="Y55" i="2"/>
  <c r="Y30" i="2"/>
  <c r="BB27" i="3"/>
  <c r="EY14" i="4" a="1"/>
  <c r="BU30" i="3"/>
  <c r="BP18" i="3"/>
  <c r="BF37" i="3"/>
  <c r="BQ13" i="3"/>
  <c r="BQ31" i="3"/>
  <c r="BR8" i="3"/>
  <c r="BP24" i="3"/>
  <c r="BH38" i="3"/>
  <c r="BH39" i="3"/>
  <c r="BV31" i="3"/>
  <c r="BS9" i="3"/>
  <c r="BS27" i="3"/>
  <c r="BT17" i="3"/>
  <c r="BJ17" i="3"/>
  <c r="BE24" i="3"/>
  <c r="BT36" i="3"/>
  <c r="BM5" i="3"/>
  <c r="BI15" i="3"/>
  <c r="BE25" i="3"/>
  <c r="BL24" i="3"/>
  <c r="BM24" i="3"/>
  <c r="BH41" i="3"/>
  <c r="BJ22" i="3"/>
  <c r="BP34" i="3"/>
  <c r="BJ15" i="3"/>
  <c r="BG9" i="3"/>
  <c r="BM40" i="3"/>
  <c r="AA40" i="2"/>
  <c r="Z48" i="2"/>
  <c r="Z108" i="2"/>
  <c r="AA47" i="2"/>
  <c r="BB32" i="3"/>
  <c r="BB37" i="3"/>
  <c r="Y19" i="2"/>
  <c r="AA50" i="2"/>
  <c r="Y61" i="2"/>
  <c r="BA36" i="3"/>
  <c r="AA88" i="2"/>
  <c r="Y47" i="2"/>
  <c r="AA13" i="2"/>
  <c r="AA82" i="2"/>
  <c r="BC36" i="3"/>
  <c r="BC33" i="3"/>
  <c r="BC5" i="3"/>
  <c r="Z8" i="2"/>
  <c r="Z93" i="2"/>
  <c r="AA15" i="2"/>
  <c r="FD6" i="4" a="1"/>
  <c r="BU31" i="3"/>
  <c r="BP10" i="3"/>
  <c r="BT40" i="3"/>
  <c r="BM15" i="3"/>
  <c r="BM10" i="3"/>
  <c r="BD21" i="3"/>
  <c r="X6" i="2"/>
  <c r="BD31" i="3"/>
  <c r="Y97" i="2"/>
  <c r="FB6" i="4" a="1"/>
  <c r="FB13" i="4" a="1"/>
  <c r="FD5" i="4" a="1"/>
  <c r="BU36" i="3"/>
  <c r="BG19" i="3"/>
  <c r="BR19" i="3"/>
  <c r="BO33" i="3"/>
  <c r="BF23" i="3"/>
  <c r="CL66" i="1" s="1"/>
  <c r="BL41" i="3"/>
  <c r="BH13" i="3"/>
  <c r="Y36" i="2"/>
  <c r="BD15" i="3"/>
  <c r="FE15" i="4" a="1"/>
  <c r="BS33" i="3"/>
  <c r="BP17" i="3"/>
  <c r="BI19" i="3"/>
  <c r="BF41" i="3"/>
  <c r="BE22" i="3"/>
  <c r="Z30" i="2"/>
  <c r="Y91" i="2"/>
  <c r="BB5" i="3"/>
  <c r="BB13" i="3"/>
  <c r="BC26" i="3"/>
  <c r="FC7" i="4" a="1"/>
  <c r="FB11" i="4" a="1"/>
  <c r="BU19" i="3"/>
  <c r="BR20" i="3"/>
  <c r="BR38" i="3"/>
  <c r="BO34" i="3"/>
  <c r="BJ41" i="3"/>
  <c r="BM19" i="3"/>
  <c r="BL42" i="3"/>
  <c r="BN6" i="3"/>
  <c r="BE37" i="3"/>
  <c r="AA54" i="2"/>
  <c r="BD36" i="3"/>
  <c r="BD41" i="3"/>
  <c r="Z51" i="2"/>
  <c r="EY5" i="4" a="1"/>
  <c r="BQ14" i="3"/>
  <c r="BQ32" i="3"/>
  <c r="BR9" i="3"/>
  <c r="BP38" i="3"/>
  <c r="BN41" i="3"/>
  <c r="BV14" i="3"/>
  <c r="BV32" i="3"/>
  <c r="BS10" i="3"/>
  <c r="BS28" i="3"/>
  <c r="BP16" i="3"/>
  <c r="BJ21" i="3"/>
  <c r="BG39" i="3"/>
  <c r="BT46" i="3"/>
  <c r="BK6" i="3"/>
  <c r="BG16" i="3"/>
  <c r="BE27" i="3"/>
  <c r="BN27" i="3"/>
  <c r="BI28" i="3"/>
  <c r="BF6" i="3"/>
  <c r="CL39" i="1" s="1"/>
  <c r="BL45" i="3"/>
  <c r="BH35" i="3"/>
  <c r="BM25" i="3"/>
  <c r="BL18" i="3"/>
  <c r="BG11" i="3"/>
  <c r="BJ8" i="3"/>
  <c r="AA109" i="2"/>
  <c r="Y51" i="2"/>
  <c r="AA7" i="2"/>
  <c r="Z72" i="2"/>
  <c r="BC41" i="3"/>
  <c r="BB38" i="3"/>
  <c r="Y108" i="2"/>
  <c r="AA35" i="2"/>
  <c r="Z21" i="2"/>
  <c r="BB19" i="3"/>
  <c r="AA28" i="2"/>
  <c r="AA85" i="2"/>
  <c r="AA65" i="2"/>
  <c r="AA33" i="2"/>
  <c r="BA24" i="3"/>
  <c r="BD25" i="3"/>
  <c r="BD17" i="3"/>
  <c r="BB23" i="3"/>
  <c r="Z82" i="2"/>
  <c r="AA45" i="2"/>
  <c r="FF15" i="4" a="1"/>
  <c r="BJ19" i="3"/>
  <c r="BC16" i="3"/>
  <c r="Z77" i="2"/>
  <c r="Z85" i="2"/>
  <c r="BC23" i="3"/>
  <c r="Y54" i="2"/>
  <c r="FD16" i="4" a="1"/>
  <c r="BV19" i="3"/>
  <c r="BH5" i="3"/>
  <c r="BI45" i="3"/>
  <c r="BN18" i="3"/>
  <c r="BL28" i="3"/>
  <c r="Y75" i="2"/>
  <c r="BC32" i="3"/>
  <c r="Y48" i="2"/>
  <c r="Z63" i="2"/>
  <c r="FA16" i="4" a="1"/>
  <c r="BS36" i="3"/>
  <c r="BP36" i="3"/>
  <c r="BG10" i="3"/>
  <c r="BL30" i="3"/>
  <c r="BL13" i="3"/>
  <c r="Z54" i="2"/>
  <c r="BC8" i="3"/>
  <c r="Z81" i="2"/>
  <c r="AA73" i="2"/>
  <c r="BB10" i="3"/>
  <c r="BQ20" i="3"/>
  <c r="BQ38" i="3"/>
  <c r="BS37" i="3"/>
  <c r="BK42" i="3"/>
  <c r="BI24" i="3"/>
  <c r="BV20" i="3"/>
  <c r="BV38" i="3"/>
  <c r="BS16" i="3"/>
  <c r="BS34" i="3"/>
  <c r="BG34" i="3"/>
  <c r="BN45" i="3"/>
  <c r="BF18" i="3"/>
  <c r="CL54" i="1" s="1"/>
  <c r="BK10" i="3"/>
  <c r="BG20" i="3"/>
  <c r="BF5" i="3"/>
  <c r="BH46" i="3"/>
  <c r="BN14" i="3"/>
  <c r="BF22" i="3"/>
  <c r="BF8" i="3"/>
  <c r="BT31" i="3"/>
  <c r="BK38" i="3"/>
  <c r="BH32" i="3"/>
  <c r="BG25" i="3"/>
  <c r="BN16" i="3"/>
  <c r="Y94" i="2"/>
  <c r="AA14" i="2"/>
  <c r="Z52" i="1" s="1"/>
  <c r="AA78" i="2"/>
  <c r="BC37" i="3"/>
  <c r="BD39" i="3"/>
  <c r="Z20" i="2"/>
  <c r="Z5" i="2"/>
  <c r="Z70" i="2"/>
  <c r="BC13" i="3"/>
  <c r="BC42" i="3"/>
  <c r="AA20" i="2"/>
  <c r="Z94" i="2"/>
  <c r="AA32" i="2"/>
  <c r="AV10" i="3"/>
  <c r="Z83" i="2"/>
  <c r="BA10" i="3"/>
  <c r="Y52" i="2"/>
  <c r="BD5" i="3"/>
  <c r="Z17" i="2"/>
  <c r="FC12" i="4" a="1"/>
  <c r="EX5" i="4" a="1"/>
  <c r="FE14" i="4" a="1"/>
  <c r="EX14" i="4" a="1"/>
  <c r="BO9" i="3"/>
  <c r="Y65" i="2"/>
  <c r="Z32" i="2"/>
  <c r="FA6" i="4" a="1"/>
  <c r="BV8" i="3"/>
  <c r="BR14" i="3"/>
  <c r="BO10" i="3"/>
  <c r="BF17" i="3"/>
  <c r="CL53" i="1" s="1"/>
  <c r="Y35" i="2"/>
  <c r="W6" i="2"/>
  <c r="Z12" i="2"/>
  <c r="BD8" i="3"/>
  <c r="AA99" i="2"/>
  <c r="BA25" i="3"/>
  <c r="FF7" i="4" a="1"/>
  <c r="BI37" i="3"/>
  <c r="BO15" i="3"/>
  <c r="BK41" i="3"/>
  <c r="BP9" i="3"/>
  <c r="BK16" i="3"/>
  <c r="BL7" i="3"/>
  <c r="BJ46" i="3"/>
  <c r="BM12" i="3"/>
  <c r="Y85" i="2"/>
  <c r="BC38" i="3"/>
  <c r="Y58" i="2"/>
  <c r="Z29" i="2"/>
  <c r="Y57" i="2"/>
  <c r="BD24" i="3"/>
  <c r="BQ19" i="3"/>
  <c r="BM20" i="3"/>
  <c r="BV37" i="3"/>
  <c r="BS15" i="3"/>
  <c r="BP32" i="3"/>
  <c r="BD13" i="3"/>
  <c r="Z86" i="2"/>
  <c r="BI22" i="3"/>
  <c r="BT25" i="3"/>
  <c r="BQ62" i="3"/>
  <c r="BQ56" i="3"/>
  <c r="BU66" i="3"/>
  <c r="BG59" i="3"/>
  <c r="BP57" i="3"/>
  <c r="BH59" i="3"/>
  <c r="BH62" i="3"/>
  <c r="CL96" i="1" l="1"/>
  <c r="AA83" i="1"/>
  <c r="AA224" i="1"/>
  <c r="AA226" i="1" s="1"/>
  <c r="AA85" i="1"/>
  <c r="CL28" i="1"/>
  <c r="CL17" i="1"/>
  <c r="CL10" i="1"/>
  <c r="BP60" i="3"/>
  <c r="BP92" i="3"/>
  <c r="CL283" i="1"/>
  <c r="CL284" i="1"/>
  <c r="CL225" i="1"/>
  <c r="CL262" i="1"/>
  <c r="CL41" i="1"/>
  <c r="CL57" i="1"/>
  <c r="CK67" i="1"/>
  <c r="CK95" i="1"/>
  <c r="CK82" i="1"/>
  <c r="CK44" i="1"/>
  <c r="CK56" i="1"/>
  <c r="CK63" i="1"/>
  <c r="CK55" i="1"/>
  <c r="CK39" i="1"/>
  <c r="CK46" i="1"/>
  <c r="CK78" i="1"/>
  <c r="CK40" i="1"/>
  <c r="CK52" i="1"/>
  <c r="Z78" i="1"/>
  <c r="CK51" i="1"/>
  <c r="CK76" i="1"/>
  <c r="CK54" i="1"/>
  <c r="CK66" i="1"/>
  <c r="CK45" i="1"/>
  <c r="CK77" i="1"/>
  <c r="CK70" i="1"/>
  <c r="CK53" i="1"/>
  <c r="CK94" i="1"/>
  <c r="CH76" i="1"/>
  <c r="CH46" i="1"/>
  <c r="X157" i="1"/>
  <c r="X185" i="1" s="1"/>
  <c r="Z153" i="1"/>
  <c r="CH153" i="1" s="1"/>
  <c r="CI153" i="1" s="1"/>
  <c r="Z51" i="1"/>
  <c r="Z186" i="1"/>
  <c r="CH186" i="1" s="1"/>
  <c r="CH70" i="1"/>
  <c r="CJ76" i="1"/>
  <c r="CJ40" i="1"/>
  <c r="X98" i="1"/>
  <c r="Y149" i="1"/>
  <c r="X78" i="1"/>
  <c r="Y53" i="1"/>
  <c r="X163" i="1"/>
  <c r="X148" i="1"/>
  <c r="Y148" i="1"/>
  <c r="Y40" i="1"/>
  <c r="Z202" i="1"/>
  <c r="Z109" i="1"/>
  <c r="Y181" i="1"/>
  <c r="Y163" i="1"/>
  <c r="X184" i="1"/>
  <c r="Y150" i="1"/>
  <c r="Y203" i="1"/>
  <c r="CI77" i="1"/>
  <c r="Y191" i="1"/>
  <c r="Z190" i="1"/>
  <c r="X54" i="1"/>
  <c r="CH63" i="1"/>
  <c r="CH225" i="1" s="1"/>
  <c r="CJ51" i="1"/>
  <c r="CI78" i="1"/>
  <c r="CJ56" i="1"/>
  <c r="CH66" i="1"/>
  <c r="CG67" i="1"/>
  <c r="X177" i="1"/>
  <c r="Y158" i="1"/>
  <c r="X109" i="1"/>
  <c r="Z67" i="1"/>
  <c r="Z195" i="1"/>
  <c r="CH195" i="1" s="1"/>
  <c r="CI195" i="1" s="1"/>
  <c r="X202" i="1"/>
  <c r="Y77" i="1"/>
  <c r="Z194" i="1"/>
  <c r="CH194" i="1" s="1"/>
  <c r="CI194" i="1" s="1"/>
  <c r="Y182" i="1"/>
  <c r="X182" i="1"/>
  <c r="X63" i="1"/>
  <c r="Z168" i="1"/>
  <c r="CH168" i="1" s="1"/>
  <c r="CI168" i="1" s="1"/>
  <c r="CH44" i="1"/>
  <c r="CG54" i="1"/>
  <c r="CJ53" i="1"/>
  <c r="Y63" i="1"/>
  <c r="Y171" i="1"/>
  <c r="Z150" i="1"/>
  <c r="CH150" i="1" s="1"/>
  <c r="CJ45" i="1"/>
  <c r="CG76" i="1"/>
  <c r="CG66" i="1"/>
  <c r="CI39" i="1"/>
  <c r="CG44" i="1"/>
  <c r="CG55" i="1"/>
  <c r="CH77" i="1"/>
  <c r="CH39" i="1"/>
  <c r="CH28" i="1" s="1"/>
  <c r="CH82" i="1"/>
  <c r="CG46" i="1"/>
  <c r="CJ67" i="1"/>
  <c r="CI76" i="1"/>
  <c r="CJ52" i="1"/>
  <c r="CN52" i="1" s="1"/>
  <c r="CR52" i="1" s="1"/>
  <c r="CV52" i="1" s="1"/>
  <c r="CZ52" i="1" s="1"/>
  <c r="X166" i="1"/>
  <c r="X162" i="1" s="1"/>
  <c r="Y157" i="1"/>
  <c r="Y185" i="1" s="1"/>
  <c r="Z66" i="1"/>
  <c r="Y76" i="1"/>
  <c r="X168" i="1"/>
  <c r="Y195" i="1"/>
  <c r="X40" i="1"/>
  <c r="X203" i="1"/>
  <c r="Z63" i="1"/>
  <c r="X158" i="1"/>
  <c r="X156" i="1"/>
  <c r="CI66" i="1"/>
  <c r="CH45" i="1"/>
  <c r="CI55" i="1"/>
  <c r="CH78" i="1"/>
  <c r="CJ95" i="1"/>
  <c r="CI95" i="1" s="1"/>
  <c r="CH95" i="1" s="1"/>
  <c r="CG95" i="1" s="1"/>
  <c r="CF95" i="1" s="1"/>
  <c r="CE95" i="1" s="1"/>
  <c r="CD95" i="1" s="1"/>
  <c r="CC95" i="1" s="1"/>
  <c r="CB95" i="1" s="1"/>
  <c r="CA95" i="1" s="1"/>
  <c r="BZ95" i="1" s="1"/>
  <c r="BY95" i="1" s="1"/>
  <c r="BX95" i="1" s="1"/>
  <c r="BW95" i="1" s="1"/>
  <c r="BV95" i="1" s="1"/>
  <c r="BU95" i="1" s="1"/>
  <c r="BT95" i="1" s="1"/>
  <c r="BS95" i="1" s="1"/>
  <c r="BR95" i="1" s="1"/>
  <c r="BQ95" i="1" s="1"/>
  <c r="BP95" i="1" s="1"/>
  <c r="BO95" i="1" s="1"/>
  <c r="BN95" i="1" s="1"/>
  <c r="BM95" i="1" s="1"/>
  <c r="BL95" i="1" s="1"/>
  <c r="BK95" i="1" s="1"/>
  <c r="BJ95" i="1" s="1"/>
  <c r="BI95" i="1" s="1"/>
  <c r="BH95" i="1" s="1"/>
  <c r="BG95" i="1" s="1"/>
  <c r="BF95" i="1" s="1"/>
  <c r="BE95" i="1" s="1"/>
  <c r="BD95" i="1" s="1"/>
  <c r="BC95" i="1" s="1"/>
  <c r="BB95" i="1" s="1"/>
  <c r="BA95" i="1" s="1"/>
  <c r="AZ95" i="1" s="1"/>
  <c r="AY95" i="1" s="1"/>
  <c r="AX95" i="1" s="1"/>
  <c r="AW95" i="1" s="1"/>
  <c r="AV95" i="1" s="1"/>
  <c r="AU95" i="1" s="1"/>
  <c r="AT95" i="1" s="1"/>
  <c r="AS95" i="1" s="1"/>
  <c r="AR95" i="1" s="1"/>
  <c r="AQ95" i="1" s="1"/>
  <c r="AP95" i="1" s="1"/>
  <c r="AO95" i="1" s="1"/>
  <c r="AN95" i="1" s="1"/>
  <c r="AM95" i="1" s="1"/>
  <c r="AL95" i="1" s="1"/>
  <c r="AK95" i="1" s="1"/>
  <c r="AJ95" i="1" s="1"/>
  <c r="AI95" i="1" s="1"/>
  <c r="CG51" i="1"/>
  <c r="CJ63" i="1"/>
  <c r="CG45" i="1"/>
  <c r="Z77" i="1"/>
  <c r="Z182" i="1"/>
  <c r="CH182" i="1" s="1"/>
  <c r="X70" i="1"/>
  <c r="Z76" i="1"/>
  <c r="X176" i="1"/>
  <c r="Y153" i="1"/>
  <c r="X186" i="1"/>
  <c r="Z56" i="1"/>
  <c r="X153" i="1"/>
  <c r="Z164" i="1"/>
  <c r="CH164" i="1" s="1"/>
  <c r="CI164" i="1" s="1"/>
  <c r="Z171" i="1"/>
  <c r="Z46" i="1"/>
  <c r="X44" i="1"/>
  <c r="Y108" i="1"/>
  <c r="Y201" i="1"/>
  <c r="Z201" i="1"/>
  <c r="X155" i="1"/>
  <c r="Y82" i="1"/>
  <c r="Y54" i="1"/>
  <c r="Y190" i="1"/>
  <c r="Z149" i="1"/>
  <c r="CH149" i="1" s="1"/>
  <c r="CI149" i="1" s="1"/>
  <c r="Y66" i="1"/>
  <c r="Y186" i="1"/>
  <c r="Z110" i="1"/>
  <c r="Z174" i="1"/>
  <c r="CH174" i="1" s="1"/>
  <c r="Z158" i="1"/>
  <c r="CH158" i="1" s="1"/>
  <c r="CI158" i="1" s="1"/>
  <c r="Y174" i="1"/>
  <c r="Y39" i="1"/>
  <c r="Y16" i="1" s="1"/>
  <c r="CG77" i="1"/>
  <c r="CJ94" i="1"/>
  <c r="CI94" i="1" s="1"/>
  <c r="CH94" i="1" s="1"/>
  <c r="CG94" i="1" s="1"/>
  <c r="CF94" i="1" s="1"/>
  <c r="CE94" i="1" s="1"/>
  <c r="CD94" i="1" s="1"/>
  <c r="CC94" i="1" s="1"/>
  <c r="CB94" i="1" s="1"/>
  <c r="CA94" i="1" s="1"/>
  <c r="BZ94" i="1" s="1"/>
  <c r="BY94" i="1" s="1"/>
  <c r="BX94" i="1" s="1"/>
  <c r="BW94" i="1" s="1"/>
  <c r="BV94" i="1" s="1"/>
  <c r="BU94" i="1" s="1"/>
  <c r="BT94" i="1" s="1"/>
  <c r="BS94" i="1" s="1"/>
  <c r="BR94" i="1" s="1"/>
  <c r="BQ94" i="1" s="1"/>
  <c r="BP94" i="1" s="1"/>
  <c r="BO94" i="1" s="1"/>
  <c r="BN94" i="1" s="1"/>
  <c r="BM94" i="1" s="1"/>
  <c r="BL94" i="1" s="1"/>
  <c r="BK94" i="1" s="1"/>
  <c r="BJ94" i="1" s="1"/>
  <c r="BI94" i="1" s="1"/>
  <c r="BH94" i="1" s="1"/>
  <c r="BG94" i="1" s="1"/>
  <c r="BF94" i="1" s="1"/>
  <c r="BE94" i="1" s="1"/>
  <c r="BD94" i="1" s="1"/>
  <c r="BC94" i="1" s="1"/>
  <c r="BB94" i="1" s="1"/>
  <c r="BA94" i="1" s="1"/>
  <c r="AZ94" i="1" s="1"/>
  <c r="AY94" i="1" s="1"/>
  <c r="AX94" i="1" s="1"/>
  <c r="AW94" i="1" s="1"/>
  <c r="AV94" i="1" s="1"/>
  <c r="AU94" i="1" s="1"/>
  <c r="AT94" i="1" s="1"/>
  <c r="AS94" i="1" s="1"/>
  <c r="AR94" i="1" s="1"/>
  <c r="AQ94" i="1" s="1"/>
  <c r="AP94" i="1" s="1"/>
  <c r="AO94" i="1" s="1"/>
  <c r="AN94" i="1" s="1"/>
  <c r="AM94" i="1" s="1"/>
  <c r="AL94" i="1" s="1"/>
  <c r="AK94" i="1" s="1"/>
  <c r="AJ94" i="1" s="1"/>
  <c r="AI94" i="1" s="1"/>
  <c r="CH54" i="1"/>
  <c r="CH55" i="1"/>
  <c r="CJ77" i="1"/>
  <c r="CG63" i="1"/>
  <c r="CI82" i="1"/>
  <c r="CI70" i="1"/>
  <c r="CG82" i="1"/>
  <c r="CH51" i="1"/>
  <c r="CJ39" i="1"/>
  <c r="CJ28" i="1" s="1"/>
  <c r="CJ33" i="1" s="1"/>
  <c r="CI51" i="1"/>
  <c r="CJ46" i="1"/>
  <c r="CJ44" i="1"/>
  <c r="CG39" i="1"/>
  <c r="CI53" i="1"/>
  <c r="CH52" i="1"/>
  <c r="CP52" i="1" s="1"/>
  <c r="CT52" i="1" s="1"/>
  <c r="CX52" i="1" s="1"/>
  <c r="DB52" i="1" s="1"/>
  <c r="CI63" i="1"/>
  <c r="CI225" i="1" s="1"/>
  <c r="CG56" i="1"/>
  <c r="X191" i="1"/>
  <c r="Y167" i="1"/>
  <c r="Y51" i="1"/>
  <c r="Y35" i="1" s="1"/>
  <c r="Z148" i="1"/>
  <c r="X67" i="1"/>
  <c r="Y166" i="1"/>
  <c r="Y162" i="1" s="1"/>
  <c r="Y78" i="1"/>
  <c r="Y46" i="1"/>
  <c r="X171" i="1"/>
  <c r="Y55" i="1"/>
  <c r="X51" i="1"/>
  <c r="X180" i="1"/>
  <c r="X108" i="1"/>
  <c r="Y178" i="1"/>
  <c r="Y202" i="1"/>
  <c r="Z175" i="1"/>
  <c r="Z163" i="1"/>
  <c r="CH163" i="1" s="1"/>
  <c r="Y177" i="1"/>
  <c r="Z44" i="1"/>
  <c r="Z39" i="1"/>
  <c r="Z17" i="1" s="1"/>
  <c r="Y176" i="1"/>
  <c r="Z82" i="1"/>
  <c r="Z180" i="1"/>
  <c r="CH180" i="1" s="1"/>
  <c r="Z166" i="1"/>
  <c r="Y44" i="1"/>
  <c r="Y194" i="1"/>
  <c r="X77" i="1"/>
  <c r="X178" i="1"/>
  <c r="Z177" i="1"/>
  <c r="CH177" i="1" s="1"/>
  <c r="Z70" i="1"/>
  <c r="Y52" i="1"/>
  <c r="X194" i="1"/>
  <c r="Z156" i="1"/>
  <c r="CH156" i="1" s="1"/>
  <c r="CI156" i="1" s="1"/>
  <c r="X110" i="1"/>
  <c r="X55" i="1"/>
  <c r="X149" i="1"/>
  <c r="Y98" i="1"/>
  <c r="Z108" i="1"/>
  <c r="X53" i="1"/>
  <c r="X150" i="1"/>
  <c r="Y109" i="1"/>
  <c r="Z157" i="1"/>
  <c r="CH157" i="1" s="1"/>
  <c r="CI157" i="1" s="1"/>
  <c r="Y67" i="1"/>
  <c r="Y155" i="1"/>
  <c r="X39" i="1"/>
  <c r="CI56" i="1"/>
  <c r="CJ70" i="1"/>
  <c r="CH56" i="1"/>
  <c r="CI45" i="1"/>
  <c r="CJ66" i="1"/>
  <c r="CI46" i="1"/>
  <c r="CI44" i="1"/>
  <c r="CG70" i="1"/>
  <c r="CG52" i="1"/>
  <c r="CH67" i="1"/>
  <c r="CI67" i="1"/>
  <c r="CI52" i="1"/>
  <c r="CM52" i="1" s="1"/>
  <c r="CQ52" i="1" s="1"/>
  <c r="CU52" i="1" s="1"/>
  <c r="CY52" i="1" s="1"/>
  <c r="CJ55" i="1"/>
  <c r="CJ54" i="1"/>
  <c r="CH53" i="1"/>
  <c r="CE70" i="1"/>
  <c r="CG78" i="1"/>
  <c r="CJ78" i="1"/>
  <c r="CG40" i="1"/>
  <c r="CG53" i="1"/>
  <c r="CI54" i="1"/>
  <c r="CJ82" i="1"/>
  <c r="CH40" i="1"/>
  <c r="CI40" i="1"/>
  <c r="Y173" i="1"/>
  <c r="X82" i="1"/>
  <c r="Z155" i="1"/>
  <c r="CH155" i="1" s="1"/>
  <c r="CI155" i="1" s="1"/>
  <c r="Y164" i="1"/>
  <c r="Y56" i="1"/>
  <c r="X76" i="1"/>
  <c r="Z203" i="1"/>
  <c r="X46" i="1"/>
  <c r="Y180" i="1"/>
  <c r="Z191" i="1"/>
  <c r="CH191" i="1" s="1"/>
  <c r="X173" i="1"/>
  <c r="Y184" i="1"/>
  <c r="Y70" i="1"/>
  <c r="Z40" i="1"/>
  <c r="Z181" i="1"/>
  <c r="CH181" i="1" s="1"/>
  <c r="Y110" i="1"/>
  <c r="X66" i="1"/>
  <c r="X167" i="1"/>
  <c r="Z167" i="1"/>
  <c r="CH167" i="1" s="1"/>
  <c r="CI167" i="1" s="1"/>
  <c r="Z178" i="1"/>
  <c r="CH178" i="1" s="1"/>
  <c r="X164" i="1"/>
  <c r="Z176" i="1"/>
  <c r="CH176" i="1" s="1"/>
  <c r="Z173" i="1"/>
  <c r="CH173" i="1" s="1"/>
  <c r="X190" i="1"/>
  <c r="X181" i="1"/>
  <c r="Y156" i="1"/>
  <c r="Z53" i="1"/>
  <c r="Z55" i="1"/>
  <c r="Z98" i="1"/>
  <c r="Z54" i="1"/>
  <c r="X175" i="1"/>
  <c r="Y168" i="1"/>
  <c r="Y175" i="1"/>
  <c r="X195" i="1"/>
  <c r="X56" i="1"/>
  <c r="X52" i="1"/>
  <c r="Z184" i="1"/>
  <c r="CH184" i="1" s="1"/>
  <c r="X174" i="1"/>
  <c r="X201" i="1"/>
  <c r="JP9" i="4" s="1"/>
  <c r="JP16" i="4" s="1"/>
  <c r="JO16" i="4" s="1"/>
  <c r="JO9" i="4" s="1"/>
  <c r="JN9" i="4" s="1"/>
  <c r="JN16" i="4" s="1"/>
  <c r="BH61" i="3"/>
  <c r="BV48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75" i="1" s="1"/>
  <c r="CL210" i="1" s="1"/>
  <c r="Y111" i="2"/>
  <c r="BO83" i="3"/>
  <c r="BS81" i="3"/>
  <c r="BG48" i="3"/>
  <c r="BL73" i="3"/>
  <c r="BE69" i="3"/>
  <c r="BI87" i="3"/>
  <c r="BM63" i="3"/>
  <c r="BF56" i="3"/>
  <c r="CL148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84" i="1" s="1"/>
  <c r="CL214" i="1" s="1"/>
  <c r="BF66" i="3"/>
  <c r="CL182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105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BP50" i="3"/>
  <c r="BK84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90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71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FN15" i="4" a="1"/>
  <c r="GW15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77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81" i="1" s="1"/>
  <c r="BF82" i="3"/>
  <c r="CL176" i="1" s="1"/>
  <c r="CL211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65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56" i="1" s="1"/>
  <c r="BB92" i="3"/>
  <c r="BB85" i="3"/>
  <c r="BB89" i="3"/>
  <c r="BG93" i="3"/>
  <c r="BH76" i="3"/>
  <c r="BF90" i="3"/>
  <c r="CL157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86" i="1" s="1"/>
  <c r="BF85" i="3"/>
  <c r="CL178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50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GD8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53" i="1" s="1"/>
  <c r="BB95" i="3"/>
  <c r="BB63" i="3"/>
  <c r="BB67" i="3"/>
  <c r="BG97" i="3"/>
  <c r="BE55" i="3"/>
  <c r="BP86" i="3"/>
  <c r="BD94" i="3"/>
  <c r="BK70" i="3"/>
  <c r="BF87" i="3"/>
  <c r="CL183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95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55" i="1" s="1"/>
  <c r="BJ5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104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G63" i="3"/>
  <c r="BA55" i="3"/>
  <c r="BC71" i="3"/>
  <c r="BG78" i="3"/>
  <c r="BM59" i="3"/>
  <c r="BB74" i="3"/>
  <c r="BH68" i="3"/>
  <c r="BU54" i="3"/>
  <c r="BI78" i="3"/>
  <c r="BA61" i="3"/>
  <c r="BH67" i="3"/>
  <c r="BL78" i="3"/>
  <c r="BE80" i="3"/>
  <c r="BI59" i="3"/>
  <c r="BQ70" i="3"/>
  <c r="BR62" i="3"/>
  <c r="BT61" i="3"/>
  <c r="BO94" i="3"/>
  <c r="BS75" i="3"/>
  <c r="BU49" i="3"/>
  <c r="BR88" i="3"/>
  <c r="BR79" i="3"/>
  <c r="BV63" i="3"/>
  <c r="BT82" i="3"/>
  <c r="BN93" i="3"/>
  <c r="BP90" i="3"/>
  <c r="BO61" i="3"/>
  <c r="BG82" i="3"/>
  <c r="BE59" i="3"/>
  <c r="BM58" i="3"/>
  <c r="BJ68" i="3"/>
  <c r="BJ61" i="3"/>
  <c r="BK59" i="3"/>
  <c r="BK95" i="3"/>
  <c r="GB5" i="4" a="1"/>
  <c r="GQ7" i="4" a="1"/>
  <c r="HE12" i="4" a="1"/>
  <c r="HD6" i="4" a="1"/>
  <c r="GR8" i="4" a="1"/>
  <c r="GX8" i="4" a="1"/>
  <c r="GV7" i="4" a="1"/>
  <c r="FV11" i="4" a="1"/>
  <c r="FY5" i="4" a="1"/>
  <c r="FL6" i="4" a="1"/>
  <c r="FH9" i="4" a="1"/>
  <c r="FG7" i="4" a="1"/>
  <c r="FJ6" i="4" a="1"/>
  <c r="FJ15" i="4" a="1"/>
  <c r="FP7" i="4" a="1"/>
  <c r="HG8" i="4" a="1"/>
  <c r="GV5" i="4" a="1"/>
  <c r="HA11" i="4" a="1"/>
  <c r="HF12" i="4" a="1"/>
  <c r="FM8" i="4" a="1"/>
  <c r="FX12" i="4" a="1"/>
  <c r="GE13" i="4" a="1"/>
  <c r="GG14" i="4" a="1"/>
  <c r="FQ11" i="4" a="1"/>
  <c r="GU14" i="4" a="1"/>
  <c r="GV15" i="4" a="1"/>
  <c r="FV16" i="4" a="1"/>
  <c r="GX16" i="4" a="1"/>
  <c r="GJ7" i="4" a="1"/>
  <c r="HH13" i="4" a="1"/>
  <c r="FM11" i="4" a="1"/>
  <c r="HH11" i="4" a="1"/>
  <c r="GX14" i="4" a="1"/>
  <c r="GU15" i="4" a="1"/>
  <c r="FS16" i="4" a="1"/>
  <c r="GQ16" i="4" a="1"/>
  <c r="GC11" i="4" a="1"/>
  <c r="BC92" i="3"/>
  <c r="BC59" i="3"/>
  <c r="BC97" i="3"/>
  <c r="BD56" i="3"/>
  <c r="BD77" i="3"/>
  <c r="GM13" i="4" a="1"/>
  <c r="GZ15" i="4" a="1"/>
  <c r="FV14" i="4" a="1"/>
  <c r="GL12" i="4" a="1"/>
  <c r="FQ15" i="4" a="1"/>
  <c r="FW16" i="4" a="1"/>
  <c r="GU16" i="4" a="1"/>
  <c r="GY12" i="4" a="1"/>
  <c r="BC73" i="3"/>
  <c r="BH94" i="3"/>
  <c r="BQ92" i="3"/>
  <c r="BT90" i="3"/>
  <c r="BU80" i="3"/>
  <c r="BV57" i="3"/>
  <c r="BT62" i="3"/>
  <c r="BP82" i="3"/>
  <c r="BH93" i="3"/>
  <c r="BF64" i="3"/>
  <c r="CL180" i="1" s="1"/>
  <c r="BJ67" i="3"/>
  <c r="HF7" i="4" a="1"/>
  <c r="GF14" i="4" a="1"/>
  <c r="FV6" i="4" a="1"/>
  <c r="FJ12" i="4" a="1"/>
  <c r="GF9" i="4" a="1"/>
  <c r="GZ14" i="4" a="1"/>
  <c r="HB15" i="4" a="1"/>
  <c r="GQ9" i="4" a="1"/>
  <c r="FP13" i="4" a="1"/>
  <c r="BC63" i="3"/>
  <c r="BD58" i="3"/>
  <c r="BG73" i="3"/>
  <c r="FQ9" i="4" a="1"/>
  <c r="BD79" i="3"/>
  <c r="BF79" i="3"/>
  <c r="CL174" i="1" s="1"/>
  <c r="BQ77" i="3"/>
  <c r="BC58" i="3"/>
  <c r="BG61" i="3"/>
  <c r="BM67" i="3"/>
  <c r="BB47" i="3"/>
  <c r="BE90" i="3"/>
  <c r="BU61" i="3"/>
  <c r="BB76" i="3"/>
  <c r="BC60" i="3"/>
  <c r="BH85" i="3"/>
  <c r="BL60" i="3"/>
  <c r="BE60" i="3"/>
  <c r="BI66" i="3"/>
  <c r="BQ63" i="3"/>
  <c r="BR89" i="3"/>
  <c r="BT50" i="3"/>
  <c r="BO57" i="3"/>
  <c r="BS59" i="3"/>
  <c r="BU71" i="3"/>
  <c r="BR48" i="3"/>
  <c r="BR83" i="3"/>
  <c r="BV70" i="3"/>
  <c r="BT65" i="3"/>
  <c r="BN48" i="3"/>
  <c r="BP74" i="3"/>
  <c r="BO86" i="3"/>
  <c r="BG68" i="3"/>
  <c r="BE67" i="3"/>
  <c r="BM83" i="3"/>
  <c r="BJ70" i="3"/>
  <c r="BJ63" i="3"/>
  <c r="BK67" i="3"/>
  <c r="BK97" i="3"/>
  <c r="GQ5" i="4" a="1"/>
  <c r="FG9" i="4" a="1"/>
  <c r="GQ13" i="4" a="1"/>
  <c r="GE7" i="4" a="1"/>
  <c r="FM9" i="4" a="1"/>
  <c r="GS9" i="4" a="1"/>
  <c r="FQ8" i="4" a="1"/>
  <c r="GS5" i="4" a="1"/>
  <c r="GI5" i="4" a="1"/>
  <c r="FR6" i="4" a="1"/>
  <c r="GM11" i="4" a="1"/>
  <c r="FZ7" i="4" a="1"/>
  <c r="GG7" i="4" a="1"/>
  <c r="GE6" i="4" a="1"/>
  <c r="GN7" i="4" a="1"/>
  <c r="GV9" i="4" a="1"/>
  <c r="FN9" i="4" a="1"/>
  <c r="HD11" i="4" a="1"/>
  <c r="FL13" i="4" a="1"/>
  <c r="FP9" i="4" a="1"/>
  <c r="GC12" i="4" a="1"/>
  <c r="GH13" i="4" a="1"/>
  <c r="GO14" i="4" a="1"/>
  <c r="GR11" i="4" a="1"/>
  <c r="HF14" i="4" a="1"/>
  <c r="GX15" i="4" a="1"/>
  <c r="FX16" i="4" a="1"/>
  <c r="HB16" i="4" a="1"/>
  <c r="HB8" i="4" a="1"/>
  <c r="FK14" i="4" a="1"/>
  <c r="GD12" i="4" a="1"/>
  <c r="GA12" i="4" a="1"/>
  <c r="HC14" i="4" a="1"/>
  <c r="GY15" i="4" a="1"/>
  <c r="FU16" i="4" a="1"/>
  <c r="GS16" i="4" a="1"/>
  <c r="GZ11" i="4" a="1"/>
  <c r="BC75" i="3"/>
  <c r="BC66" i="3"/>
  <c r="BC62" i="3"/>
  <c r="BD65" i="3"/>
  <c r="BD80" i="3"/>
  <c r="GF12" i="4" a="1"/>
  <c r="GR14" i="4" a="1"/>
  <c r="FK12" i="4" a="1"/>
  <c r="FL15" i="4" a="1"/>
  <c r="FZ16" i="4" a="1"/>
  <c r="HD16" i="4" a="1"/>
  <c r="FV9" i="4" a="1"/>
  <c r="BD61" i="3"/>
  <c r="BE68" i="3"/>
  <c r="BF47" i="3"/>
  <c r="BO65" i="3"/>
  <c r="BS77" i="3"/>
  <c r="BR78" i="3"/>
  <c r="BV73" i="3"/>
  <c r="BN74" i="3"/>
  <c r="BS66" i="3"/>
  <c r="BI71" i="3"/>
  <c r="BJ89" i="3"/>
  <c r="BK63" i="3"/>
  <c r="FY13" i="4" a="1"/>
  <c r="FV12" i="4" a="1"/>
  <c r="HC15" i="4" a="1"/>
  <c r="GW16" i="4" a="1"/>
  <c r="BD47" i="3"/>
  <c r="GJ16" i="4" a="1"/>
  <c r="GV13" i="4" a="1"/>
  <c r="HG15" i="4" a="1"/>
  <c r="BC55" i="3"/>
  <c r="BC69" i="3"/>
  <c r="GK11" i="4" a="1"/>
  <c r="GT12" i="4" a="1"/>
  <c r="GL8" i="4" a="1"/>
  <c r="BC91" i="3"/>
  <c r="BA95" i="3"/>
  <c r="BI97" i="3"/>
  <c r="BE63" i="3"/>
  <c r="BV85" i="3"/>
  <c r="BS73" i="3"/>
  <c r="BN50" i="3"/>
  <c r="FY14" i="4" a="1"/>
  <c r="GQ15" i="4" a="1"/>
  <c r="BJ90" i="3"/>
  <c r="BQ65" i="3"/>
  <c r="BC50" i="3"/>
  <c r="BG69" i="3"/>
  <c r="BM79" i="3"/>
  <c r="BB68" i="3"/>
  <c r="BE96" i="3"/>
  <c r="BU79" i="3"/>
  <c r="BB81" i="3"/>
  <c r="BD50" i="3"/>
  <c r="BH50" i="3"/>
  <c r="BL82" i="3"/>
  <c r="BE76" i="3"/>
  <c r="BI85" i="3"/>
  <c r="BQ97" i="3"/>
  <c r="BR65" i="3"/>
  <c r="BT84" i="3"/>
  <c r="BO62" i="3"/>
  <c r="BS65" i="3"/>
  <c r="BU69" i="3"/>
  <c r="BR49" i="3"/>
  <c r="BV79" i="3"/>
  <c r="BV97" i="3"/>
  <c r="BT83" i="3"/>
  <c r="BN60" i="3"/>
  <c r="BP79" i="3"/>
  <c r="BO96" i="3"/>
  <c r="BG90" i="3"/>
  <c r="BI63" i="3"/>
  <c r="BF74" i="3"/>
  <c r="CL168" i="1" s="1"/>
  <c r="BJ96" i="3"/>
  <c r="BJ65" i="3"/>
  <c r="BK58" i="3"/>
  <c r="BK96" i="3"/>
  <c r="HG5" i="4" a="1"/>
  <c r="GE9" i="4" a="1"/>
  <c r="FH14" i="4" a="1"/>
  <c r="HG6" i="4" a="1"/>
  <c r="GP9" i="4" a="1"/>
  <c r="FU5" i="4" a="1"/>
  <c r="GC8" i="4" a="1"/>
  <c r="FH8" i="4" a="1"/>
  <c r="FT5" i="4" a="1"/>
  <c r="HG7" i="4" a="1"/>
  <c r="FI12" i="4" a="1"/>
  <c r="GZ5" i="4" a="1"/>
  <c r="FX8" i="4" a="1"/>
  <c r="GD9" i="4" a="1"/>
  <c r="FJ8" i="4" a="1"/>
  <c r="FT11" i="4" a="1"/>
  <c r="GW9" i="4" a="1"/>
  <c r="FG12" i="4" a="1"/>
  <c r="FT13" i="4" a="1"/>
  <c r="GA9" i="4" a="1"/>
  <c r="GC13" i="4" a="1"/>
  <c r="HA15" i="4" a="1"/>
  <c r="BC89" i="3"/>
  <c r="BC80" i="3"/>
  <c r="BD64" i="3"/>
  <c r="BD69" i="3"/>
  <c r="BL94" i="3"/>
  <c r="GV8" i="4" a="1"/>
  <c r="GU13" i="4" a="1"/>
  <c r="FP15" i="4" a="1"/>
  <c r="HH16" i="4" a="1"/>
  <c r="GA14" i="4" a="1"/>
  <c r="BD68" i="3"/>
  <c r="BA97" i="3"/>
  <c r="BP63" i="3"/>
  <c r="BJ60" i="3"/>
  <c r="FL5" i="4" a="1"/>
  <c r="GX12" i="4" a="1"/>
  <c r="FW13" i="4" a="1"/>
  <c r="GR15" i="4" a="1"/>
  <c r="GY14" i="4" a="1"/>
  <c r="GG9" i="4" a="1"/>
  <c r="BJ56" i="3"/>
  <c r="BQ59" i="3"/>
  <c r="BC82" i="3"/>
  <c r="BG76" i="3"/>
  <c r="BM62" i="3"/>
  <c r="BB66" i="3"/>
  <c r="BM81" i="3"/>
  <c r="BP62" i="3"/>
  <c r="BB57" i="3"/>
  <c r="BC86" i="3"/>
  <c r="FS9" i="4" a="1"/>
  <c r="HA12" i="4" a="1"/>
  <c r="GC15" i="4" a="1"/>
  <c r="FU11" i="4" a="1"/>
  <c r="FY15" i="4" a="1"/>
  <c r="HA16" i="4" a="1"/>
  <c r="BD84" i="3"/>
  <c r="Y113" i="2"/>
  <c r="GP15" i="4" a="1"/>
  <c r="BP61" i="3"/>
  <c r="BL68" i="3"/>
  <c r="BO75" i="3"/>
  <c r="BF91" i="3"/>
  <c r="CL185" i="1" s="1"/>
  <c r="BV78" i="3"/>
  <c r="BO56" i="3"/>
  <c r="BE91" i="3"/>
  <c r="FZ6" i="4" a="1"/>
  <c r="HD7" i="4" a="1"/>
  <c r="BA48" i="3"/>
  <c r="BP73" i="3"/>
  <c r="BR61" i="3"/>
  <c r="BG65" i="3"/>
  <c r="BF83" i="3"/>
  <c r="CL191" i="1" s="1"/>
  <c r="BB78" i="3"/>
  <c r="BF88" i="3"/>
  <c r="CL158" i="1" s="1"/>
  <c r="BP58" i="3"/>
  <c r="BB54" i="3"/>
  <c r="BD85" i="3"/>
  <c r="BH82" i="3"/>
  <c r="BL89" i="3"/>
  <c r="BE87" i="3"/>
  <c r="BF94" i="3"/>
  <c r="BQ90" i="3"/>
  <c r="BR54" i="3"/>
  <c r="BN88" i="3"/>
  <c r="BO67" i="3"/>
  <c r="BS96" i="3"/>
  <c r="BU73" i="3"/>
  <c r="BR59" i="3"/>
  <c r="BV72" i="3"/>
  <c r="BV87" i="3"/>
  <c r="BT48" i="3"/>
  <c r="BN94" i="3"/>
  <c r="BF69" i="3"/>
  <c r="BS70" i="3"/>
  <c r="BH89" i="3"/>
  <c r="BI75" i="3"/>
  <c r="BF57" i="3"/>
  <c r="CL149" i="1" s="1"/>
  <c r="BJ93" i="3"/>
  <c r="BJ77" i="3"/>
  <c r="BK85" i="3"/>
  <c r="BK71" i="3"/>
  <c r="FN6" i="4" a="1"/>
  <c r="FQ7" i="4" a="1"/>
  <c r="HA14" i="4" a="1"/>
  <c r="FS8" i="4" a="1"/>
  <c r="GD7" i="4" a="1"/>
  <c r="FX5" i="4" a="1"/>
  <c r="GB6" i="4" a="1"/>
  <c r="HF11" i="4" a="1"/>
  <c r="FO7" i="4" a="1"/>
  <c r="HA5" i="4" a="1"/>
  <c r="FX14" i="4" a="1"/>
  <c r="GT6" i="4" a="1"/>
  <c r="FN11" i="4" a="1"/>
  <c r="FW5" i="4" a="1"/>
  <c r="HA8" i="4" a="1"/>
  <c r="FS7" i="4" a="1"/>
  <c r="FG11" i="4" a="1"/>
  <c r="FR12" i="4" a="1"/>
  <c r="GG13" i="4" a="1"/>
  <c r="GI11" i="4" a="1"/>
  <c r="GS12" i="4" a="1"/>
  <c r="GX13" i="4" a="1"/>
  <c r="HE14" i="4" a="1"/>
  <c r="GQ12" i="4" a="1"/>
  <c r="FS15" i="4" a="1"/>
  <c r="HD15" i="4" a="1"/>
  <c r="GF16" i="4" a="1"/>
  <c r="HE7" i="4" a="1"/>
  <c r="HG9" i="4" a="1"/>
  <c r="GL14" i="4" a="1"/>
  <c r="GI14" i="4" a="1"/>
  <c r="GK13" i="4" a="1"/>
  <c r="GB15" i="4" a="1"/>
  <c r="HE15" i="4" a="1"/>
  <c r="GA16" i="4" a="1"/>
  <c r="GY16" i="4" a="1"/>
  <c r="FS14" i="4" a="1"/>
  <c r="BC64" i="3"/>
  <c r="BC79" i="3"/>
  <c r="BD48" i="3"/>
  <c r="BD57" i="3"/>
  <c r="BD81" i="3"/>
  <c r="BC48" i="3"/>
  <c r="BP93" i="3"/>
  <c r="BH48" i="3"/>
  <c r="BQ67" i="3"/>
  <c r="BV64" i="3"/>
  <c r="BN78" i="3"/>
  <c r="BO82" i="3"/>
  <c r="BS92" i="3"/>
  <c r="BU86" i="3"/>
  <c r="BR75" i="3"/>
  <c r="BV67" i="3"/>
  <c r="BT97" i="3"/>
  <c r="BN71" i="3"/>
  <c r="BL54" i="3"/>
  <c r="BI79" i="3"/>
  <c r="BF96" i="3"/>
  <c r="CL194" i="1" s="1"/>
  <c r="BJ97" i="3"/>
  <c r="BJ81" i="3"/>
  <c r="BK80" i="3"/>
  <c r="GL6" i="4" a="1"/>
  <c r="FR15" i="4" a="1"/>
  <c r="GE8" i="4" a="1"/>
  <c r="FX9" i="4" a="1"/>
  <c r="FV7" i="4" a="1"/>
  <c r="GB12" i="4" a="1"/>
  <c r="GP7" i="4" a="1"/>
  <c r="FM7" i="4" a="1"/>
  <c r="GF11" i="4" a="1"/>
  <c r="GN5" i="4" a="1"/>
  <c r="GL11" i="4" a="1"/>
  <c r="HH14" i="4" a="1"/>
  <c r="GQ14" i="4" a="1"/>
  <c r="GG15" i="4" a="1"/>
  <c r="GC16" i="4" a="1"/>
  <c r="BC84" i="3"/>
  <c r="BD95" i="3"/>
  <c r="GK16" i="4" a="1"/>
  <c r="BQ96" i="3"/>
  <c r="BM85" i="3"/>
  <c r="BK94" i="3"/>
  <c r="HB5" i="4" a="1"/>
  <c r="GO9" i="4" a="1"/>
  <c r="FN5" i="4" a="1"/>
  <c r="GZ12" i="4" a="1"/>
  <c r="FK8" i="4" a="1"/>
  <c r="FM14" i="4" a="1"/>
  <c r="FZ14" i="4" a="1"/>
  <c r="GT16" i="4" a="1"/>
  <c r="GH14" i="4" a="1"/>
  <c r="BG79" i="3"/>
  <c r="BA87" i="3"/>
  <c r="BH87" i="3"/>
  <c r="BM66" i="3"/>
  <c r="BG81" i="3"/>
  <c r="BK72" i="3"/>
  <c r="BB60" i="3"/>
  <c r="BI73" i="3"/>
  <c r="BA64" i="3"/>
  <c r="BD73" i="3"/>
  <c r="BL48" i="3"/>
  <c r="BE88" i="3"/>
  <c r="BF61" i="3"/>
  <c r="BT59" i="3"/>
  <c r="BF48" i="3"/>
  <c r="BS74" i="3"/>
  <c r="BK79" i="3"/>
  <c r="GH9" i="4" a="1"/>
  <c r="GL5" i="4" a="1"/>
  <c r="HC6" i="4" a="1"/>
  <c r="GV14" i="4" a="1"/>
  <c r="FJ5" i="4" a="1"/>
  <c r="FK11" i="4" a="1"/>
  <c r="FZ12" i="4" a="1"/>
  <c r="GJ13" i="4" a="1"/>
  <c r="HF13" i="4" a="1"/>
  <c r="HB12" i="4" a="1"/>
  <c r="GO11" i="4" a="1"/>
  <c r="GS11" i="4" a="1"/>
  <c r="BD59" i="3"/>
  <c r="BA56" i="3"/>
  <c r="BH75" i="3"/>
  <c r="BM82" i="3"/>
  <c r="BG75" i="3"/>
  <c r="Z113" i="2"/>
  <c r="BB64" i="3"/>
  <c r="BP96" i="3"/>
  <c r="BI89" i="3"/>
  <c r="BA54" i="3"/>
  <c r="BQ57" i="3"/>
  <c r="BL77" i="3"/>
  <c r="BL91" i="3"/>
  <c r="BE97" i="3"/>
  <c r="BF59" i="3"/>
  <c r="BQ82" i="3"/>
  <c r="BV59" i="3"/>
  <c r="BN92" i="3"/>
  <c r="BO90" i="3"/>
  <c r="BS91" i="3"/>
  <c r="BU90" i="3"/>
  <c r="BR95" i="3"/>
  <c r="BV93" i="3"/>
  <c r="BT72" i="3"/>
  <c r="BT66" i="3"/>
  <c r="BN70" i="3"/>
  <c r="AA112" i="2"/>
  <c r="BS76" i="3"/>
  <c r="BL95" i="3"/>
  <c r="BI77" i="3"/>
  <c r="BF72" i="3"/>
  <c r="CL166" i="1" s="1"/>
  <c r="BJ87" i="3"/>
  <c r="BJ83" i="3"/>
  <c r="BK76" i="3"/>
  <c r="BK89" i="3"/>
  <c r="GY6" i="4" a="1"/>
  <c r="HH9" i="4" a="1"/>
  <c r="FT7" i="4" a="1"/>
  <c r="GQ8" i="4" a="1"/>
  <c r="FQ12" i="4" a="1"/>
  <c r="FH6" i="4" a="1"/>
  <c r="GB9" i="4" a="1"/>
  <c r="GW12" i="4" a="1"/>
  <c r="HE5" i="4" a="1"/>
  <c r="GW7" i="4" a="1"/>
  <c r="GZ7" i="4" a="1"/>
  <c r="GF7" i="4" a="1"/>
  <c r="GY7" i="4" a="1"/>
  <c r="FR5" i="4" a="1"/>
  <c r="GW6" i="4" a="1"/>
  <c r="GP11" i="4" a="1"/>
  <c r="FO11" i="4" a="1"/>
  <c r="GE12" i="4" a="1"/>
  <c r="GO13" i="4" a="1"/>
  <c r="GQ11" i="4" a="1"/>
  <c r="HD12" i="4" a="1"/>
  <c r="FI14" i="4" a="1"/>
  <c r="FO6" i="4" a="1"/>
  <c r="FU13" i="4" a="1"/>
  <c r="GF15" i="4" a="1"/>
  <c r="FH16" i="4" a="1"/>
  <c r="GL16" i="4" a="1"/>
  <c r="FS12" i="4" a="1"/>
  <c r="GJ11" i="4" a="1"/>
  <c r="HB14" i="4" a="1"/>
  <c r="HF6" i="4" a="1"/>
  <c r="HD13" i="4" a="1"/>
  <c r="GI15" i="4" a="1"/>
  <c r="FG16" i="4" a="1"/>
  <c r="GE16" i="4" a="1"/>
  <c r="HC16" i="4" a="1"/>
  <c r="BC54" i="3"/>
  <c r="BC83" i="3"/>
  <c r="BC74" i="3"/>
  <c r="BD72" i="3"/>
  <c r="BD67" i="3"/>
  <c r="BD90" i="3"/>
  <c r="BB93" i="3"/>
  <c r="GG16" i="4" a="1"/>
  <c r="BC87" i="3"/>
  <c r="BD60" i="3"/>
  <c r="BD63" i="3"/>
  <c r="BA65" i="3"/>
  <c r="BD83" i="3"/>
  <c r="BI72" i="3"/>
  <c r="BA47" i="3"/>
  <c r="BU95" i="3"/>
  <c r="BV74" i="3"/>
  <c r="BO54" i="3"/>
  <c r="BE89" i="3"/>
  <c r="BK81" i="3"/>
  <c r="BK92" i="3"/>
  <c r="FW6" i="4" a="1"/>
  <c r="GI13" i="4" a="1"/>
  <c r="FI7" i="4" a="1"/>
  <c r="GK7" i="4" a="1"/>
  <c r="FP11" i="4" a="1"/>
  <c r="FY12" i="4" a="1"/>
  <c r="FN13" i="4" a="1"/>
  <c r="FR13" i="4" a="1"/>
  <c r="FP16" i="4" a="1"/>
  <c r="GD14" i="4" a="1"/>
  <c r="FI11" i="4" a="1"/>
  <c r="FM16" i="4" a="1"/>
  <c r="BC81" i="3"/>
  <c r="BD71" i="3"/>
  <c r="BP72" i="3"/>
  <c r="BD76" i="3"/>
  <c r="BT55" i="3"/>
  <c r="BK69" i="3"/>
  <c r="FI6" i="4" a="1"/>
  <c r="BA72" i="3"/>
  <c r="BH47" i="3"/>
  <c r="BM60" i="3"/>
  <c r="BG80" i="3"/>
  <c r="Z111" i="2"/>
  <c r="BB83" i="3"/>
  <c r="BP97" i="3"/>
  <c r="BI95" i="3"/>
  <c r="BA76" i="3"/>
  <c r="BQ73" i="3"/>
  <c r="BL83" i="3"/>
  <c r="BL79" i="3"/>
  <c r="BI82" i="3"/>
  <c r="BF78" i="3"/>
  <c r="CL173" i="1" s="1"/>
  <c r="BQ69" i="3"/>
  <c r="BV75" i="3"/>
  <c r="BO59" i="3"/>
  <c r="BO95" i="3"/>
  <c r="BS86" i="3"/>
  <c r="BU92" i="3"/>
  <c r="BR85" i="3"/>
  <c r="BV80" i="3"/>
  <c r="BT77" i="3"/>
  <c r="BN57" i="3"/>
  <c r="BN63" i="3"/>
  <c r="AA111" i="2"/>
  <c r="BS79" i="3"/>
  <c r="BL85" i="3"/>
  <c r="BI60" i="3"/>
  <c r="BF70" i="3"/>
  <c r="CL164" i="1" s="1"/>
  <c r="BJ91" i="3"/>
  <c r="BJ85" i="3"/>
  <c r="BK90" i="3"/>
  <c r="BK93" i="3"/>
  <c r="FU7" i="4" a="1"/>
  <c r="FR11" i="4" a="1"/>
  <c r="GA5" i="4" a="1"/>
  <c r="HC8" i="4" a="1"/>
  <c r="GO12" i="4" a="1"/>
  <c r="GF6" i="4" a="1"/>
  <c r="GM6" i="4" a="1"/>
  <c r="FS13" i="4" a="1"/>
  <c r="GD6" i="4" a="1"/>
  <c r="GF8" i="4" a="1"/>
  <c r="FI9" i="4" a="1"/>
  <c r="FG8" i="4" a="1"/>
  <c r="GN9" i="4" a="1"/>
  <c r="GD5" i="4" a="1"/>
  <c r="FT9" i="4" a="1"/>
  <c r="FL12" i="4" a="1"/>
  <c r="FW11" i="4" a="1"/>
  <c r="GM12" i="4" a="1"/>
  <c r="GR13" i="4" a="1"/>
  <c r="GY11" i="4" a="1"/>
  <c r="FJ13" i="4" a="1"/>
  <c r="FL14" i="4" a="1"/>
  <c r="FY7" i="4" a="1"/>
  <c r="GF13" i="4" a="1"/>
  <c r="GJ15" i="4" a="1"/>
  <c r="FL16" i="4" a="1"/>
  <c r="GN16" i="4" a="1"/>
  <c r="FH13" i="4" a="1"/>
  <c r="HE11" i="4" a="1"/>
  <c r="FI15" i="4" a="1"/>
  <c r="HH8" i="4" a="1"/>
  <c r="FG14" i="4" a="1"/>
  <c r="GK15" i="4" a="1"/>
  <c r="FI16" i="4" a="1"/>
  <c r="HE16" i="4" a="1"/>
  <c r="BC96" i="3"/>
  <c r="BC78" i="3"/>
  <c r="BM47" i="3"/>
  <c r="GJ9" i="4" a="1"/>
  <c r="FP8" i="4" a="1"/>
  <c r="FT6" i="4" a="1"/>
  <c r="FL7" i="4" a="1"/>
  <c r="GU12" i="4" a="1"/>
  <c r="FT14" i="4" a="1"/>
  <c r="FO14" i="4" a="1"/>
  <c r="GR16" i="4" a="1"/>
  <c r="FX15" i="4" a="1"/>
  <c r="GO15" i="4" a="1"/>
  <c r="BB62" i="3"/>
  <c r="BH83" i="3"/>
  <c r="BQ68" i="3"/>
  <c r="BR94" i="3"/>
  <c r="BJ50" i="3"/>
  <c r="GL7" i="4" a="1"/>
  <c r="FR16" i="4" a="1"/>
  <c r="GA15" i="4" a="1"/>
  <c r="GM16" i="4" a="1"/>
  <c r="BC67" i="3"/>
  <c r="BA50" i="3"/>
  <c r="BH70" i="3"/>
  <c r="BN84" i="3"/>
  <c r="BE56" i="3"/>
  <c r="BB65" i="3"/>
  <c r="BG77" i="3"/>
  <c r="BD49" i="3"/>
  <c r="BI64" i="3"/>
  <c r="BA74" i="3"/>
  <c r="BH65" i="3"/>
  <c r="BL58" i="3"/>
  <c r="BL61" i="3"/>
  <c r="BI68" i="3"/>
  <c r="BF93" i="3"/>
  <c r="BQ78" i="3"/>
  <c r="BV56" i="3"/>
  <c r="BO66" i="3"/>
  <c r="BS48" i="3"/>
  <c r="BS57" i="3"/>
  <c r="BU94" i="3"/>
  <c r="BR66" i="3"/>
  <c r="BV58" i="3"/>
  <c r="BT88" i="3"/>
  <c r="BN67" i="3"/>
  <c r="BN73" i="3"/>
  <c r="AA113" i="2"/>
  <c r="BS54" i="3"/>
  <c r="BE79" i="3"/>
  <c r="BM69" i="3"/>
  <c r="BJ82" i="3"/>
  <c r="BJ54" i="3"/>
  <c r="BK73" i="3"/>
  <c r="BK57" i="3"/>
  <c r="FM5" i="4" a="1"/>
  <c r="GS7" i="4" a="1"/>
  <c r="FZ11" i="4" a="1"/>
  <c r="FV5" i="4" a="1"/>
  <c r="HC5" i="4" a="1"/>
  <c r="FK13" i="4" a="1"/>
  <c r="GO5" i="4" a="1"/>
  <c r="GB7" i="4" a="1"/>
  <c r="FO15" i="4" a="1"/>
  <c r="FH7" i="4" a="1"/>
  <c r="HF9" i="4" a="1"/>
  <c r="FQ5" i="4" a="1"/>
  <c r="GU5" i="4" a="1"/>
  <c r="HC11" i="4" a="1"/>
  <c r="FR7" i="4" a="1"/>
  <c r="GM9" i="4" a="1"/>
  <c r="GR12" i="4" a="1"/>
  <c r="GE11" i="4" a="1"/>
  <c r="GP12" i="4" a="1"/>
  <c r="GW13" i="4" a="1"/>
  <c r="HG11" i="4" a="1"/>
  <c r="FO13" i="4" a="1"/>
  <c r="FQ14" i="4" a="1"/>
  <c r="FN8" i="4" a="1"/>
  <c r="HA13" i="4" a="1"/>
  <c r="GL15" i="4" a="1"/>
  <c r="FN16" i="4" a="1"/>
  <c r="GP16" i="4" a="1"/>
  <c r="FN14" i="4" a="1"/>
  <c r="FN12" i="4" a="1"/>
  <c r="FM15" i="4" a="1"/>
  <c r="GU9" i="4" a="1"/>
  <c r="FR14" i="4" a="1"/>
  <c r="GM15" i="4" a="1"/>
  <c r="FK16" i="4" a="1"/>
  <c r="GI16" i="4" a="1"/>
  <c r="HG16" i="4" a="1"/>
  <c r="BC90" i="3"/>
  <c r="BC88" i="3"/>
  <c r="BC93" i="3"/>
  <c r="BD74" i="3"/>
  <c r="BD96" i="3"/>
  <c r="Z112" i="2"/>
  <c r="BP67" i="3"/>
  <c r="BA93" i="3"/>
  <c r="BL72" i="3"/>
  <c r="BP94" i="3"/>
  <c r="BM72" i="3"/>
  <c r="BB97" i="3"/>
  <c r="BG60" i="3"/>
  <c r="BH95" i="3"/>
  <c r="BL93" i="3"/>
  <c r="BE94" i="3"/>
  <c r="BI62" i="3"/>
  <c r="BQ93" i="3"/>
  <c r="BQ87" i="3"/>
  <c r="BV60" i="3"/>
  <c r="BO71" i="3"/>
  <c r="BS71" i="3"/>
  <c r="BS50" i="3"/>
  <c r="BR96" i="3"/>
  <c r="BT96" i="3"/>
  <c r="BN59" i="3"/>
  <c r="BN81" i="3"/>
  <c r="BS58" i="3"/>
  <c r="BJ47" i="3"/>
  <c r="BJ92" i="3"/>
  <c r="GC5" i="4" a="1"/>
  <c r="FO8" i="4" a="1"/>
  <c r="GH5" i="4" a="1"/>
  <c r="FK6" i="4" a="1"/>
  <c r="GE5" i="4" a="1"/>
  <c r="GM7" i="4" a="1"/>
  <c r="GZ13" i="4" a="1"/>
  <c r="FH12" i="4" a="1"/>
  <c r="GT8" i="4" a="1"/>
  <c r="BM80" i="3"/>
  <c r="HB6" i="4" a="1"/>
  <c r="FP12" i="4" a="1"/>
  <c r="FM13" i="4" a="1"/>
  <c r="BC68" i="3"/>
  <c r="BP77" i="3"/>
  <c r="BA91" i="3"/>
  <c r="BL86" i="3"/>
  <c r="BP76" i="3"/>
  <c r="BM95" i="3"/>
  <c r="BB58" i="3"/>
  <c r="BG95" i="3"/>
  <c r="BD89" i="3"/>
  <c r="BI96" i="3"/>
  <c r="BA86" i="3"/>
  <c r="BH58" i="3"/>
  <c r="BL76" i="3"/>
  <c r="BE83" i="3"/>
  <c r="BI81" i="3"/>
  <c r="BQ89" i="3"/>
  <c r="BU76" i="3"/>
  <c r="BT69" i="3"/>
  <c r="BO76" i="3"/>
  <c r="BS68" i="3"/>
  <c r="BF97" i="3"/>
  <c r="BU70" i="3"/>
  <c r="BR73" i="3"/>
  <c r="BV82" i="3"/>
  <c r="BT79" i="3"/>
  <c r="BN54" i="3"/>
  <c r="BP69" i="3"/>
  <c r="BO60" i="3"/>
  <c r="BP65" i="3"/>
  <c r="BE65" i="3"/>
  <c r="BM87" i="3"/>
  <c r="BJ66" i="3"/>
  <c r="BJ57" i="3"/>
  <c r="BK83" i="3"/>
  <c r="BK56" i="3"/>
  <c r="FP5" i="4" a="1"/>
  <c r="HH6" i="4" a="1"/>
  <c r="HE8" i="4" a="1"/>
  <c r="GC6" i="4" a="1"/>
  <c r="FT8" i="4" a="1"/>
  <c r="GC14" i="4" a="1"/>
  <c r="FX7" i="4" a="1"/>
  <c r="FJ9" i="4" a="1"/>
  <c r="FI5" i="4" a="1"/>
  <c r="FU8" i="4" a="1"/>
  <c r="GU6" i="4" a="1"/>
  <c r="FZ5" i="4" a="1"/>
  <c r="FO9" i="4" a="1"/>
  <c r="FV13" i="4" a="1"/>
  <c r="GA6" i="4" a="1"/>
  <c r="GJ8" i="4" a="1"/>
  <c r="FG15" i="4" a="1"/>
  <c r="GV11" i="4" a="1"/>
  <c r="HC12" i="4" a="1"/>
  <c r="GT7" i="4" a="1"/>
  <c r="FU12" i="4" a="1"/>
  <c r="FZ13" i="4" a="1"/>
  <c r="GB14" i="4" a="1"/>
  <c r="HC9" i="4" a="1"/>
  <c r="GP14" i="4" a="1"/>
  <c r="GT15" i="4" a="1"/>
  <c r="FT16" i="4" a="1"/>
  <c r="GV16" i="4" a="1"/>
  <c r="GP6" i="4" a="1"/>
  <c r="GS13" i="4" a="1"/>
  <c r="GD15" i="4" a="1"/>
  <c r="GW11" i="4" a="1"/>
  <c r="GM14" i="4" a="1"/>
  <c r="GS15" i="4" a="1"/>
  <c r="FQ16" i="4" a="1"/>
  <c r="GO16" i="4" a="1"/>
  <c r="GY9" i="4" a="1"/>
  <c r="BC95" i="3"/>
  <c r="BC61" i="3"/>
  <c r="BC76" i="3"/>
  <c r="BD97" i="3"/>
  <c r="BD66" i="3"/>
  <c r="BR92" i="3"/>
  <c r="BK48" i="3"/>
  <c r="GH6" i="4" a="1"/>
  <c r="HA7" i="4" a="1"/>
  <c r="HB9" i="4" a="1"/>
  <c r="GG5" i="4" a="1"/>
  <c r="GM8" i="4" a="1"/>
  <c r="GH11" i="4" a="1"/>
  <c r="GF5" i="4" a="1"/>
  <c r="FW9" i="4" a="1"/>
  <c r="GG12" i="4" a="1"/>
  <c r="FK5" i="4" a="1"/>
  <c r="GA8" i="4" a="1"/>
  <c r="GD11" i="4" a="1"/>
  <c r="HE9" i="4" a="1"/>
  <c r="GK12" i="4" a="1"/>
  <c r="GD16" i="4" a="1"/>
  <c r="HE13" i="4" a="1"/>
  <c r="FU15" i="4" a="1"/>
  <c r="FY16" i="4" a="1"/>
  <c r="GN13" i="4" a="1"/>
  <c r="BD91" i="3"/>
  <c r="HH15" i="4" a="1"/>
  <c r="FW14" i="4" a="1"/>
  <c r="BC70" i="3"/>
  <c r="BD87" i="3"/>
  <c r="BL88" i="3"/>
  <c r="BI57" i="3"/>
  <c r="BU97" i="3"/>
  <c r="BN83" i="3"/>
  <c r="GR7" i="4" a="1"/>
  <c r="HG13" i="4" a="1"/>
  <c r="GN8" i="4" a="1"/>
  <c r="HD5" i="4" a="1"/>
  <c r="HH5" i="4" a="1"/>
  <c r="FN7" i="4" a="1"/>
  <c r="FY11" i="4" a="1"/>
  <c r="FO16" i="4" a="1"/>
  <c r="BC77" i="3"/>
  <c r="CH171" i="1" l="1"/>
  <c r="CI171" i="1" s="1"/>
  <c r="AA233" i="1"/>
  <c r="CL58" i="1"/>
  <c r="CL33" i="1"/>
  <c r="CL27" i="1"/>
  <c r="Z35" i="1"/>
  <c r="X35" i="1"/>
  <c r="X210" i="1"/>
  <c r="X33" i="1"/>
  <c r="X262" i="1"/>
  <c r="CL47" i="1"/>
  <c r="CI28" i="1"/>
  <c r="CI33" i="1" s="1"/>
  <c r="CL129" i="1"/>
  <c r="CL130" i="1" s="1"/>
  <c r="CL192" i="1"/>
  <c r="CL179" i="1"/>
  <c r="CL151" i="1"/>
  <c r="CL169" i="1"/>
  <c r="CL159" i="1"/>
  <c r="CL187" i="1"/>
  <c r="CL216" i="1" s="1"/>
  <c r="CL215" i="1" s="1"/>
  <c r="Y28" i="1"/>
  <c r="Y27" i="1" s="1"/>
  <c r="Y33" i="1"/>
  <c r="Z28" i="1"/>
  <c r="Z27" i="1" s="1"/>
  <c r="Z32" i="1" s="1"/>
  <c r="Z33" i="1"/>
  <c r="CH27" i="1"/>
  <c r="CH33" i="1"/>
  <c r="X28" i="1"/>
  <c r="X27" i="1" s="1"/>
  <c r="X10" i="1"/>
  <c r="CK17" i="1"/>
  <c r="CK28" i="1"/>
  <c r="CI17" i="1"/>
  <c r="CI27" i="1"/>
  <c r="CJ17" i="1"/>
  <c r="CJ27" i="1"/>
  <c r="CG17" i="1"/>
  <c r="CG28" i="1"/>
  <c r="CH10" i="1"/>
  <c r="CH17" i="1"/>
  <c r="CK96" i="1"/>
  <c r="CK10" i="1"/>
  <c r="CI10" i="1"/>
  <c r="CJ10" i="1"/>
  <c r="CG262" i="1"/>
  <c r="CG10" i="1"/>
  <c r="Y179" i="1"/>
  <c r="CK57" i="1"/>
  <c r="X179" i="1"/>
  <c r="CK41" i="1"/>
  <c r="JS16" i="4"/>
  <c r="CJ183" i="1"/>
  <c r="CJ185" i="1"/>
  <c r="JX16" i="4" s="1"/>
  <c r="KG9" i="4" s="1"/>
  <c r="KF9" i="4" s="1"/>
  <c r="CJ182" i="1"/>
  <c r="KE9" i="4" s="1"/>
  <c r="KD16" i="4" s="1"/>
  <c r="JS9" i="4" s="1"/>
  <c r="JS21" i="4" s="1"/>
  <c r="JU8" i="4" s="1"/>
  <c r="CJ184" i="1"/>
  <c r="CJ214" i="1" s="1"/>
  <c r="CK214" i="1" s="1"/>
  <c r="CJ194" i="1"/>
  <c r="CK194" i="1" s="1"/>
  <c r="CM194" i="1" s="1"/>
  <c r="CN194" i="1" s="1"/>
  <c r="CO194" i="1" s="1"/>
  <c r="CP194" i="1" s="1"/>
  <c r="CQ194" i="1" s="1"/>
  <c r="CR194" i="1" s="1"/>
  <c r="CS194" i="1" s="1"/>
  <c r="CT194" i="1" s="1"/>
  <c r="CU194" i="1" s="1"/>
  <c r="CV194" i="1" s="1"/>
  <c r="CW194" i="1" s="1"/>
  <c r="CJ168" i="1"/>
  <c r="KB16" i="4" s="1"/>
  <c r="KA15" i="4" s="1"/>
  <c r="KA9" i="4" s="1"/>
  <c r="Z105" i="1"/>
  <c r="CJ104" i="1"/>
  <c r="CG105" i="1"/>
  <c r="KA16" i="4" s="1"/>
  <c r="JT16" i="4" s="1"/>
  <c r="JZ9" i="4" s="1"/>
  <c r="KG16" i="4" s="1"/>
  <c r="JQ16" i="4" s="1"/>
  <c r="JR16" i="4" s="1"/>
  <c r="JQ9" i="4" s="1"/>
  <c r="CJ191" i="1"/>
  <c r="CJ156" i="1"/>
  <c r="CK156" i="1" s="1"/>
  <c r="CJ153" i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JY16" i="4" s="1"/>
  <c r="CJ157" i="1"/>
  <c r="CK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J166" i="1"/>
  <c r="CK166" i="1" s="1"/>
  <c r="CM166" i="1" s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KH9" i="4" s="1"/>
  <c r="Z104" i="1"/>
  <c r="Y105" i="1"/>
  <c r="CJ195" i="1"/>
  <c r="CK195" i="1" s="1"/>
  <c r="CM195" i="1" s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JV9" i="4" s="1"/>
  <c r="CJ175" i="1"/>
  <c r="CJ210" i="1" s="1"/>
  <c r="CK210" i="1" s="1"/>
  <c r="CJ149" i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KE16" i="4" s="1"/>
  <c r="JW16" i="4" s="1"/>
  <c r="CJ178" i="1"/>
  <c r="CJ177" i="1"/>
  <c r="JY9" i="4" s="1"/>
  <c r="CJ165" i="1"/>
  <c r="CK64" i="1" s="1"/>
  <c r="KH16" i="4" s="1"/>
  <c r="CJ180" i="1"/>
  <c r="JW9" i="4" s="1"/>
  <c r="JX9" i="4" s="1"/>
  <c r="KB9" i="4" s="1"/>
  <c r="CJ105" i="1"/>
  <c r="CI105" i="1"/>
  <c r="JZ16" i="4" s="1"/>
  <c r="CJ190" i="1"/>
  <c r="CJ181" i="1"/>
  <c r="KC16" i="4" s="1"/>
  <c r="JU16" i="4" s="1"/>
  <c r="KF16" i="4" s="1"/>
  <c r="JV16" i="4" s="1"/>
  <c r="KD9" i="4" s="1"/>
  <c r="KC9" i="4" s="1"/>
  <c r="CJ174" i="1"/>
  <c r="CJ150" i="1"/>
  <c r="CJ171" i="1"/>
  <c r="CJ148" i="1"/>
  <c r="CK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JQ7" i="4" s="1"/>
  <c r="KC8" i="4" s="1"/>
  <c r="X104" i="1"/>
  <c r="CK105" i="1"/>
  <c r="CJ173" i="1"/>
  <c r="CH104" i="1"/>
  <c r="CJ186" i="1"/>
  <c r="CJ155" i="1"/>
  <c r="CK155" i="1" s="1"/>
  <c r="CM155" i="1" s="1"/>
  <c r="CG104" i="1"/>
  <c r="JR9" i="4" s="1"/>
  <c r="JT9" i="4" s="1"/>
  <c r="CJ164" i="1"/>
  <c r="CK164" i="1" s="1"/>
  <c r="CI104" i="1"/>
  <c r="CK104" i="1"/>
  <c r="CJ158" i="1"/>
  <c r="CK158" i="1" s="1"/>
  <c r="CM158" i="1" s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CJ176" i="1"/>
  <c r="CJ211" i="1" s="1"/>
  <c r="CK211" i="1" s="1"/>
  <c r="CH105" i="1"/>
  <c r="JU9" i="4" s="1"/>
  <c r="CO52" i="1"/>
  <c r="CS52" i="1" s="1"/>
  <c r="CW52" i="1" s="1"/>
  <c r="DA52" i="1" s="1"/>
  <c r="Z179" i="1"/>
  <c r="CK129" i="1"/>
  <c r="Z185" i="1"/>
  <c r="CH185" i="1" s="1"/>
  <c r="CH187" i="1" s="1"/>
  <c r="CH216" i="1" s="1"/>
  <c r="Y57" i="1"/>
  <c r="Y192" i="1"/>
  <c r="Z240" i="1" s="1"/>
  <c r="X214" i="1"/>
  <c r="X211" i="1"/>
  <c r="Y204" i="1"/>
  <c r="X283" i="1"/>
  <c r="Y165" i="1"/>
  <c r="Z283" i="1"/>
  <c r="X41" i="1"/>
  <c r="Y210" i="1"/>
  <c r="X204" i="1"/>
  <c r="CH190" i="1"/>
  <c r="CH192" i="1" s="1"/>
  <c r="CI240" i="1" s="1"/>
  <c r="Z192" i="1"/>
  <c r="AA240" i="1" s="1"/>
  <c r="X225" i="1"/>
  <c r="X284" i="1"/>
  <c r="Y225" i="1"/>
  <c r="Y284" i="1"/>
  <c r="Z284" i="1"/>
  <c r="Z225" i="1"/>
  <c r="Y283" i="1"/>
  <c r="Y41" i="1"/>
  <c r="Y5" i="1" s="1"/>
  <c r="Y12" i="1" s="1"/>
  <c r="Y262" i="1"/>
  <c r="Y214" i="1"/>
  <c r="CH148" i="1"/>
  <c r="Z151" i="1"/>
  <c r="CH175" i="1"/>
  <c r="Z210" i="1"/>
  <c r="Z262" i="1"/>
  <c r="Z211" i="1"/>
  <c r="Z214" i="1"/>
  <c r="CH166" i="1"/>
  <c r="CI166" i="1" s="1"/>
  <c r="Z162" i="1"/>
  <c r="CG225" i="1"/>
  <c r="CG284" i="1"/>
  <c r="Y187" i="1"/>
  <c r="CH284" i="1"/>
  <c r="CG283" i="1"/>
  <c r="X165" i="1"/>
  <c r="CI262" i="1"/>
  <c r="CI41" i="1"/>
  <c r="CM164" i="1"/>
  <c r="CN164" i="1" s="1"/>
  <c r="CO164" i="1" s="1"/>
  <c r="CP164" i="1" s="1"/>
  <c r="CJ129" i="1"/>
  <c r="Y233" i="1"/>
  <c r="Y211" i="1"/>
  <c r="CG41" i="1"/>
  <c r="Z204" i="1"/>
  <c r="Z41" i="1"/>
  <c r="X187" i="1"/>
  <c r="Y151" i="1"/>
  <c r="X159" i="1"/>
  <c r="X192" i="1"/>
  <c r="X151" i="1"/>
  <c r="X206" i="1" s="1"/>
  <c r="Y159" i="1"/>
  <c r="Z57" i="1"/>
  <c r="X57" i="1"/>
  <c r="KC15" i="4"/>
  <c r="CI163" i="1"/>
  <c r="CJ163" i="1" s="1"/>
  <c r="CH283" i="1"/>
  <c r="CJ57" i="1"/>
  <c r="CI159" i="1"/>
  <c r="CG57" i="1"/>
  <c r="CH41" i="1"/>
  <c r="CL42" i="1" s="1"/>
  <c r="CH57" i="1"/>
  <c r="CI283" i="1"/>
  <c r="CJ284" i="1"/>
  <c r="CH262" i="1"/>
  <c r="CJ262" i="1"/>
  <c r="CI284" i="1"/>
  <c r="CH211" i="1"/>
  <c r="CI211" i="1" s="1"/>
  <c r="CH214" i="1"/>
  <c r="CI214" i="1" s="1"/>
  <c r="CJ283" i="1"/>
  <c r="CJ41" i="1"/>
  <c r="Y104" i="1"/>
  <c r="X105" i="1"/>
  <c r="Z233" i="1"/>
  <c r="CI57" i="1"/>
  <c r="CI96" i="1"/>
  <c r="CJ225" i="1"/>
  <c r="Z159" i="1"/>
  <c r="CH96" i="1"/>
  <c r="CG96" i="1"/>
  <c r="CJ96" i="1"/>
  <c r="CH159" i="1"/>
  <c r="JP15" i="4"/>
  <c r="JP14" i="4"/>
  <c r="JP8" i="4"/>
  <c r="JP7" i="4"/>
  <c r="JP21" i="4"/>
  <c r="CJ108" i="1" s="1"/>
  <c r="JO21" i="4"/>
  <c r="CI108" i="1" s="1"/>
  <c r="JO7" i="4"/>
  <c r="JO15" i="4"/>
  <c r="JO14" i="4"/>
  <c r="JO8" i="4"/>
  <c r="JN21" i="4"/>
  <c r="CH108" i="1" s="1"/>
  <c r="JN15" i="4"/>
  <c r="JN14" i="4"/>
  <c r="JN7" i="4"/>
  <c r="JN8" i="4"/>
  <c r="CB44" i="1"/>
  <c r="CI233" i="1" l="1"/>
  <c r="CJ233" i="1"/>
  <c r="Y213" i="1"/>
  <c r="X213" i="1"/>
  <c r="Y227" i="1"/>
  <c r="Z213" i="1"/>
  <c r="AA227" i="1"/>
  <c r="Z206" i="1"/>
  <c r="AA238" i="1"/>
  <c r="AA219" i="1"/>
  <c r="AA42" i="1"/>
  <c r="AA280" i="1"/>
  <c r="AA237" i="1"/>
  <c r="X188" i="1"/>
  <c r="CL32" i="1"/>
  <c r="CK42" i="1"/>
  <c r="CK43" i="1"/>
  <c r="CJ162" i="1"/>
  <c r="CK162" i="1" s="1"/>
  <c r="JS14" i="4"/>
  <c r="KE21" i="4"/>
  <c r="JX21" i="4"/>
  <c r="KB21" i="4"/>
  <c r="KG14" i="4"/>
  <c r="JV21" i="4"/>
  <c r="KD21" i="4"/>
  <c r="JT15" i="4"/>
  <c r="JS8" i="4"/>
  <c r="JY14" i="4"/>
  <c r="KF7" i="4"/>
  <c r="JW8" i="4"/>
  <c r="KH8" i="4"/>
  <c r="JR21" i="4"/>
  <c r="CL108" i="1" s="1"/>
  <c r="JY15" i="4"/>
  <c r="KE15" i="4"/>
  <c r="JZ15" i="4"/>
  <c r="JR14" i="4"/>
  <c r="JZ14" i="4"/>
  <c r="KA14" i="4"/>
  <c r="KB14" i="4"/>
  <c r="KB7" i="4"/>
  <c r="JR7" i="4"/>
  <c r="JT14" i="4"/>
  <c r="JV15" i="4"/>
  <c r="CK130" i="1"/>
  <c r="CL48" i="1"/>
  <c r="CL59" i="1"/>
  <c r="CL279" i="1"/>
  <c r="CL277" i="1"/>
  <c r="CL213" i="1"/>
  <c r="CL188" i="1"/>
  <c r="CL196" i="1" s="1"/>
  <c r="CL123" i="1"/>
  <c r="CL160" i="1"/>
  <c r="CL199" i="1"/>
  <c r="CL140" i="1" s="1"/>
  <c r="KB8" i="4"/>
  <c r="KC7" i="4"/>
  <c r="KF21" i="4"/>
  <c r="KD15" i="4"/>
  <c r="JS15" i="4"/>
  <c r="JS20" i="4" s="1"/>
  <c r="JT21" i="4"/>
  <c r="KA7" i="4"/>
  <c r="JZ21" i="4"/>
  <c r="JQ21" i="4"/>
  <c r="CK108" i="1" s="1"/>
  <c r="JW7" i="4"/>
  <c r="JQ8" i="4"/>
  <c r="JY8" i="4"/>
  <c r="JR8" i="4"/>
  <c r="KC14" i="4"/>
  <c r="JU14" i="4"/>
  <c r="JW21" i="4"/>
  <c r="KG15" i="4"/>
  <c r="KG20" i="4" s="1"/>
  <c r="KF8" i="4"/>
  <c r="KF14" i="4"/>
  <c r="JT7" i="4"/>
  <c r="KD8" i="4"/>
  <c r="KC21" i="4"/>
  <c r="JY7" i="4"/>
  <c r="KE14" i="4"/>
  <c r="JU15" i="4"/>
  <c r="KH14" i="4"/>
  <c r="JR15" i="4"/>
  <c r="JR20" i="4" s="1"/>
  <c r="CL110" i="1" s="1"/>
  <c r="JV8" i="4"/>
  <c r="KE7" i="4"/>
  <c r="CL219" i="1"/>
  <c r="CL43" i="1"/>
  <c r="CI47" i="1"/>
  <c r="CL275" i="1"/>
  <c r="CL256" i="1"/>
  <c r="Y32" i="1"/>
  <c r="CG27" i="1"/>
  <c r="CG33" i="1"/>
  <c r="CK27" i="1"/>
  <c r="CK33" i="1"/>
  <c r="CJ169" i="1"/>
  <c r="CK168" i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Y7" i="1"/>
  <c r="Y14" i="1" s="1"/>
  <c r="Y6" i="1"/>
  <c r="Y13" i="1" s="1"/>
  <c r="Y8" i="1"/>
  <c r="Z6" i="1"/>
  <c r="Z13" i="1" s="1"/>
  <c r="Z5" i="1"/>
  <c r="Z12" i="1" s="1"/>
  <c r="Z7" i="1"/>
  <c r="Z14" i="1" s="1"/>
  <c r="Z8" i="1"/>
  <c r="CJ192" i="1"/>
  <c r="CK240" i="1" s="1"/>
  <c r="CK47" i="1"/>
  <c r="CL50" i="1" s="1"/>
  <c r="CK58" i="1"/>
  <c r="CJ179" i="1"/>
  <c r="CJ213" i="1" s="1"/>
  <c r="JU21" i="4"/>
  <c r="KG21" i="4"/>
  <c r="Z227" i="1"/>
  <c r="KF15" i="4"/>
  <c r="JV7" i="4"/>
  <c r="CJ187" i="1"/>
  <c r="CJ216" i="1" s="1"/>
  <c r="CJ215" i="1" s="1"/>
  <c r="CK215" i="1" s="1"/>
  <c r="KH7" i="4"/>
  <c r="CK171" i="1"/>
  <c r="CL233" i="1" s="1"/>
  <c r="KG8" i="4"/>
  <c r="JZ7" i="4"/>
  <c r="JW15" i="4"/>
  <c r="JV14" i="4"/>
  <c r="JT8" i="4"/>
  <c r="JX8" i="4"/>
  <c r="JX15" i="4"/>
  <c r="JX20" i="4" s="1"/>
  <c r="KD14" i="4"/>
  <c r="KH21" i="4"/>
  <c r="JX14" i="4"/>
  <c r="KH15" i="4"/>
  <c r="JZ8" i="4"/>
  <c r="JX7" i="4"/>
  <c r="KG7" i="4"/>
  <c r="KD7" i="4"/>
  <c r="KA8" i="4"/>
  <c r="KA20" i="4" s="1"/>
  <c r="JU7" i="4"/>
  <c r="JY21" i="4"/>
  <c r="JQ14" i="4"/>
  <c r="JQ19" i="4" s="1"/>
  <c r="CK109" i="1" s="1"/>
  <c r="KA21" i="4"/>
  <c r="KE8" i="4"/>
  <c r="JQ15" i="4"/>
  <c r="JW14" i="4"/>
  <c r="JS7" i="4"/>
  <c r="KB15" i="4"/>
  <c r="KC20" i="4"/>
  <c r="Z187" i="1"/>
  <c r="AA228" i="1" s="1"/>
  <c r="CJ151" i="1"/>
  <c r="CJ159" i="1"/>
  <c r="X58" i="1"/>
  <c r="Z279" i="1"/>
  <c r="Y169" i="1"/>
  <c r="Y64" i="1"/>
  <c r="X129" i="1"/>
  <c r="X47" i="1"/>
  <c r="CH210" i="1"/>
  <c r="CI210" i="1" s="1"/>
  <c r="CH179" i="1"/>
  <c r="Z165" i="1"/>
  <c r="CH162" i="1"/>
  <c r="Z58" i="1"/>
  <c r="Y129" i="1"/>
  <c r="Y219" i="1"/>
  <c r="Y58" i="1"/>
  <c r="Y47" i="1"/>
  <c r="Y42" i="1"/>
  <c r="CI148" i="1"/>
  <c r="CH151" i="1"/>
  <c r="AB164" i="1"/>
  <c r="CQ164" i="1"/>
  <c r="CR164" i="1" s="1"/>
  <c r="CS164" i="1" s="1"/>
  <c r="CT164" i="1" s="1"/>
  <c r="CG58" i="1"/>
  <c r="CG47" i="1"/>
  <c r="X160" i="1"/>
  <c r="CI58" i="1"/>
  <c r="Y216" i="1"/>
  <c r="Y188" i="1"/>
  <c r="X169" i="1"/>
  <c r="X64" i="1"/>
  <c r="CH215" i="1"/>
  <c r="CI215" i="1" s="1"/>
  <c r="X279" i="1"/>
  <c r="Y240" i="1"/>
  <c r="Z219" i="1"/>
  <c r="Z42" i="1"/>
  <c r="Z47" i="1"/>
  <c r="AA49" i="1" s="1"/>
  <c r="Z129" i="1"/>
  <c r="Y206" i="1"/>
  <c r="Y279" i="1"/>
  <c r="X68" i="1"/>
  <c r="X199" i="1"/>
  <c r="X140" i="1" s="1"/>
  <c r="CI237" i="1"/>
  <c r="X216" i="1"/>
  <c r="Y228" i="1"/>
  <c r="Y280" i="1"/>
  <c r="Y237" i="1"/>
  <c r="Y199" i="1"/>
  <c r="Y140" i="1" s="1"/>
  <c r="CK159" i="1"/>
  <c r="Y68" i="1"/>
  <c r="Y160" i="1"/>
  <c r="Z199" i="1"/>
  <c r="Z140" i="1" s="1"/>
  <c r="Z237" i="1"/>
  <c r="CI43" i="1"/>
  <c r="CJ47" i="1"/>
  <c r="CJ130" i="1"/>
  <c r="CJ133" i="1" s="1"/>
  <c r="CH58" i="1"/>
  <c r="CJ256" i="1"/>
  <c r="CJ43" i="1"/>
  <c r="CJ58" i="1"/>
  <c r="CH47" i="1"/>
  <c r="CL49" i="1" s="1"/>
  <c r="CH43" i="1"/>
  <c r="Z160" i="1"/>
  <c r="Z68" i="1"/>
  <c r="Z280" i="1"/>
  <c r="CH199" i="1"/>
  <c r="CI280" i="1"/>
  <c r="CM210" i="1"/>
  <c r="CN155" i="1"/>
  <c r="CM211" i="1"/>
  <c r="CM214" i="1"/>
  <c r="CX194" i="1"/>
  <c r="CX148" i="1"/>
  <c r="JP20" i="4"/>
  <c r="CJ110" i="1" s="1"/>
  <c r="JP19" i="4"/>
  <c r="CJ109" i="1" s="1"/>
  <c r="JO19" i="4"/>
  <c r="CI109" i="1" s="1"/>
  <c r="JO20" i="4"/>
  <c r="CI110" i="1" s="1"/>
  <c r="JN20" i="4"/>
  <c r="CH110" i="1" s="1"/>
  <c r="JN19" i="4"/>
  <c r="CH109" i="1" s="1"/>
  <c r="JW19" i="4" l="1"/>
  <c r="Z212" i="1"/>
  <c r="CK133" i="1"/>
  <c r="AA229" i="1"/>
  <c r="AA230" i="1" s="1"/>
  <c r="Y212" i="1"/>
  <c r="X196" i="1"/>
  <c r="Y229" i="1"/>
  <c r="X212" i="1"/>
  <c r="AA236" i="1"/>
  <c r="KF20" i="4"/>
  <c r="KH20" i="4"/>
  <c r="JR19" i="4"/>
  <c r="CL109" i="1" s="1"/>
  <c r="JT20" i="4"/>
  <c r="JZ20" i="4"/>
  <c r="KE20" i="4"/>
  <c r="KA19" i="4"/>
  <c r="KB19" i="4"/>
  <c r="JT19" i="4"/>
  <c r="JV20" i="4"/>
  <c r="KD20" i="4"/>
  <c r="JW20" i="4"/>
  <c r="JV19" i="4"/>
  <c r="JQ20" i="4"/>
  <c r="CK110" i="1" s="1"/>
  <c r="JU19" i="4"/>
  <c r="JY19" i="4"/>
  <c r="KG19" i="4"/>
  <c r="JU20" i="4"/>
  <c r="X277" i="1"/>
  <c r="CJ160" i="1"/>
  <c r="JY20" i="4"/>
  <c r="KC19" i="4"/>
  <c r="KF19" i="4"/>
  <c r="KE19" i="4"/>
  <c r="JZ19" i="4"/>
  <c r="KD19" i="4"/>
  <c r="JS19" i="4"/>
  <c r="KB20" i="4"/>
  <c r="CL133" i="1"/>
  <c r="CL125" i="1"/>
  <c r="CI48" i="1"/>
  <c r="CI59" i="1"/>
  <c r="CL60" i="1"/>
  <c r="CL263" i="1"/>
  <c r="CL264" i="1" s="1"/>
  <c r="CL65" i="1"/>
  <c r="CL69" i="1" s="1"/>
  <c r="CL212" i="1"/>
  <c r="CL217" i="1"/>
  <c r="CL197" i="1"/>
  <c r="KH19" i="4"/>
  <c r="JX19" i="4"/>
  <c r="Y196" i="1"/>
  <c r="Y197" i="1" s="1"/>
  <c r="CL127" i="1"/>
  <c r="CL139" i="1"/>
  <c r="CL142" i="1" s="1"/>
  <c r="CL135" i="1"/>
  <c r="CL126" i="1"/>
  <c r="CL138" i="1"/>
  <c r="CL141" i="1" s="1"/>
  <c r="CL134" i="1"/>
  <c r="CL280" i="1"/>
  <c r="CL237" i="1"/>
  <c r="CK50" i="1"/>
  <c r="CK32" i="1"/>
  <c r="Z3" i="1"/>
  <c r="CK49" i="1"/>
  <c r="Y9" i="1"/>
  <c r="Y10" i="1" s="1"/>
  <c r="Z9" i="1"/>
  <c r="Z10" i="1" s="1"/>
  <c r="Z216" i="1"/>
  <c r="Z188" i="1"/>
  <c r="Z228" i="1"/>
  <c r="Z229" i="1" s="1"/>
  <c r="CK48" i="1"/>
  <c r="CK59" i="1"/>
  <c r="CK233" i="1"/>
  <c r="CJ275" i="1"/>
  <c r="CJ188" i="1"/>
  <c r="CJ196" i="1" s="1"/>
  <c r="CJ277" i="1"/>
  <c r="CJ279" i="1"/>
  <c r="CJ280" i="1"/>
  <c r="CJ237" i="1"/>
  <c r="CJ123" i="1"/>
  <c r="CJ125" i="1" s="1"/>
  <c r="CK134" i="1"/>
  <c r="CK138" i="1"/>
  <c r="Y277" i="1"/>
  <c r="Y275" i="1"/>
  <c r="Y49" i="1"/>
  <c r="X59" i="1"/>
  <c r="X48" i="1"/>
  <c r="CH213" i="1"/>
  <c r="CH188" i="1"/>
  <c r="Z169" i="1"/>
  <c r="AA234" i="1" s="1"/>
  <c r="AA232" i="1" s="1"/>
  <c r="Z64" i="1"/>
  <c r="CI162" i="1"/>
  <c r="CI165" i="1" s="1"/>
  <c r="CH165" i="1"/>
  <c r="X275" i="1"/>
  <c r="Y234" i="1"/>
  <c r="Y232" i="1" s="1"/>
  <c r="X197" i="1"/>
  <c r="Z49" i="1"/>
  <c r="Y59" i="1"/>
  <c r="Y48" i="1"/>
  <c r="CH123" i="1"/>
  <c r="CH279" i="1"/>
  <c r="CH160" i="1"/>
  <c r="CU164" i="1"/>
  <c r="CV164" i="1" s="1"/>
  <c r="CW164" i="1" s="1"/>
  <c r="CX164" i="1" s="1"/>
  <c r="AC164" i="1"/>
  <c r="Z48" i="1"/>
  <c r="Z59" i="1"/>
  <c r="CG59" i="1"/>
  <c r="CG263" i="1" s="1"/>
  <c r="CG264" i="1" s="1"/>
  <c r="CG48" i="1"/>
  <c r="CK216" i="1"/>
  <c r="Y215" i="1"/>
  <c r="Y217" i="1"/>
  <c r="CI216" i="1"/>
  <c r="CI183" i="1"/>
  <c r="CM171" i="1"/>
  <c r="CJ212" i="1"/>
  <c r="CK212" i="1" s="1"/>
  <c r="CJ217" i="1"/>
  <c r="CI50" i="1"/>
  <c r="CH48" i="1"/>
  <c r="X215" i="1"/>
  <c r="X217" i="1"/>
  <c r="CM156" i="1"/>
  <c r="CJ50" i="1"/>
  <c r="CJ59" i="1"/>
  <c r="CJ48" i="1"/>
  <c r="CK237" i="1"/>
  <c r="CK280" i="1"/>
  <c r="CH59" i="1"/>
  <c r="CL61" i="1" s="1"/>
  <c r="CH50" i="1"/>
  <c r="CI68" i="1"/>
  <c r="CH140" i="1"/>
  <c r="CM58" i="1"/>
  <c r="CJ139" i="1"/>
  <c r="CJ135" i="1"/>
  <c r="CH139" i="1"/>
  <c r="CI138" i="1"/>
  <c r="CH138" i="1"/>
  <c r="CI139" i="1"/>
  <c r="CJ138" i="1"/>
  <c r="CJ134" i="1"/>
  <c r="CN211" i="1"/>
  <c r="CO155" i="1"/>
  <c r="CN214" i="1"/>
  <c r="CN210" i="1"/>
  <c r="CY148" i="1"/>
  <c r="CY194" i="1"/>
  <c r="AA241" i="1" l="1"/>
  <c r="AA242" i="1" s="1"/>
  <c r="AA244" i="1"/>
  <c r="AA281" i="1"/>
  <c r="AA282" i="1" s="1"/>
  <c r="AA61" i="1"/>
  <c r="CJ197" i="1"/>
  <c r="CK135" i="1"/>
  <c r="CK139" i="1"/>
  <c r="CI65" i="1"/>
  <c r="CI263" i="1"/>
  <c r="CI264" i="1" s="1"/>
  <c r="CI60" i="1"/>
  <c r="CL71" i="1"/>
  <c r="CL72" i="1"/>
  <c r="CK62" i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Z217" i="1"/>
  <c r="Z215" i="1"/>
  <c r="CL143" i="1"/>
  <c r="CL281" i="1"/>
  <c r="CL282" i="1" s="1"/>
  <c r="CL257" i="1"/>
  <c r="CL62" i="1"/>
  <c r="CM233" i="1"/>
  <c r="CN171" i="1"/>
  <c r="CK61" i="1"/>
  <c r="CG60" i="1"/>
  <c r="CG65" i="1"/>
  <c r="CG69" i="1" s="1"/>
  <c r="CK60" i="1"/>
  <c r="CK65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J126" i="1"/>
  <c r="CJ127" i="1"/>
  <c r="CI281" i="1"/>
  <c r="CI282" i="1" s="1"/>
  <c r="CK143" i="1"/>
  <c r="CH217" i="1"/>
  <c r="CL220" i="1" s="1"/>
  <c r="CH212" i="1"/>
  <c r="CI212" i="1" s="1"/>
  <c r="Y220" i="1"/>
  <c r="Y221" i="1" s="1"/>
  <c r="X263" i="1"/>
  <c r="X264" i="1" s="1"/>
  <c r="X65" i="1"/>
  <c r="X143" i="1"/>
  <c r="X60" i="1"/>
  <c r="Y61" i="1"/>
  <c r="Z234" i="1"/>
  <c r="Z232" i="1" s="1"/>
  <c r="Z196" i="1"/>
  <c r="Z197" i="1" s="1"/>
  <c r="Z277" i="1"/>
  <c r="Z275" i="1"/>
  <c r="CJ64" i="1"/>
  <c r="CI169" i="1"/>
  <c r="CJ234" i="1" s="1"/>
  <c r="CJ232" i="1" s="1"/>
  <c r="CI64" i="1"/>
  <c r="CH169" i="1"/>
  <c r="CM48" i="1"/>
  <c r="Y281" i="1"/>
  <c r="Y282" i="1" s="1"/>
  <c r="Y143" i="1"/>
  <c r="Y65" i="1"/>
  <c r="Y60" i="1"/>
  <c r="Z61" i="1"/>
  <c r="Y263" i="1"/>
  <c r="Y264" i="1" s="1"/>
  <c r="CH125" i="1"/>
  <c r="CH127" i="1"/>
  <c r="CH126" i="1"/>
  <c r="CY164" i="1"/>
  <c r="CZ164" i="1" s="1"/>
  <c r="DA164" i="1" s="1"/>
  <c r="DB164" i="1" s="1"/>
  <c r="AE164" i="1" s="1"/>
  <c r="AD164" i="1"/>
  <c r="Z281" i="1"/>
  <c r="Z282" i="1" s="1"/>
  <c r="Z65" i="1"/>
  <c r="Z143" i="1"/>
  <c r="Z263" i="1"/>
  <c r="Z264" i="1" s="1"/>
  <c r="Z60" i="1"/>
  <c r="CK213" i="1"/>
  <c r="CK217" i="1" s="1"/>
  <c r="CM215" i="1"/>
  <c r="CJ62" i="1"/>
  <c r="CJ281" i="1"/>
  <c r="CJ282" i="1" s="1"/>
  <c r="CJ263" i="1"/>
  <c r="CJ264" i="1" s="1"/>
  <c r="CH60" i="1"/>
  <c r="CH65" i="1"/>
  <c r="CH69" i="1" s="1"/>
  <c r="CH62" i="1"/>
  <c r="CH281" i="1"/>
  <c r="CI62" i="1"/>
  <c r="CH263" i="1"/>
  <c r="CH264" i="1" s="1"/>
  <c r="CJ257" i="1"/>
  <c r="CJ143" i="1"/>
  <c r="CJ60" i="1"/>
  <c r="CJ65" i="1"/>
  <c r="CJ69" i="1" s="1"/>
  <c r="CN156" i="1"/>
  <c r="CM159" i="1"/>
  <c r="CM280" i="1" s="1"/>
  <c r="CH141" i="1"/>
  <c r="CH142" i="1"/>
  <c r="CN58" i="1"/>
  <c r="CO58" i="1" s="1"/>
  <c r="CP155" i="1"/>
  <c r="CO210" i="1"/>
  <c r="CO211" i="1"/>
  <c r="CO214" i="1"/>
  <c r="CZ194" i="1"/>
  <c r="CZ148" i="1"/>
  <c r="CM76" i="1"/>
  <c r="CN76" i="1" s="1"/>
  <c r="CO76" i="1" s="1"/>
  <c r="CP76" i="1" s="1"/>
  <c r="CQ76" i="1" s="1"/>
  <c r="CR76" i="1" s="1"/>
  <c r="CS76" i="1" s="1"/>
  <c r="CT76" i="1" s="1"/>
  <c r="CU76" i="1" s="1"/>
  <c r="CM77" i="1"/>
  <c r="CI69" i="1" l="1"/>
  <c r="Z220" i="1"/>
  <c r="Z221" i="1" s="1"/>
  <c r="AA220" i="1"/>
  <c r="AA221" i="1" s="1"/>
  <c r="CI72" i="1"/>
  <c r="CI71" i="1"/>
  <c r="CG72" i="1"/>
  <c r="CG71" i="1"/>
  <c r="CL73" i="1"/>
  <c r="CL276" i="1" s="1"/>
  <c r="CL79" i="1"/>
  <c r="CL265" i="1"/>
  <c r="CL144" i="1"/>
  <c r="CL145" i="1"/>
  <c r="CK69" i="1"/>
  <c r="CL86" i="1"/>
  <c r="CN233" i="1"/>
  <c r="CO171" i="1"/>
  <c r="X69" i="1"/>
  <c r="X71" i="1" s="1"/>
  <c r="X86" i="1"/>
  <c r="CI234" i="1"/>
  <c r="CI232" i="1" s="1"/>
  <c r="CH277" i="1"/>
  <c r="CH196" i="1"/>
  <c r="CH197" i="1" s="1"/>
  <c r="Y86" i="1"/>
  <c r="Y69" i="1"/>
  <c r="Y71" i="1" s="1"/>
  <c r="Z69" i="1"/>
  <c r="Z86" i="1"/>
  <c r="CI177" i="1"/>
  <c r="CI213" i="1"/>
  <c r="CH72" i="1"/>
  <c r="CL74" i="1" s="1"/>
  <c r="CH71" i="1"/>
  <c r="CN215" i="1"/>
  <c r="CM216" i="1"/>
  <c r="CJ72" i="1"/>
  <c r="CJ71" i="1"/>
  <c r="CM212" i="1"/>
  <c r="CO156" i="1"/>
  <c r="CN159" i="1"/>
  <c r="CN280" i="1" s="1"/>
  <c r="CM237" i="1"/>
  <c r="CP58" i="1"/>
  <c r="CQ58" i="1" s="1"/>
  <c r="CR58" i="1" s="1"/>
  <c r="CS58" i="1" s="1"/>
  <c r="CN48" i="1"/>
  <c r="CP214" i="1"/>
  <c r="CP211" i="1"/>
  <c r="CP210" i="1"/>
  <c r="CQ155" i="1"/>
  <c r="DA148" i="1"/>
  <c r="DA194" i="1"/>
  <c r="CE96" i="1"/>
  <c r="AB76" i="1"/>
  <c r="AC76" i="1"/>
  <c r="CV76" i="1"/>
  <c r="CW76" i="1" s="1"/>
  <c r="CX76" i="1" s="1"/>
  <c r="CY76" i="1" s="1"/>
  <c r="AB66" i="1"/>
  <c r="CN77" i="1"/>
  <c r="CO77" i="1" s="1"/>
  <c r="CP77" i="1" s="1"/>
  <c r="CQ77" i="1" s="1"/>
  <c r="X72" i="1" l="1"/>
  <c r="CI73" i="1"/>
  <c r="CI276" i="1" s="1"/>
  <c r="CI265" i="1"/>
  <c r="CI79" i="1"/>
  <c r="CI224" i="1" s="1"/>
  <c r="CI226" i="1" s="1"/>
  <c r="CG73" i="1"/>
  <c r="CG276" i="1" s="1"/>
  <c r="CG265" i="1"/>
  <c r="CG79" i="1"/>
  <c r="CG83" i="1" s="1"/>
  <c r="CK72" i="1"/>
  <c r="CK79" i="1" s="1"/>
  <c r="CK71" i="1"/>
  <c r="CL224" i="1"/>
  <c r="CL226" i="1" s="1"/>
  <c r="CL97" i="1"/>
  <c r="CL83" i="1"/>
  <c r="CP171" i="1"/>
  <c r="CP233" i="1" s="1"/>
  <c r="CO233" i="1"/>
  <c r="CI150" i="1"/>
  <c r="CI151" i="1" s="1"/>
  <c r="Y72" i="1"/>
  <c r="Y73" i="1" s="1"/>
  <c r="Y276" i="1" s="1"/>
  <c r="Z72" i="1"/>
  <c r="Z71" i="1"/>
  <c r="CI75" i="1"/>
  <c r="CH75" i="1"/>
  <c r="CH79" i="1"/>
  <c r="CH224" i="1" s="1"/>
  <c r="CH226" i="1" s="1"/>
  <c r="CH73" i="1"/>
  <c r="CH276" i="1" s="1"/>
  <c r="CH265" i="1"/>
  <c r="CJ79" i="1"/>
  <c r="CJ265" i="1"/>
  <c r="CK163" i="1"/>
  <c r="CK225" i="1"/>
  <c r="CO215" i="1"/>
  <c r="CN216" i="1"/>
  <c r="CJ75" i="1"/>
  <c r="CJ258" i="1"/>
  <c r="CJ73" i="1"/>
  <c r="CJ276" i="1" s="1"/>
  <c r="CM213" i="1"/>
  <c r="CM217" i="1" s="1"/>
  <c r="CN212" i="1"/>
  <c r="CP156" i="1"/>
  <c r="CO159" i="1"/>
  <c r="CO280" i="1" s="1"/>
  <c r="CN237" i="1"/>
  <c r="X265" i="1"/>
  <c r="X73" i="1"/>
  <c r="X276" i="1" s="1"/>
  <c r="Y74" i="1"/>
  <c r="X79" i="1"/>
  <c r="Y265" i="1"/>
  <c r="Z74" i="1"/>
  <c r="CO48" i="1"/>
  <c r="CP48" i="1" s="1"/>
  <c r="CT58" i="1"/>
  <c r="CB96" i="1"/>
  <c r="BL96" i="1"/>
  <c r="CR155" i="1"/>
  <c r="CQ210" i="1"/>
  <c r="CQ214" i="1"/>
  <c r="CC96" i="1"/>
  <c r="CQ211" i="1"/>
  <c r="CQ171" i="1"/>
  <c r="CQ233" i="1" s="1"/>
  <c r="DB148" i="1"/>
  <c r="DB194" i="1"/>
  <c r="AL96" i="1"/>
  <c r="CF96" i="1"/>
  <c r="CD96" i="1"/>
  <c r="BY96" i="1"/>
  <c r="BZ96" i="1"/>
  <c r="CA96" i="1"/>
  <c r="CI83" i="1"/>
  <c r="CI97" i="1"/>
  <c r="AD76" i="1"/>
  <c r="AB77" i="1"/>
  <c r="CZ76" i="1"/>
  <c r="DA76" i="1" s="1"/>
  <c r="DB76" i="1" s="1"/>
  <c r="AE76" i="1" s="1"/>
  <c r="AC66" i="1"/>
  <c r="CR77" i="1"/>
  <c r="CS77" i="1" s="1"/>
  <c r="CT77" i="1" s="1"/>
  <c r="CU77" i="1" s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U25" i="3"/>
  <c r="AY40" i="3"/>
  <c r="AV42" i="3"/>
  <c r="AT7" i="3"/>
  <c r="AS45" i="3"/>
  <c r="Z6" i="6" a="1"/>
  <c r="AW20" i="3"/>
  <c r="AW31" i="3"/>
  <c r="AV7" i="3"/>
  <c r="AV34" i="3"/>
  <c r="J5" i="6" a="1"/>
  <c r="AT19" i="3"/>
  <c r="AF19" i="3"/>
  <c r="AU28" i="3"/>
  <c r="AX41" i="3"/>
  <c r="AZ22" i="3"/>
  <c r="AT17" i="3"/>
  <c r="AX34" i="3"/>
  <c r="AY5" i="6" a="1"/>
  <c r="AV18" i="3"/>
  <c r="AS28" i="3"/>
  <c r="AS5" i="6" a="1"/>
  <c r="AX13" i="3"/>
  <c r="EU7" i="4" a="1"/>
  <c r="EV11" i="4" a="1"/>
  <c r="AE6" i="6" a="1"/>
  <c r="AX38" i="3"/>
  <c r="AI5" i="6" a="1"/>
  <c r="AY13" i="3"/>
  <c r="AZ23" i="3"/>
  <c r="AS34" i="3"/>
  <c r="AS25" i="3"/>
  <c r="AY8" i="3"/>
  <c r="AX27" i="3"/>
  <c r="EM9" i="4" a="1"/>
  <c r="ES8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Y24" i="3"/>
  <c r="O6" i="6" a="1"/>
  <c r="I5" i="6" a="1"/>
  <c r="AU17" i="3"/>
  <c r="AR6" i="6" a="1"/>
  <c r="AX23" i="3"/>
  <c r="AS9" i="3"/>
  <c r="AV46" i="3"/>
  <c r="AZ5" i="3"/>
  <c r="AF38" i="3"/>
  <c r="AS23" i="3"/>
  <c r="AX18" i="3"/>
  <c r="D5" i="6" a="1"/>
  <c r="ER14" i="4" a="1"/>
  <c r="EW8" i="4" a="1"/>
  <c r="EN6" i="4" a="1"/>
  <c r="EQ6" i="4" a="1"/>
  <c r="EO8" i="4" a="1"/>
  <c r="EW6" i="4" a="1"/>
  <c r="ES9" i="4" a="1"/>
  <c r="AT8" i="3"/>
  <c r="Y5" i="6" a="1"/>
  <c r="AX26" i="3"/>
  <c r="AF45" i="3"/>
  <c r="AV11" i="3"/>
  <c r="AX31" i="3"/>
  <c r="AZ21" i="3"/>
  <c r="AX32" i="3"/>
  <c r="AF24" i="3"/>
  <c r="AM6" i="6" a="1"/>
  <c r="AU45" i="3"/>
  <c r="AZ25" i="3"/>
  <c r="AW15" i="3"/>
  <c r="AT33" i="3"/>
  <c r="EL6" i="4" a="1"/>
  <c r="ER6" i="4" a="1"/>
  <c r="AV25" i="3"/>
  <c r="AZ33" i="3"/>
  <c r="EV15" i="4" a="1"/>
  <c r="ER12" i="4" a="1"/>
  <c r="EM7" i="4" a="1"/>
  <c r="EW5" i="4" a="1"/>
  <c r="AS29" i="3"/>
  <c r="AT28" i="3"/>
  <c r="AF29" i="3"/>
  <c r="AZ32" i="3"/>
  <c r="AF17" i="3"/>
  <c r="ER16" i="4" a="1"/>
  <c r="AF32" i="3"/>
  <c r="AV33" i="3"/>
  <c r="AU29" i="3"/>
  <c r="AX11" i="3"/>
  <c r="X6" i="6" a="1"/>
  <c r="EQ5" i="4" a="1"/>
  <c r="EO13" i="4" a="1"/>
  <c r="AW11" i="3"/>
  <c r="AU38" i="3"/>
  <c r="AF20" i="3"/>
  <c r="AZ30" i="3"/>
  <c r="AV28" i="3"/>
  <c r="AW14" i="3"/>
  <c r="AT9" i="3"/>
  <c r="AV22" i="3"/>
  <c r="AT18" i="3"/>
  <c r="G6" i="6" a="1"/>
  <c r="EQ16" i="4" a="1"/>
  <c r="EO14" i="4" a="1"/>
  <c r="EW14" i="4" a="1"/>
  <c r="EQ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N12" i="4" a="1"/>
  <c r="AI6" i="6" a="1"/>
  <c r="AZ42" i="3"/>
  <c r="AN5" i="6" a="1"/>
  <c r="AS16" i="3"/>
  <c r="AW40" i="3"/>
  <c r="ES5" i="4" a="1"/>
  <c r="ER7" i="4" a="1"/>
  <c r="ES12" i="4" a="1"/>
  <c r="EL12" i="4" a="1"/>
  <c r="EM6" i="4" a="1"/>
  <c r="AF26" i="3"/>
  <c r="AX45" i="3"/>
  <c r="AF31" i="3"/>
  <c r="AU37" i="3"/>
  <c r="EP16" i="4" a="1"/>
  <c r="AV8" i="3"/>
  <c r="AU41" i="3"/>
  <c r="AS24" i="3"/>
  <c r="AY6" i="3"/>
  <c r="AF5" i="3"/>
  <c r="AZ12" i="3"/>
  <c r="AT30" i="3"/>
  <c r="AX39" i="3"/>
  <c r="AZ9" i="3"/>
  <c r="AU30" i="3"/>
  <c r="ES16" i="4" a="1"/>
  <c r="EV9" i="4" a="1"/>
  <c r="EV16" i="4" a="1"/>
  <c r="AS46" i="3"/>
  <c r="AA5" i="6" a="1"/>
  <c r="AW16" i="3"/>
  <c r="AX6" i="6" a="1"/>
  <c r="AZ10" i="3"/>
  <c r="AY19" i="3"/>
  <c r="AW38" i="3"/>
  <c r="AH5" i="6" a="1"/>
  <c r="AT6" i="3"/>
  <c r="EP5" i="4" a="1"/>
  <c r="EL7" i="4" a="1"/>
  <c r="AO5" i="6" a="1"/>
  <c r="AW33" i="3"/>
  <c r="AP6" i="3"/>
  <c r="W6" i="6" a="1"/>
  <c r="AV32" i="3"/>
  <c r="EU12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AW21" i="3"/>
  <c r="C5" i="6" a="1"/>
  <c r="AL5" i="6" a="1"/>
  <c r="AZ8" i="3"/>
  <c r="G5" i="6" a="1"/>
  <c r="AV35" i="3"/>
  <c r="AF15" i="3"/>
  <c r="AS31" i="3"/>
  <c r="AY39" i="3"/>
  <c r="AC6" i="6" a="1"/>
  <c r="EN5" i="4" a="1"/>
  <c r="ET6" i="4" a="1"/>
  <c r="EQ7" i="4" a="1"/>
  <c r="EO15" i="4" a="1"/>
  <c r="AZ17" i="3"/>
  <c r="AB6" i="6" a="1"/>
  <c r="AX20" i="3"/>
  <c r="M6" i="6" a="1"/>
  <c r="AF37" i="3"/>
  <c r="AZ15" i="3"/>
  <c r="AU20" i="3"/>
  <c r="AW29" i="3"/>
  <c r="AS11" i="3"/>
  <c r="AT26" i="3"/>
  <c r="AF42" i="3"/>
  <c r="F46" i="3"/>
  <c r="AX5" i="6" a="1"/>
  <c r="EO12" i="4" a="1"/>
  <c r="EP11" i="4" a="1"/>
  <c r="AF25" i="3"/>
  <c r="AV29" i="3"/>
  <c r="AW46" i="3"/>
  <c r="AU6" i="6" a="1"/>
  <c r="AY35" i="3"/>
  <c r="AV20" i="3"/>
  <c r="AV45" i="3"/>
  <c r="AV23" i="3"/>
  <c r="D6" i="6" a="1"/>
  <c r="AF39" i="3"/>
  <c r="ET11" i="4" a="1"/>
  <c r="ET14" i="4" a="1"/>
  <c r="AT38" i="3"/>
  <c r="AY12" i="3"/>
  <c r="AF27" i="3"/>
  <c r="AT32" i="3"/>
  <c r="AR5" i="3"/>
  <c r="AZ26" i="3"/>
  <c r="X5" i="6" a="1"/>
  <c r="EQ12" i="4" a="1"/>
  <c r="EM11" i="4" a="1"/>
  <c r="EM14" i="4" a="1"/>
  <c r="EM13" i="4" a="1"/>
  <c r="EL14" i="4" a="1"/>
  <c r="AS12" i="3"/>
  <c r="AP6" i="6" a="1"/>
  <c r="AU13" i="3"/>
  <c r="AY28" i="3"/>
  <c r="AF36" i="3"/>
  <c r="W5" i="6" a="1"/>
  <c r="AY16" i="3"/>
  <c r="AV15" i="3"/>
  <c r="AT34" i="3"/>
  <c r="AS42" i="3"/>
  <c r="EN14" i="4" a="1"/>
  <c r="EU16" i="4" a="1"/>
  <c r="EV5" i="4" a="1"/>
  <c r="AY46" i="3"/>
  <c r="AY14" i="3"/>
  <c r="AY22" i="3"/>
  <c r="AY10" i="3"/>
  <c r="AY34" i="3"/>
  <c r="AP5" i="6" a="1"/>
  <c r="AF14" i="3"/>
  <c r="ES7" i="4" a="1"/>
  <c r="ET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F5" i="6" a="1"/>
  <c r="AT31" i="3"/>
  <c r="AW6" i="3"/>
  <c r="AW45" i="3"/>
  <c r="E5" i="6" a="1"/>
  <c r="AZ31" i="3"/>
  <c r="F45" i="3"/>
  <c r="AW13" i="3"/>
  <c r="AZ39" i="3"/>
  <c r="AF6" i="6" a="1"/>
  <c r="AU46" i="3"/>
  <c r="AY21" i="3"/>
  <c r="AF46" i="3"/>
  <c r="AA6" i="6" a="1"/>
  <c r="AF23" i="3"/>
  <c r="ET8" i="4" a="1"/>
  <c r="AU5" i="6" a="1"/>
  <c r="AF41" i="3"/>
  <c r="Q5" i="6" a="1"/>
  <c r="E6" i="6" a="1"/>
  <c r="AY11" i="3"/>
  <c r="AF28" i="3"/>
  <c r="AF33" i="3"/>
  <c r="S6" i="6" a="1"/>
  <c r="AY45" i="3"/>
  <c r="AT22" i="3"/>
  <c r="AV6" i="3"/>
  <c r="H6" i="6" a="1"/>
  <c r="S5" i="6" a="1"/>
  <c r="AF12" i="3"/>
  <c r="AY41" i="3"/>
  <c r="EQ9" i="4" a="1"/>
  <c r="ES15" i="4" a="1"/>
  <c r="EL5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V38" i="3"/>
  <c r="AX30" i="3"/>
  <c r="AU23" i="3"/>
  <c r="AT27" i="3"/>
  <c r="AF16" i="3"/>
  <c r="AZ19" i="3"/>
  <c r="EO16" i="4" a="1"/>
  <c r="ET9" i="4" a="1"/>
  <c r="O5" i="6" a="1"/>
  <c r="I6" i="6" a="1"/>
  <c r="AS18" i="3"/>
  <c r="AX24" i="3"/>
  <c r="AW17" i="3"/>
  <c r="Z5" i="6" a="1"/>
  <c r="AO6" i="6" a="1"/>
  <c r="L5" i="6" a="1"/>
  <c r="AZ27" i="3"/>
  <c r="AM5" i="6" a="1"/>
  <c r="EP12" i="4" a="1"/>
  <c r="AS7" i="3"/>
  <c r="AU36" i="3"/>
  <c r="AY27" i="3"/>
  <c r="AZ20" i="3"/>
  <c r="AT23" i="3"/>
  <c r="AY18" i="3"/>
  <c r="AT16" i="3"/>
  <c r="ER13" i="4" a="1"/>
  <c r="EW12" i="4" a="1"/>
  <c r="EU15" i="4" a="1"/>
  <c r="ES11" i="4" a="1"/>
  <c r="P5" i="6" a="1"/>
  <c r="AW5" i="3"/>
  <c r="H5" i="6" a="1"/>
  <c r="AX19" i="3"/>
  <c r="AP5" i="3"/>
  <c r="AU35" i="3"/>
  <c r="AZ38" i="3"/>
  <c r="Y6" i="6" a="1"/>
  <c r="AS5" i="3"/>
  <c r="C5" i="4" a="1"/>
  <c r="EO11" i="4" a="1"/>
  <c r="CM71" i="1" l="1"/>
  <c r="Z79" i="1"/>
  <c r="AA74" i="1"/>
  <c r="CK75" i="1"/>
  <c r="CK73" i="1"/>
  <c r="CG224" i="1"/>
  <c r="CG226" i="1" s="1"/>
  <c r="Y79" i="1"/>
  <c r="Y85" i="1" s="1"/>
  <c r="CK74" i="1"/>
  <c r="CG97" i="1"/>
  <c r="CL75" i="1"/>
  <c r="CL258" i="1"/>
  <c r="CJ97" i="1"/>
  <c r="CL85" i="1"/>
  <c r="CK165" i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CL163" i="1"/>
  <c r="CL162" i="1" s="1"/>
  <c r="Z265" i="1"/>
  <c r="Z73" i="1"/>
  <c r="Z276" i="1" s="1"/>
  <c r="CK97" i="1"/>
  <c r="CK83" i="1"/>
  <c r="CJ85" i="1"/>
  <c r="CJ83" i="1"/>
  <c r="CJ224" i="1"/>
  <c r="CJ226" i="1" s="1"/>
  <c r="CH83" i="1"/>
  <c r="CH97" i="1"/>
  <c r="CP215" i="1"/>
  <c r="CO216" i="1"/>
  <c r="CN213" i="1"/>
  <c r="CN217" i="1" s="1"/>
  <c r="CO212" i="1"/>
  <c r="CQ156" i="1"/>
  <c r="CP159" i="1"/>
  <c r="CP280" i="1" s="1"/>
  <c r="CO237" i="1"/>
  <c r="BY55" i="1"/>
  <c r="CA40" i="1"/>
  <c r="CE55" i="1"/>
  <c r="CA55" i="1"/>
  <c r="CF55" i="1"/>
  <c r="CD55" i="1"/>
  <c r="BZ55" i="1"/>
  <c r="BL55" i="1"/>
  <c r="CC55" i="1"/>
  <c r="CB55" i="1"/>
  <c r="CF40" i="1"/>
  <c r="CD40" i="1"/>
  <c r="BY40" i="1"/>
  <c r="CE40" i="1"/>
  <c r="BZ40" i="1"/>
  <c r="CC40" i="1"/>
  <c r="CB40" i="1"/>
  <c r="BL40" i="1"/>
  <c r="Y224" i="1"/>
  <c r="Y226" i="1" s="1"/>
  <c r="Y230" i="1" s="1"/>
  <c r="Y244" i="1" s="1"/>
  <c r="Y238" i="1"/>
  <c r="Y236" i="1" s="1"/>
  <c r="X224" i="1"/>
  <c r="X226" i="1" s="1"/>
  <c r="X83" i="1"/>
  <c r="X85" i="1"/>
  <c r="Z224" i="1"/>
  <c r="Z226" i="1" s="1"/>
  <c r="Z230" i="1" s="1"/>
  <c r="Z244" i="1" s="1"/>
  <c r="Z238" i="1"/>
  <c r="Z236" i="1" s="1"/>
  <c r="Z85" i="1"/>
  <c r="Z83" i="1"/>
  <c r="CD54" i="1"/>
  <c r="CC76" i="1"/>
  <c r="CA39" i="1"/>
  <c r="CA262" i="1" s="1"/>
  <c r="CD70" i="1"/>
  <c r="AH7" i="6" s="1"/>
  <c r="CD66" i="1"/>
  <c r="CF67" i="1"/>
  <c r="BY76" i="1"/>
  <c r="BL76" i="1"/>
  <c r="CD77" i="1"/>
  <c r="AV7" i="6" s="1"/>
  <c r="CB52" i="1"/>
  <c r="R7" i="6" s="1"/>
  <c r="X7" i="6" s="1"/>
  <c r="CD76" i="1"/>
  <c r="CD46" i="1"/>
  <c r="V7" i="6" s="1"/>
  <c r="BY46" i="1"/>
  <c r="CB39" i="1"/>
  <c r="BY82" i="1"/>
  <c r="BL39" i="1"/>
  <c r="AW7" i="6" s="1"/>
  <c r="BY53" i="1"/>
  <c r="CA44" i="1"/>
  <c r="CB51" i="1"/>
  <c r="BZ67" i="1"/>
  <c r="O7" i="6" s="1"/>
  <c r="BL78" i="1"/>
  <c r="AQ7" i="6" s="1"/>
  <c r="CF39" i="1"/>
  <c r="JJ9" i="4" s="1"/>
  <c r="BY77" i="1"/>
  <c r="AM7" i="6" s="1"/>
  <c r="JM16" i="4" s="1"/>
  <c r="CF78" i="1"/>
  <c r="CA56" i="1"/>
  <c r="BL51" i="1"/>
  <c r="BL77" i="1"/>
  <c r="CF66" i="1"/>
  <c r="BL67" i="1"/>
  <c r="BZ76" i="1"/>
  <c r="CC54" i="1"/>
  <c r="CC53" i="1"/>
  <c r="JM9" i="4" s="1"/>
  <c r="CA53" i="1"/>
  <c r="JL16" i="4" s="1"/>
  <c r="BZ56" i="1"/>
  <c r="CB53" i="1"/>
  <c r="CC44" i="1"/>
  <c r="JK16" i="4" s="1"/>
  <c r="CA82" i="1"/>
  <c r="BZ45" i="1"/>
  <c r="CE46" i="1"/>
  <c r="CC45" i="1"/>
  <c r="C7" i="6" s="1"/>
  <c r="T7" i="6" s="1"/>
  <c r="BY56" i="1"/>
  <c r="CC77" i="1"/>
  <c r="CC39" i="1"/>
  <c r="CB66" i="1"/>
  <c r="JL9" i="4" s="1"/>
  <c r="CF70" i="1"/>
  <c r="AL7" i="6" s="1"/>
  <c r="BZ63" i="1"/>
  <c r="BZ225" i="1" s="1"/>
  <c r="BZ66" i="1"/>
  <c r="J7" i="6" s="1"/>
  <c r="BY78" i="1"/>
  <c r="Z7" i="6" s="1"/>
  <c r="BL52" i="1"/>
  <c r="CF44" i="1"/>
  <c r="CF51" i="1"/>
  <c r="BZ44" i="1"/>
  <c r="CA46" i="1"/>
  <c r="CD45" i="1"/>
  <c r="BL53" i="1"/>
  <c r="BY45" i="1"/>
  <c r="CE63" i="1"/>
  <c r="CE225" i="1" s="1"/>
  <c r="AD7" i="6" s="1"/>
  <c r="CF54" i="1"/>
  <c r="CE52" i="1"/>
  <c r="CA78" i="1"/>
  <c r="CD67" i="1"/>
  <c r="CB56" i="1"/>
  <c r="CD78" i="1"/>
  <c r="AP7" i="6" s="1"/>
  <c r="Y7" i="6" s="1"/>
  <c r="CA54" i="1"/>
  <c r="AA7" i="6" s="1"/>
  <c r="AJ7" i="6" s="1"/>
  <c r="BY39" i="1"/>
  <c r="BY51" i="1"/>
  <c r="CB70" i="1"/>
  <c r="CE54" i="1"/>
  <c r="I7" i="6" s="1"/>
  <c r="AK7" i="6" s="1"/>
  <c r="CE45" i="1"/>
  <c r="K7" i="6" s="1"/>
  <c r="F7" i="6" s="1"/>
  <c r="CB76" i="1"/>
  <c r="CF56" i="1"/>
  <c r="AC7" i="6" s="1"/>
  <c r="AE7" i="6" s="1"/>
  <c r="M7" i="6" s="1"/>
  <c r="Q7" i="6" s="1"/>
  <c r="CA77" i="1"/>
  <c r="BZ77" i="1"/>
  <c r="CA67" i="1"/>
  <c r="CF77" i="1"/>
  <c r="AU7" i="6" s="1"/>
  <c r="BL46" i="1"/>
  <c r="CE56" i="1"/>
  <c r="CB63" i="1"/>
  <c r="CB225" i="1" s="1"/>
  <c r="CC78" i="1"/>
  <c r="CC82" i="1"/>
  <c r="AX7" i="6" s="1"/>
  <c r="BZ51" i="1"/>
  <c r="AT7" i="6" s="1"/>
  <c r="S7" i="6" s="1"/>
  <c r="BY44" i="1"/>
  <c r="CE66" i="1"/>
  <c r="CA76" i="1"/>
  <c r="CB78" i="1"/>
  <c r="CA66" i="1"/>
  <c r="CF82" i="1"/>
  <c r="CF53" i="1"/>
  <c r="CA52" i="1"/>
  <c r="AN7" i="6" s="1"/>
  <c r="CE77" i="1"/>
  <c r="CC46" i="1"/>
  <c r="CE82" i="1"/>
  <c r="CF46" i="1"/>
  <c r="G7" i="6" s="1"/>
  <c r="BL63" i="1"/>
  <c r="AF7" i="6" s="1"/>
  <c r="CC52" i="1"/>
  <c r="CD52" i="1"/>
  <c r="JJ16" i="4" s="1"/>
  <c r="BY54" i="1"/>
  <c r="CB77" i="1"/>
  <c r="CE39" i="1"/>
  <c r="AB7" i="6" s="1"/>
  <c r="BL45" i="1"/>
  <c r="CD82" i="1"/>
  <c r="BY52" i="1"/>
  <c r="BZ46" i="1"/>
  <c r="CD53" i="1"/>
  <c r="L7" i="6" s="1"/>
  <c r="BL70" i="1"/>
  <c r="BZ39" i="1"/>
  <c r="BZ262" i="1" s="1"/>
  <c r="CA63" i="1"/>
  <c r="BZ70" i="1"/>
  <c r="BY63" i="1"/>
  <c r="BY225" i="1" s="1"/>
  <c r="AI7" i="6" s="1"/>
  <c r="CC70" i="1"/>
  <c r="D7" i="6" s="1"/>
  <c r="BZ53" i="1"/>
  <c r="AG7" i="6" s="1"/>
  <c r="BZ52" i="1"/>
  <c r="BL82" i="1"/>
  <c r="W7" i="6" s="1"/>
  <c r="CB82" i="1"/>
  <c r="CE78" i="1"/>
  <c r="CF52" i="1"/>
  <c r="CC51" i="1"/>
  <c r="CD51" i="1"/>
  <c r="CE44" i="1"/>
  <c r="BY66" i="1"/>
  <c r="CC66" i="1"/>
  <c r="BZ82" i="1"/>
  <c r="AS7" i="6" s="1"/>
  <c r="BZ78" i="1"/>
  <c r="CE67" i="1"/>
  <c r="CD44" i="1"/>
  <c r="BL66" i="1"/>
  <c r="CB45" i="1"/>
  <c r="CC63" i="1"/>
  <c r="CC225" i="1" s="1"/>
  <c r="BY70" i="1"/>
  <c r="H7" i="6" s="1"/>
  <c r="CA51" i="1"/>
  <c r="BZ54" i="1"/>
  <c r="CD39" i="1"/>
  <c r="AR7" i="6" s="1"/>
  <c r="CF45" i="1"/>
  <c r="BL44" i="1"/>
  <c r="BL56" i="1"/>
  <c r="JK9" i="4" s="1"/>
  <c r="AO7" i="6" s="1"/>
  <c r="CA70" i="1"/>
  <c r="BL54" i="1"/>
  <c r="CA45" i="1"/>
  <c r="CE76" i="1"/>
  <c r="CD56" i="1"/>
  <c r="P7" i="6" s="1"/>
  <c r="E7" i="6" s="1"/>
  <c r="U7" i="6" s="1"/>
  <c r="CC56" i="1"/>
  <c r="AY7" i="6" s="1"/>
  <c r="CD63" i="1"/>
  <c r="CB46" i="1"/>
  <c r="CC67" i="1"/>
  <c r="CB67" i="1"/>
  <c r="CE51" i="1"/>
  <c r="CE53" i="1"/>
  <c r="CF63" i="1"/>
  <c r="CF225" i="1" s="1"/>
  <c r="CB54" i="1"/>
  <c r="BY67" i="1"/>
  <c r="CF76" i="1"/>
  <c r="N7" i="6" s="1"/>
  <c r="CU58" i="1"/>
  <c r="CQ48" i="1"/>
  <c r="CI160" i="1"/>
  <c r="CI123" i="1"/>
  <c r="CS155" i="1"/>
  <c r="CR171" i="1"/>
  <c r="CR233" i="1" s="1"/>
  <c r="CR211" i="1"/>
  <c r="CR214" i="1"/>
  <c r="CR210" i="1"/>
  <c r="CJ238" i="1"/>
  <c r="CJ236" i="1" s="1"/>
  <c r="CJ86" i="1"/>
  <c r="CI238" i="1"/>
  <c r="CI236" i="1" s="1"/>
  <c r="AC77" i="1"/>
  <c r="CV77" i="1"/>
  <c r="CW77" i="1" s="1"/>
  <c r="CX77" i="1" s="1"/>
  <c r="CY77" i="1" s="1"/>
  <c r="AD66" i="1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V87" i="3"/>
  <c r="AY75" i="3"/>
  <c r="AY84" i="3"/>
  <c r="AV92" i="3"/>
  <c r="AF92" i="3"/>
  <c r="AZ75" i="3"/>
  <c r="AZ66" i="3"/>
  <c r="AW67" i="3"/>
  <c r="AF64" i="3"/>
  <c r="AF95" i="3"/>
  <c r="AS56" i="3"/>
  <c r="AU93" i="3"/>
  <c r="C95" i="3"/>
  <c r="AX72" i="3"/>
  <c r="AS62" i="3"/>
  <c r="AU61" i="3"/>
  <c r="AX64" i="3"/>
  <c r="AU67" i="3"/>
  <c r="AS81" i="3"/>
  <c r="AF56" i="3"/>
  <c r="AV70" i="3"/>
  <c r="AX93" i="3"/>
  <c r="AS84" i="3"/>
  <c r="AY88" i="3"/>
  <c r="AY89" i="3"/>
  <c r="AZ64" i="3"/>
  <c r="AV74" i="3"/>
  <c r="AZ70" i="3"/>
  <c r="AU56" i="3"/>
  <c r="AF80" i="3"/>
  <c r="AU80" i="3"/>
  <c r="AX63" i="3"/>
  <c r="AX84" i="3"/>
  <c r="AT96" i="3"/>
  <c r="AS73" i="3"/>
  <c r="AW49" i="3"/>
  <c r="AY66" i="3"/>
  <c r="AZ94" i="3"/>
  <c r="AX68" i="3"/>
  <c r="AU7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X62" i="3"/>
  <c r="AT63" i="3"/>
  <c r="AS55" i="3"/>
  <c r="AV66" i="3"/>
  <c r="AU81" i="3"/>
  <c r="AX57" i="3"/>
  <c r="AW88" i="3"/>
  <c r="AT62" i="3"/>
  <c r="AS70" i="3"/>
  <c r="AX60" i="3"/>
  <c r="AT91" i="3"/>
  <c r="AT75" i="3"/>
  <c r="AT94" i="3"/>
  <c r="AF84" i="3"/>
  <c r="AF65" i="3"/>
  <c r="AT50" i="3"/>
  <c r="AX94" i="3"/>
  <c r="AZ81" i="3"/>
  <c r="AF79" i="3"/>
  <c r="AV56" i="3"/>
  <c r="AX86" i="3"/>
  <c r="AZ48" i="3"/>
  <c r="AT85" i="3"/>
  <c r="AY77" i="3"/>
  <c r="C63" i="3"/>
  <c r="AZ95" i="3"/>
  <c r="AW80" i="3"/>
  <c r="C64" i="3"/>
  <c r="AS69" i="3"/>
  <c r="AW71" i="3"/>
  <c r="AZ87" i="3"/>
  <c r="AF90" i="3"/>
  <c r="AY57" i="3"/>
  <c r="AV76" i="3"/>
  <c r="AV61" i="3"/>
  <c r="AF47" i="3"/>
  <c r="AV86" i="3"/>
  <c r="AS59" i="3"/>
  <c r="AV80" i="3"/>
  <c r="AY74" i="3"/>
  <c r="C78" i="3"/>
  <c r="AY6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F66" i="3"/>
  <c r="AT57" i="3"/>
  <c r="AF59" i="3"/>
  <c r="AF83" i="3"/>
  <c r="AU69" i="3"/>
  <c r="AZ74" i="3"/>
  <c r="AS65" i="3"/>
  <c r="AV67" i="3"/>
  <c r="AU71" i="3"/>
  <c r="AZ50" i="3"/>
  <c r="AW50" i="3"/>
  <c r="AU90" i="3"/>
  <c r="AY92" i="3"/>
  <c r="AF96" i="3"/>
  <c r="AW83" i="3"/>
  <c r="AT93" i="3"/>
  <c r="AS60" i="3"/>
  <c r="AS71" i="3"/>
  <c r="AU74" i="3"/>
  <c r="AY80" i="3"/>
  <c r="AT81" i="3"/>
  <c r="AS95" i="3"/>
  <c r="AF70" i="3"/>
  <c r="AU49" i="3"/>
  <c r="AY91" i="3"/>
  <c r="AT95" i="3"/>
  <c r="C58" i="3"/>
  <c r="AU83" i="3"/>
  <c r="AX47" i="3"/>
  <c r="AY58" i="3"/>
  <c r="AT60" i="3"/>
  <c r="AU79" i="3"/>
  <c r="AS80" i="3"/>
  <c r="AZ59" i="3"/>
  <c r="AT56" i="3"/>
  <c r="AT88" i="3"/>
  <c r="AX61" i="3"/>
  <c r="AY67" i="3"/>
  <c r="C65" i="3"/>
  <c r="AV60" i="3"/>
  <c r="AW56" i="3"/>
  <c r="AU86" i="3"/>
  <c r="AZ80" i="3"/>
  <c r="AF87" i="3"/>
  <c r="AU97" i="3"/>
  <c r="AV73" i="3"/>
  <c r="AS72" i="3"/>
  <c r="AX80" i="3"/>
  <c r="AY97" i="3"/>
  <c r="AY65" i="3"/>
  <c r="AS68" i="3"/>
  <c r="C62" i="3"/>
  <c r="AF94" i="3"/>
  <c r="AT67" i="3"/>
  <c r="C85" i="3"/>
  <c r="AV88" i="3"/>
  <c r="AS58" i="3"/>
  <c r="AV77" i="3"/>
  <c r="AW75" i="3"/>
  <c r="AU95" i="3"/>
  <c r="AS83" i="3"/>
  <c r="AW96" i="3"/>
  <c r="AU72" i="3"/>
  <c r="AF49" i="3"/>
  <c r="AW94" i="3"/>
  <c r="AU82" i="3"/>
  <c r="C60" i="3"/>
  <c r="AF72" i="3"/>
  <c r="AV57" i="3"/>
  <c r="C91" i="3"/>
  <c r="AZ69" i="3"/>
  <c r="AW59" i="3"/>
  <c r="AW48" i="3"/>
  <c r="AZ73" i="3"/>
  <c r="AS76" i="3"/>
  <c r="AF9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C84" i="3"/>
  <c r="AZ68" i="3"/>
  <c r="AS48" i="3"/>
  <c r="C88" i="3"/>
  <c r="AS50" i="3"/>
  <c r="AF61" i="3"/>
  <c r="AZ67" i="3"/>
  <c r="AS63" i="3"/>
  <c r="AZ76" i="3"/>
  <c r="AF74" i="3"/>
  <c r="C57" i="3"/>
  <c r="AS96" i="3"/>
  <c r="AZ91" i="3"/>
  <c r="AY59" i="3"/>
  <c r="AF71" i="3"/>
  <c r="C59" i="3"/>
  <c r="AF82" i="3"/>
  <c r="AU76" i="3"/>
  <c r="AS88" i="3"/>
  <c r="AW79" i="3"/>
  <c r="AV62" i="3"/>
  <c r="AV79" i="3"/>
  <c r="AX87" i="3"/>
  <c r="C87" i="3"/>
  <c r="AS61" i="3"/>
  <c r="AX59" i="3"/>
  <c r="AS97" i="3"/>
  <c r="C96" i="3"/>
  <c r="AU62" i="3"/>
  <c r="AX83" i="3"/>
  <c r="C92" i="3"/>
  <c r="AS64" i="3"/>
  <c r="AV50" i="3"/>
  <c r="AT55" i="3"/>
  <c r="AU87" i="3"/>
  <c r="AS57" i="3"/>
  <c r="AZ83" i="3"/>
  <c r="AT48" i="3"/>
  <c r="AY70" i="3"/>
  <c r="AX77" i="3"/>
  <c r="AX91" i="3"/>
  <c r="AY79" i="3"/>
  <c r="AT74" i="3"/>
  <c r="AT58" i="3"/>
  <c r="AV78" i="3"/>
  <c r="AS79" i="3"/>
  <c r="AW85" i="3"/>
  <c r="AT97" i="3"/>
  <c r="AU96" i="3"/>
  <c r="AX76" i="3"/>
  <c r="AU66" i="3"/>
  <c r="AW72" i="3"/>
  <c r="AS74" i="3"/>
  <c r="AV47" i="3"/>
  <c r="AF91" i="3"/>
  <c r="AX71" i="3"/>
  <c r="AU60" i="3"/>
  <c r="AW78" i="3"/>
  <c r="AW58" i="3"/>
  <c r="AX49" i="3"/>
  <c r="AW76" i="3"/>
  <c r="AX74" i="3"/>
  <c r="AF86" i="3"/>
  <c r="AY55" i="3"/>
  <c r="AT71" i="3"/>
  <c r="AZ92" i="3"/>
  <c r="AX48" i="3"/>
  <c r="AU54" i="3"/>
  <c r="AW86" i="3"/>
  <c r="AV64" i="3"/>
  <c r="AY47" i="3"/>
  <c r="AT82" i="3"/>
  <c r="C86" i="3"/>
  <c r="AS66" i="3"/>
  <c r="AT76" i="3"/>
  <c r="AW60" i="3"/>
  <c r="AT89" i="3"/>
  <c r="AX81" i="3"/>
  <c r="AY76" i="3"/>
  <c r="AT59" i="3"/>
  <c r="AX66" i="3"/>
  <c r="AY71" i="3"/>
  <c r="AW89" i="3"/>
  <c r="AY61" i="3"/>
  <c r="AX54" i="3"/>
  <c r="AY72" i="3"/>
  <c r="AY82" i="3"/>
  <c r="AV81" i="3"/>
  <c r="C69" i="3"/>
  <c r="AS94" i="3"/>
  <c r="AX95" i="3"/>
  <c r="C71" i="3"/>
  <c r="AW73" i="3"/>
  <c r="AW81" i="3"/>
  <c r="AX97" i="3"/>
  <c r="AY96" i="3"/>
  <c r="AU94" i="3"/>
  <c r="AZ57" i="3"/>
  <c r="AV94" i="3"/>
  <c r="AF75" i="3"/>
  <c r="AV63" i="3"/>
  <c r="AV95" i="3"/>
  <c r="C76" i="3"/>
  <c r="AY90" i="3"/>
  <c r="AW84" i="3"/>
  <c r="AZ56" i="3"/>
  <c r="AU64" i="3"/>
  <c r="AY60" i="3"/>
  <c r="AX78" i="3"/>
  <c r="AY86" i="3"/>
  <c r="AW66" i="3"/>
  <c r="AU50" i="3"/>
  <c r="AY63" i="3"/>
  <c r="C81" i="3"/>
  <c r="AU65" i="3"/>
  <c r="AX65" i="3"/>
  <c r="AS82" i="3"/>
  <c r="AX90" i="3"/>
  <c r="AV54" i="3"/>
  <c r="AS91" i="3"/>
  <c r="C82" i="3"/>
  <c r="AY83" i="3"/>
  <c r="AW91" i="3"/>
  <c r="AW57" i="3"/>
  <c r="AU59" i="3"/>
  <c r="AS87" i="3"/>
  <c r="AV65" i="3"/>
  <c r="AZ65" i="3"/>
  <c r="AY93" i="3"/>
  <c r="AX92" i="3"/>
  <c r="AU92" i="3"/>
  <c r="C66" i="3"/>
  <c r="AV59" i="3"/>
  <c r="AY78" i="3"/>
  <c r="AW70" i="3"/>
  <c r="AY62" i="3"/>
  <c r="AZ54" i="3"/>
  <c r="C93" i="3"/>
  <c r="AY68" i="3"/>
  <c r="AS86" i="3"/>
  <c r="AY94" i="3"/>
  <c r="AW63" i="3"/>
  <c r="AZ84" i="3"/>
  <c r="AX89" i="3"/>
  <c r="AX55" i="3"/>
  <c r="AV83" i="3"/>
  <c r="AT70" i="3"/>
  <c r="AT80" i="3"/>
  <c r="AX50" i="3"/>
  <c r="AZ88" i="3"/>
  <c r="AZ86" i="3"/>
  <c r="AT87" i="3"/>
  <c r="AS67" i="3"/>
  <c r="AX73" i="3"/>
  <c r="AV75" i="3"/>
  <c r="AT77" i="3"/>
  <c r="AS85" i="3"/>
  <c r="AW97" i="3"/>
  <c r="AT69" i="3"/>
  <c r="CN71" i="1" l="1"/>
  <c r="CJ100" i="1"/>
  <c r="CK100" i="1"/>
  <c r="CK116" i="1" s="1"/>
  <c r="Y83" i="1"/>
  <c r="CL100" i="1"/>
  <c r="CK169" i="1"/>
  <c r="CK234" i="1" s="1"/>
  <c r="CK232" i="1" s="1"/>
  <c r="CL116" i="1"/>
  <c r="CL118" i="1"/>
  <c r="CL117" i="1"/>
  <c r="CM162" i="1"/>
  <c r="CN162" i="1" s="1"/>
  <c r="CO162" i="1" s="1"/>
  <c r="CP162" i="1" s="1"/>
  <c r="CL234" i="1"/>
  <c r="CL232" i="1" s="1"/>
  <c r="CF17" i="1"/>
  <c r="CF10" i="1"/>
  <c r="CF28" i="1"/>
  <c r="CC10" i="1"/>
  <c r="CC17" i="1"/>
  <c r="CE28" i="1"/>
  <c r="CE17" i="1"/>
  <c r="CE10" i="1"/>
  <c r="CD17" i="1"/>
  <c r="CD10" i="1"/>
  <c r="CB262" i="1"/>
  <c r="CB28" i="1"/>
  <c r="CB27" i="1" s="1"/>
  <c r="CC262" i="1"/>
  <c r="CC28" i="1"/>
  <c r="CD262" i="1"/>
  <c r="CD28" i="1"/>
  <c r="CK117" i="1"/>
  <c r="CK118" i="1"/>
  <c r="CQ215" i="1"/>
  <c r="CP216" i="1"/>
  <c r="CO213" i="1"/>
  <c r="CO217" i="1" s="1"/>
  <c r="CP212" i="1"/>
  <c r="CR156" i="1"/>
  <c r="CQ159" i="1"/>
  <c r="CQ280" i="1" s="1"/>
  <c r="CP237" i="1"/>
  <c r="BZ156" i="1"/>
  <c r="CA156" i="1" s="1"/>
  <c r="BL104" i="1"/>
  <c r="CF105" i="1"/>
  <c r="CB177" i="1"/>
  <c r="CC177" i="1" s="1"/>
  <c r="CD184" i="1"/>
  <c r="CD214" i="1" s="1"/>
  <c r="CE214" i="1" s="1"/>
  <c r="CB195" i="1"/>
  <c r="CC195" i="1" s="1"/>
  <c r="BL155" i="1"/>
  <c r="BM155" i="1" s="1"/>
  <c r="CD164" i="1"/>
  <c r="CD155" i="1"/>
  <c r="CE155" i="1" s="1"/>
  <c r="CF158" i="1"/>
  <c r="CG158" i="1" s="1"/>
  <c r="CB158" i="1"/>
  <c r="CC158" i="1" s="1"/>
  <c r="CB183" i="1"/>
  <c r="CC183" i="1" s="1"/>
  <c r="CB175" i="1"/>
  <c r="CB210" i="1" s="1"/>
  <c r="CC210" i="1" s="1"/>
  <c r="BZ184" i="1"/>
  <c r="BZ214" i="1" s="1"/>
  <c r="CA214" i="1" s="1"/>
  <c r="BZ195" i="1"/>
  <c r="CA195" i="1" s="1"/>
  <c r="BZ185" i="1"/>
  <c r="CA185" i="1" s="1"/>
  <c r="BZ191" i="1"/>
  <c r="BZ181" i="1"/>
  <c r="CA181" i="1" s="1"/>
  <c r="BZ163" i="1"/>
  <c r="BL176" i="1"/>
  <c r="BL211" i="1" s="1"/>
  <c r="BM211" i="1" s="1"/>
  <c r="BL184" i="1"/>
  <c r="BL214" i="1" s="1"/>
  <c r="BM214" i="1" s="1"/>
  <c r="BL153" i="1"/>
  <c r="BM153" i="1" s="1"/>
  <c r="CA104" i="1"/>
  <c r="CF104" i="1"/>
  <c r="CF177" i="1"/>
  <c r="CG177" i="1" s="1"/>
  <c r="CF164" i="1"/>
  <c r="CB105" i="1"/>
  <c r="CF175" i="1"/>
  <c r="CF210" i="1" s="1"/>
  <c r="CG210" i="1" s="1"/>
  <c r="CG175" i="1" s="1"/>
  <c r="CF153" i="1"/>
  <c r="CG153" i="1" s="1"/>
  <c r="CB180" i="1"/>
  <c r="CC180" i="1" s="1"/>
  <c r="CF195" i="1"/>
  <c r="CG195" i="1" s="1"/>
  <c r="CB156" i="1"/>
  <c r="CC156" i="1" s="1"/>
  <c r="CB194" i="1"/>
  <c r="CC194" i="1" s="1"/>
  <c r="CD105" i="1"/>
  <c r="CB190" i="1"/>
  <c r="CD176" i="1"/>
  <c r="CD211" i="1" s="1"/>
  <c r="CE211" i="1" s="1"/>
  <c r="CD153" i="1"/>
  <c r="CE153" i="1" s="1"/>
  <c r="BL156" i="1"/>
  <c r="CD162" i="1"/>
  <c r="CD182" i="1"/>
  <c r="CE182" i="1" s="1"/>
  <c r="CD190" i="1"/>
  <c r="CD173" i="1"/>
  <c r="CE173" i="1" s="1"/>
  <c r="CF171" i="1"/>
  <c r="CF157" i="1"/>
  <c r="CG157" i="1" s="1"/>
  <c r="CB173" i="1"/>
  <c r="CC173" i="1" s="1"/>
  <c r="BL185" i="1"/>
  <c r="BM185" i="1" s="1"/>
  <c r="BL194" i="1"/>
  <c r="BM194" i="1" s="1"/>
  <c r="BL195" i="1"/>
  <c r="CB157" i="1"/>
  <c r="CC157" i="1" s="1"/>
  <c r="CE105" i="1"/>
  <c r="BZ190" i="1"/>
  <c r="BZ194" i="1"/>
  <c r="CA194" i="1" s="1"/>
  <c r="BZ150" i="1"/>
  <c r="BZ158" i="1"/>
  <c r="CA158" i="1" s="1"/>
  <c r="CF176" i="1"/>
  <c r="CF211" i="1" s="1"/>
  <c r="CG211" i="1" s="1"/>
  <c r="CG176" i="1" s="1"/>
  <c r="CF163" i="1"/>
  <c r="CF180" i="1"/>
  <c r="CB150" i="1"/>
  <c r="CB176" i="1"/>
  <c r="CB211" i="1" s="1"/>
  <c r="CC211" i="1" s="1"/>
  <c r="CD191" i="1"/>
  <c r="CD183" i="1"/>
  <c r="CE183" i="1" s="1"/>
  <c r="CB104" i="1"/>
  <c r="BZ186" i="1"/>
  <c r="CA186" i="1" s="1"/>
  <c r="BZ164" i="1"/>
  <c r="BZ148" i="1"/>
  <c r="BZ178" i="1"/>
  <c r="CA178" i="1" s="1"/>
  <c r="BZ105" i="1"/>
  <c r="BZ155" i="1"/>
  <c r="CA155" i="1" s="1"/>
  <c r="BZ157" i="1"/>
  <c r="CA157" i="1" s="1"/>
  <c r="BZ173" i="1"/>
  <c r="CA173" i="1" s="1"/>
  <c r="BZ162" i="1"/>
  <c r="BL164" i="1"/>
  <c r="BL180" i="1"/>
  <c r="BM180" i="1" s="1"/>
  <c r="CF155" i="1"/>
  <c r="CF184" i="1"/>
  <c r="CF214" i="1" s="1"/>
  <c r="CG214" i="1" s="1"/>
  <c r="CG184" i="1" s="1"/>
  <c r="CD185" i="1"/>
  <c r="CE185" i="1" s="1"/>
  <c r="CF185" i="1"/>
  <c r="CG185" i="1" s="1"/>
  <c r="CB162" i="1"/>
  <c r="CB185" i="1"/>
  <c r="CC185" i="1" s="1"/>
  <c r="BY105" i="1"/>
  <c r="CD194" i="1"/>
  <c r="CE194" i="1" s="1"/>
  <c r="CD166" i="1"/>
  <c r="CE166" i="1" s="1"/>
  <c r="BL191" i="1"/>
  <c r="CB184" i="1"/>
  <c r="CB214" i="1" s="1"/>
  <c r="CC214" i="1" s="1"/>
  <c r="CB149" i="1"/>
  <c r="CC149" i="1" s="1"/>
  <c r="BL181" i="1"/>
  <c r="BM181" i="1" s="1"/>
  <c r="CD158" i="1"/>
  <c r="CE158" i="1" s="1"/>
  <c r="CD178" i="1"/>
  <c r="CE178" i="1" s="1"/>
  <c r="CD150" i="1"/>
  <c r="CD177" i="1"/>
  <c r="CE177" i="1" s="1"/>
  <c r="CD186" i="1"/>
  <c r="CE186" i="1" s="1"/>
  <c r="CD171" i="1"/>
  <c r="CE171" i="1" s="1"/>
  <c r="CF148" i="1"/>
  <c r="CF149" i="1"/>
  <c r="CG149" i="1" s="1"/>
  <c r="CF182" i="1"/>
  <c r="CG182" i="1" s="1"/>
  <c r="CF194" i="1"/>
  <c r="CG194" i="1" s="1"/>
  <c r="CB191" i="1"/>
  <c r="CB171" i="1"/>
  <c r="AI105" i="1"/>
  <c r="BL178" i="1"/>
  <c r="BM178" i="1" s="1"/>
  <c r="BL166" i="1"/>
  <c r="BM166" i="1" s="1"/>
  <c r="BL157" i="1"/>
  <c r="BM157" i="1" s="1"/>
  <c r="CB155" i="1"/>
  <c r="CC155" i="1" s="1"/>
  <c r="BL177" i="1"/>
  <c r="BM177" i="1" s="1"/>
  <c r="BZ166" i="1"/>
  <c r="CA166" i="1" s="1"/>
  <c r="BZ104" i="1"/>
  <c r="BL183" i="1"/>
  <c r="BM183" i="1" s="1"/>
  <c r="CB163" i="1"/>
  <c r="CF178" i="1"/>
  <c r="CG178" i="1" s="1"/>
  <c r="CB178" i="1"/>
  <c r="CC178" i="1" s="1"/>
  <c r="CD104" i="1"/>
  <c r="CC105" i="1"/>
  <c r="CD149" i="1"/>
  <c r="CE149" i="1" s="1"/>
  <c r="BL150" i="1"/>
  <c r="CD156" i="1"/>
  <c r="CE156" i="1" s="1"/>
  <c r="CF190" i="1"/>
  <c r="CF183" i="1"/>
  <c r="CG183" i="1" s="1"/>
  <c r="CE104" i="1"/>
  <c r="BZ176" i="1"/>
  <c r="BZ211" i="1" s="1"/>
  <c r="CA211" i="1" s="1"/>
  <c r="BZ153" i="1"/>
  <c r="CA153" i="1" s="1"/>
  <c r="BZ175" i="1"/>
  <c r="BZ210" i="1" s="1"/>
  <c r="CA210" i="1" s="1"/>
  <c r="BZ149" i="1"/>
  <c r="CA149" i="1" s="1"/>
  <c r="BZ180" i="1"/>
  <c r="BZ182" i="1"/>
  <c r="CA182" i="1" s="1"/>
  <c r="BZ177" i="1"/>
  <c r="CA177" i="1" s="1"/>
  <c r="BZ171" i="1"/>
  <c r="CA171" i="1" s="1"/>
  <c r="BZ183" i="1"/>
  <c r="CA183" i="1" s="1"/>
  <c r="BL186" i="1"/>
  <c r="BM186" i="1" s="1"/>
  <c r="BL175" i="1"/>
  <c r="BL210" i="1" s="1"/>
  <c r="BM210" i="1" s="1"/>
  <c r="BL162" i="1"/>
  <c r="BL163" i="1"/>
  <c r="CA105" i="1"/>
  <c r="CF186" i="1"/>
  <c r="CG186" i="1" s="1"/>
  <c r="CF181" i="1"/>
  <c r="CG181" i="1" s="1"/>
  <c r="CF191" i="1"/>
  <c r="CB148" i="1"/>
  <c r="CC148" i="1" s="1"/>
  <c r="CF162" i="1"/>
  <c r="CF150" i="1"/>
  <c r="CG150" i="1" s="1"/>
  <c r="CF156" i="1"/>
  <c r="CG156" i="1" s="1"/>
  <c r="CD157" i="1"/>
  <c r="CE157" i="1" s="1"/>
  <c r="CB186" i="1"/>
  <c r="CC186" i="1" s="1"/>
  <c r="CB166" i="1"/>
  <c r="CC166" i="1" s="1"/>
  <c r="CB182" i="1"/>
  <c r="CC182" i="1" s="1"/>
  <c r="CD148" i="1"/>
  <c r="BL171" i="1"/>
  <c r="CB164" i="1"/>
  <c r="BL158" i="1"/>
  <c r="BM158" i="1" s="1"/>
  <c r="CD163" i="1"/>
  <c r="CD175" i="1"/>
  <c r="CD210" i="1" s="1"/>
  <c r="CE210" i="1" s="1"/>
  <c r="CD181" i="1"/>
  <c r="CE181" i="1" s="1"/>
  <c r="CD180" i="1"/>
  <c r="CE180" i="1" s="1"/>
  <c r="CD195" i="1"/>
  <c r="CE195" i="1" s="1"/>
  <c r="CF166" i="1"/>
  <c r="CG166" i="1" s="1"/>
  <c r="CF173" i="1"/>
  <c r="CG173" i="1" s="1"/>
  <c r="CC104" i="1"/>
  <c r="CB181" i="1"/>
  <c r="CC181" i="1" s="1"/>
  <c r="CB153" i="1"/>
  <c r="CC153" i="1" s="1"/>
  <c r="BL190" i="1"/>
  <c r="BL148" i="1"/>
  <c r="BM148" i="1" s="1"/>
  <c r="BL182" i="1"/>
  <c r="BM182" i="1" s="1"/>
  <c r="BL173" i="1"/>
  <c r="BM173" i="1" s="1"/>
  <c r="BL149" i="1"/>
  <c r="BM149" i="1" s="1"/>
  <c r="BL284" i="1"/>
  <c r="CH129" i="1"/>
  <c r="CH130" i="1" s="1"/>
  <c r="CB168" i="1"/>
  <c r="CC168" i="1" s="1"/>
  <c r="CF168" i="1"/>
  <c r="CG168" i="1" s="1"/>
  <c r="CD168" i="1"/>
  <c r="CE168" i="1" s="1"/>
  <c r="BL168" i="1"/>
  <c r="BM168" i="1" s="1"/>
  <c r="BZ168" i="1"/>
  <c r="CA168" i="1" s="1"/>
  <c r="BL174" i="1"/>
  <c r="CD174" i="1"/>
  <c r="CB174" i="1"/>
  <c r="CF174" i="1"/>
  <c r="BZ174" i="1"/>
  <c r="CA283" i="1"/>
  <c r="JJ21" i="4"/>
  <c r="CD108" i="1" s="1"/>
  <c r="CA41" i="1"/>
  <c r="CA47" i="1" s="1"/>
  <c r="CA48" i="1" s="1"/>
  <c r="JK14" i="4"/>
  <c r="BL41" i="1"/>
  <c r="BL47" i="1" s="1"/>
  <c r="BY41" i="1"/>
  <c r="BY47" i="1" s="1"/>
  <c r="BL225" i="1"/>
  <c r="CF41" i="1"/>
  <c r="AA89" i="1" s="1"/>
  <c r="CF283" i="1"/>
  <c r="JL21" i="4"/>
  <c r="CF108" i="1" s="1"/>
  <c r="Y241" i="1"/>
  <c r="Y242" i="1" s="1"/>
  <c r="CF129" i="1"/>
  <c r="CF130" i="1" s="1"/>
  <c r="CB57" i="1"/>
  <c r="CE262" i="1"/>
  <c r="CC284" i="1"/>
  <c r="CA57" i="1"/>
  <c r="CE283" i="1"/>
  <c r="CC283" i="1"/>
  <c r="JM7" i="4"/>
  <c r="CA284" i="1"/>
  <c r="JJ8" i="4"/>
  <c r="Z241" i="1"/>
  <c r="Z242" i="1" s="1"/>
  <c r="CF57" i="1"/>
  <c r="BZ283" i="1"/>
  <c r="BZ41" i="1"/>
  <c r="CA225" i="1"/>
  <c r="CD284" i="1"/>
  <c r="CB129" i="1"/>
  <c r="CB130" i="1" s="1"/>
  <c r="JK21" i="4"/>
  <c r="CE108" i="1" s="1"/>
  <c r="JK15" i="4"/>
  <c r="CD283" i="1"/>
  <c r="JL14" i="4"/>
  <c r="CC57" i="1"/>
  <c r="BY57" i="1"/>
  <c r="CI129" i="1"/>
  <c r="CI130" i="1" s="1"/>
  <c r="CI133" i="1" s="1"/>
  <c r="CF262" i="1"/>
  <c r="BY284" i="1"/>
  <c r="JL8" i="4"/>
  <c r="CE57" i="1"/>
  <c r="BL283" i="1"/>
  <c r="CE129" i="1"/>
  <c r="CE130" i="1" s="1"/>
  <c r="CD41" i="1"/>
  <c r="CD47" i="1" s="1"/>
  <c r="CH49" i="1" s="1"/>
  <c r="CC41" i="1"/>
  <c r="CD225" i="1"/>
  <c r="CE41" i="1"/>
  <c r="CG129" i="1"/>
  <c r="CG130" i="1" s="1"/>
  <c r="CD129" i="1"/>
  <c r="CD130" i="1" s="1"/>
  <c r="CB41" i="1"/>
  <c r="CB47" i="1" s="1"/>
  <c r="CB283" i="1"/>
  <c r="CC129" i="1"/>
  <c r="CC130" i="1" s="1"/>
  <c r="JJ15" i="4"/>
  <c r="CB284" i="1"/>
  <c r="BY283" i="1"/>
  <c r="CD57" i="1"/>
  <c r="JM8" i="4"/>
  <c r="JL7" i="4"/>
  <c r="CF284" i="1"/>
  <c r="JJ7" i="4"/>
  <c r="JK8" i="4"/>
  <c r="JM21" i="4"/>
  <c r="CG108" i="1" s="1"/>
  <c r="BZ284" i="1"/>
  <c r="CE284" i="1"/>
  <c r="JK7" i="4"/>
  <c r="BL57" i="1"/>
  <c r="JL15" i="4"/>
  <c r="BZ57" i="1"/>
  <c r="JM14" i="4"/>
  <c r="JM15" i="4"/>
  <c r="JJ14" i="4"/>
  <c r="CI125" i="1"/>
  <c r="CI127" i="1"/>
  <c r="CI126" i="1"/>
  <c r="CR48" i="1"/>
  <c r="CS48" i="1" s="1"/>
  <c r="CV58" i="1"/>
  <c r="CS211" i="1"/>
  <c r="CS214" i="1"/>
  <c r="CS171" i="1"/>
  <c r="CS233" i="1" s="1"/>
  <c r="CS210" i="1"/>
  <c r="CT155" i="1"/>
  <c r="AD77" i="1"/>
  <c r="CZ77" i="1"/>
  <c r="DA77" i="1" s="1"/>
  <c r="DB77" i="1" s="1"/>
  <c r="AE66" i="1"/>
  <c r="U39" i="1"/>
  <c r="V39" i="1"/>
  <c r="W39" i="1"/>
  <c r="CJ116" i="1" l="1"/>
  <c r="CJ117" i="1"/>
  <c r="CJ118" i="1"/>
  <c r="CO71" i="1"/>
  <c r="CP71" i="1"/>
  <c r="AB162" i="1"/>
  <c r="CQ162" i="1"/>
  <c r="CR162" i="1" s="1"/>
  <c r="CS162" i="1" s="1"/>
  <c r="CT162" i="1" s="1"/>
  <c r="CF27" i="1"/>
  <c r="CF33" i="1"/>
  <c r="CE33" i="1"/>
  <c r="CE27" i="1"/>
  <c r="CI32" i="1" s="1"/>
  <c r="CC27" i="1"/>
  <c r="CG32" i="1" s="1"/>
  <c r="CC33" i="1"/>
  <c r="CD27" i="1"/>
  <c r="CH32" i="1" s="1"/>
  <c r="CD33" i="1"/>
  <c r="CM33" i="1" s="1"/>
  <c r="W28" i="1"/>
  <c r="W27" i="1" s="1"/>
  <c r="X32" i="1" s="1"/>
  <c r="CR215" i="1"/>
  <c r="CQ216" i="1"/>
  <c r="CP213" i="1"/>
  <c r="CP217" i="1" s="1"/>
  <c r="CQ212" i="1"/>
  <c r="CS156" i="1"/>
  <c r="CR159" i="1"/>
  <c r="CR280" i="1" s="1"/>
  <c r="CQ237" i="1"/>
  <c r="BZ192" i="1"/>
  <c r="BL192" i="1"/>
  <c r="CB233" i="1"/>
  <c r="CA148" i="1"/>
  <c r="BZ151" i="1"/>
  <c r="BZ123" i="1" s="1"/>
  <c r="BL151" i="1"/>
  <c r="BL123" i="1" s="1"/>
  <c r="CB192" i="1"/>
  <c r="CC240" i="1" s="1"/>
  <c r="CG155" i="1"/>
  <c r="CG159" i="1" s="1"/>
  <c r="CF159" i="1"/>
  <c r="CD165" i="1"/>
  <c r="CE64" i="1" s="1"/>
  <c r="CC171" i="1"/>
  <c r="CE148" i="1"/>
  <c r="CD151" i="1"/>
  <c r="CD123" i="1" s="1"/>
  <c r="CD125" i="1" s="1"/>
  <c r="BM171" i="1"/>
  <c r="BM233" i="1" s="1"/>
  <c r="CD192" i="1"/>
  <c r="CF233" i="1"/>
  <c r="CE159" i="1"/>
  <c r="BM156" i="1"/>
  <c r="BM159" i="1" s="1"/>
  <c r="BL159" i="1"/>
  <c r="CG171" i="1"/>
  <c r="CG180" i="1"/>
  <c r="CG187" i="1" s="1"/>
  <c r="CF187" i="1"/>
  <c r="CF216" i="1" s="1"/>
  <c r="CF215" i="1" s="1"/>
  <c r="CG148" i="1"/>
  <c r="CG151" i="1" s="1"/>
  <c r="CF151" i="1"/>
  <c r="CF123" i="1" s="1"/>
  <c r="CF125" i="1" s="1"/>
  <c r="CA180" i="1"/>
  <c r="BZ187" i="1"/>
  <c r="BZ216" i="1" s="1"/>
  <c r="BZ215" i="1" s="1"/>
  <c r="BZ165" i="1"/>
  <c r="BZ169" i="1" s="1"/>
  <c r="CA159" i="1"/>
  <c r="CB165" i="1"/>
  <c r="CF192" i="1"/>
  <c r="BL165" i="1"/>
  <c r="CF165" i="1"/>
  <c r="CF169" i="1" s="1"/>
  <c r="CC159" i="1"/>
  <c r="CB159" i="1"/>
  <c r="CE233" i="1"/>
  <c r="BZ159" i="1"/>
  <c r="CB187" i="1"/>
  <c r="CB216" i="1" s="1"/>
  <c r="CB215" i="1" s="1"/>
  <c r="BL187" i="1"/>
  <c r="BL216" i="1" s="1"/>
  <c r="BL215" i="1" s="1"/>
  <c r="CD187" i="1"/>
  <c r="CD216" i="1" s="1"/>
  <c r="CD215" i="1" s="1"/>
  <c r="CB151" i="1"/>
  <c r="CD159" i="1"/>
  <c r="CH133" i="1"/>
  <c r="CH134" i="1"/>
  <c r="CH135" i="1"/>
  <c r="BM174" i="1"/>
  <c r="BL179" i="1"/>
  <c r="CE174" i="1"/>
  <c r="CD179" i="1"/>
  <c r="CC174" i="1"/>
  <c r="CB179" i="1"/>
  <c r="CG174" i="1"/>
  <c r="CG179" i="1" s="1"/>
  <c r="CG213" i="1" s="1"/>
  <c r="CG212" i="1" s="1"/>
  <c r="CF179" i="1"/>
  <c r="CA174" i="1"/>
  <c r="BZ179" i="1"/>
  <c r="CD133" i="1"/>
  <c r="CA58" i="1"/>
  <c r="CA43" i="1"/>
  <c r="JK19" i="4"/>
  <c r="CE109" i="1" s="1"/>
  <c r="BL58" i="1"/>
  <c r="CC42" i="1"/>
  <c r="CC58" i="1"/>
  <c r="CI256" i="1"/>
  <c r="CF47" i="1"/>
  <c r="CG43" i="1"/>
  <c r="CJ42" i="1"/>
  <c r="BY58" i="1"/>
  <c r="JL20" i="4"/>
  <c r="CF110" i="1" s="1"/>
  <c r="CF135" i="1" s="1"/>
  <c r="BZ47" i="1"/>
  <c r="CD49" i="1" s="1"/>
  <c r="CF58" i="1"/>
  <c r="Y89" i="1"/>
  <c r="JJ19" i="4"/>
  <c r="CD109" i="1" s="1"/>
  <c r="CD138" i="1" s="1"/>
  <c r="JM20" i="4"/>
  <c r="CG110" i="1" s="1"/>
  <c r="CD58" i="1"/>
  <c r="JM19" i="4"/>
  <c r="CG109" i="1" s="1"/>
  <c r="CE184" i="1"/>
  <c r="CE187" i="1" s="1"/>
  <c r="CE216" i="1" s="1"/>
  <c r="CE215" i="1" s="1"/>
  <c r="CF133" i="1"/>
  <c r="JJ20" i="4"/>
  <c r="CD110" i="1" s="1"/>
  <c r="CD139" i="1" s="1"/>
  <c r="JL19" i="4"/>
  <c r="CF109" i="1" s="1"/>
  <c r="JK20" i="4"/>
  <c r="CE110" i="1" s="1"/>
  <c r="CE139" i="1" s="1"/>
  <c r="CA59" i="1"/>
  <c r="CA263" i="1" s="1"/>
  <c r="CA264" i="1" s="1"/>
  <c r="CD219" i="1"/>
  <c r="CD42" i="1"/>
  <c r="BZ43" i="1"/>
  <c r="CD256" i="1"/>
  <c r="BZ58" i="1"/>
  <c r="CE175" i="1"/>
  <c r="CE219" i="1"/>
  <c r="CG219" i="1"/>
  <c r="CF42" i="1"/>
  <c r="CH256" i="1"/>
  <c r="CJ219" i="1"/>
  <c r="CE58" i="1"/>
  <c r="CC47" i="1"/>
  <c r="CC50" i="1" s="1"/>
  <c r="CF256" i="1"/>
  <c r="CB43" i="1"/>
  <c r="CH275" i="1"/>
  <c r="Z89" i="1"/>
  <c r="CE42" i="1"/>
  <c r="CG133" i="1"/>
  <c r="CE133" i="1"/>
  <c r="CG256" i="1"/>
  <c r="CF43" i="1"/>
  <c r="CF219" i="1"/>
  <c r="CE256" i="1"/>
  <c r="CC43" i="1"/>
  <c r="CC256" i="1"/>
  <c r="CE176" i="1"/>
  <c r="CB58" i="1"/>
  <c r="CB48" i="1"/>
  <c r="CB59" i="1"/>
  <c r="CB50" i="1"/>
  <c r="CD59" i="1"/>
  <c r="CH61" i="1" s="1"/>
  <c r="CD43" i="1"/>
  <c r="CH42" i="1"/>
  <c r="CI219" i="1"/>
  <c r="CI134" i="1"/>
  <c r="CE47" i="1"/>
  <c r="CE50" i="1" s="1"/>
  <c r="CI42" i="1"/>
  <c r="CD48" i="1"/>
  <c r="CI135" i="1"/>
  <c r="CG42" i="1"/>
  <c r="CE43" i="1"/>
  <c r="CH219" i="1"/>
  <c r="CA233" i="1"/>
  <c r="BL48" i="1"/>
  <c r="BL59" i="1"/>
  <c r="BY48" i="1"/>
  <c r="BY59" i="1"/>
  <c r="CT48" i="1"/>
  <c r="CU48" i="1" s="1"/>
  <c r="CW58" i="1"/>
  <c r="CX58" i="1" s="1"/>
  <c r="CT171" i="1"/>
  <c r="CT233" i="1" s="1"/>
  <c r="CT210" i="1"/>
  <c r="CT214" i="1"/>
  <c r="CU155" i="1"/>
  <c r="CT211" i="1"/>
  <c r="AE77" i="1"/>
  <c r="V262" i="1"/>
  <c r="W262" i="1"/>
  <c r="U262" i="1"/>
  <c r="CQ71" i="1" l="1"/>
  <c r="CF59" i="1"/>
  <c r="AA91" i="1" s="1"/>
  <c r="AA90" i="1"/>
  <c r="CN33" i="1"/>
  <c r="CO33" i="1"/>
  <c r="CP33" i="1" s="1"/>
  <c r="AC162" i="1"/>
  <c r="CU162" i="1"/>
  <c r="CV162" i="1" s="1"/>
  <c r="CW162" i="1" s="1"/>
  <c r="CX162" i="1" s="1"/>
  <c r="CD233" i="1"/>
  <c r="CC233" i="1"/>
  <c r="CF32" i="1"/>
  <c r="CJ32" i="1"/>
  <c r="CS215" i="1"/>
  <c r="CR216" i="1"/>
  <c r="CG280" i="1"/>
  <c r="CQ213" i="1"/>
  <c r="CQ217" i="1" s="1"/>
  <c r="CR212" i="1"/>
  <c r="CH233" i="1"/>
  <c r="CG233" i="1"/>
  <c r="CA240" i="1"/>
  <c r="BZ279" i="1"/>
  <c r="CT156" i="1"/>
  <c r="CS159" i="1"/>
  <c r="CS280" i="1" s="1"/>
  <c r="CD237" i="1"/>
  <c r="CF280" i="1"/>
  <c r="BM240" i="1"/>
  <c r="BL279" i="1"/>
  <c r="CF237" i="1"/>
  <c r="CF160" i="1"/>
  <c r="CR237" i="1"/>
  <c r="BL160" i="1"/>
  <c r="BL199" i="1"/>
  <c r="BL140" i="1" s="1"/>
  <c r="CA64" i="1"/>
  <c r="CA165" i="1"/>
  <c r="CB169" i="1"/>
  <c r="CC64" i="1"/>
  <c r="CC165" i="1"/>
  <c r="BZ199" i="1"/>
  <c r="BZ160" i="1"/>
  <c r="CF126" i="1"/>
  <c r="CD169" i="1"/>
  <c r="CE165" i="1"/>
  <c r="CE240" i="1"/>
  <c r="CD279" i="1"/>
  <c r="CA280" i="1"/>
  <c r="CA237" i="1"/>
  <c r="BM237" i="1"/>
  <c r="BM280" i="1"/>
  <c r="CH238" i="1"/>
  <c r="CG123" i="1"/>
  <c r="CG126" i="1" s="1"/>
  <c r="CG238" i="1"/>
  <c r="CG240" i="1"/>
  <c r="CF199" i="1"/>
  <c r="CF279" i="1"/>
  <c r="BM165" i="1"/>
  <c r="BM169" i="1" s="1"/>
  <c r="BL169" i="1"/>
  <c r="BL277" i="1" s="1"/>
  <c r="CG64" i="1"/>
  <c r="CG165" i="1"/>
  <c r="CH280" i="1"/>
  <c r="CH282" i="1" s="1"/>
  <c r="CH237" i="1"/>
  <c r="CG160" i="1"/>
  <c r="CG237" i="1"/>
  <c r="CB280" i="1"/>
  <c r="CB160" i="1"/>
  <c r="CB199" i="1"/>
  <c r="CB237" i="1"/>
  <c r="CB123" i="1"/>
  <c r="CB279" i="1"/>
  <c r="CC280" i="1"/>
  <c r="CC237" i="1"/>
  <c r="CE237" i="1"/>
  <c r="CD280" i="1"/>
  <c r="CD160" i="1"/>
  <c r="CD199" i="1"/>
  <c r="CE280" i="1"/>
  <c r="BL213" i="1"/>
  <c r="BL188" i="1"/>
  <c r="CD213" i="1"/>
  <c r="CD188" i="1"/>
  <c r="CB213" i="1"/>
  <c r="CB188" i="1"/>
  <c r="CF213" i="1"/>
  <c r="CF188" i="1"/>
  <c r="CF196" i="1" s="1"/>
  <c r="BZ213" i="1"/>
  <c r="BZ188" i="1"/>
  <c r="BZ196" i="1" s="1"/>
  <c r="CE134" i="1"/>
  <c r="CE138" i="1"/>
  <c r="BZ50" i="1"/>
  <c r="BZ59" i="1"/>
  <c r="BZ48" i="1"/>
  <c r="CA50" i="1"/>
  <c r="CG216" i="1"/>
  <c r="CH228" i="1"/>
  <c r="CG228" i="1"/>
  <c r="CJ49" i="1"/>
  <c r="CF48" i="1"/>
  <c r="CG50" i="1"/>
  <c r="CF49" i="1"/>
  <c r="BZ277" i="1"/>
  <c r="CF277" i="1"/>
  <c r="CF275" i="1"/>
  <c r="CF139" i="1"/>
  <c r="CF127" i="1"/>
  <c r="CG139" i="1"/>
  <c r="CG135" i="1"/>
  <c r="CG138" i="1"/>
  <c r="CG134" i="1"/>
  <c r="CF138" i="1"/>
  <c r="CF134" i="1"/>
  <c r="CG62" i="1"/>
  <c r="CI143" i="1"/>
  <c r="CG49" i="1"/>
  <c r="CC48" i="1"/>
  <c r="Y90" i="1"/>
  <c r="CC59" i="1"/>
  <c r="CC65" i="1" s="1"/>
  <c r="CC69" i="1" s="1"/>
  <c r="CD50" i="1"/>
  <c r="CC49" i="1"/>
  <c r="CD127" i="1"/>
  <c r="CD134" i="1"/>
  <c r="CE179" i="1"/>
  <c r="CD126" i="1"/>
  <c r="CE228" i="1"/>
  <c r="CG227" i="1"/>
  <c r="CD135" i="1"/>
  <c r="CF228" i="1"/>
  <c r="CA65" i="1"/>
  <c r="CA69" i="1" s="1"/>
  <c r="CA72" i="1" s="1"/>
  <c r="CA79" i="1" s="1"/>
  <c r="CA224" i="1" s="1"/>
  <c r="CA226" i="1" s="1"/>
  <c r="CI257" i="1"/>
  <c r="CA60" i="1"/>
  <c r="CG281" i="1"/>
  <c r="CE135" i="1"/>
  <c r="CF60" i="1"/>
  <c r="CF263" i="1"/>
  <c r="CF264" i="1" s="1"/>
  <c r="CJ61" i="1"/>
  <c r="CF65" i="1"/>
  <c r="CG188" i="1"/>
  <c r="CH227" i="1"/>
  <c r="CD60" i="1"/>
  <c r="CB60" i="1"/>
  <c r="CB263" i="1"/>
  <c r="CB264" i="1" s="1"/>
  <c r="CB65" i="1"/>
  <c r="CB69" i="1" s="1"/>
  <c r="CB62" i="1"/>
  <c r="CB281" i="1"/>
  <c r="CD263" i="1"/>
  <c r="CD264" i="1" s="1"/>
  <c r="CD65" i="1"/>
  <c r="CD69" i="1" s="1"/>
  <c r="CD72" i="1" s="1"/>
  <c r="CD265" i="1" s="1"/>
  <c r="CF50" i="1"/>
  <c r="CE49" i="1"/>
  <c r="CI49" i="1"/>
  <c r="Z90" i="1"/>
  <c r="CE59" i="1"/>
  <c r="CG257" i="1" s="1"/>
  <c r="CE48" i="1"/>
  <c r="BY65" i="1"/>
  <c r="BY69" i="1" s="1"/>
  <c r="BY60" i="1"/>
  <c r="BL65" i="1"/>
  <c r="BL69" i="1" s="1"/>
  <c r="BL60" i="1"/>
  <c r="CV48" i="1"/>
  <c r="CY58" i="1"/>
  <c r="CZ58" i="1" s="1"/>
  <c r="CU210" i="1"/>
  <c r="CV155" i="1"/>
  <c r="CU211" i="1"/>
  <c r="CU214" i="1"/>
  <c r="CU171" i="1"/>
  <c r="AB181" i="1"/>
  <c r="A1" i="1"/>
  <c r="CF61" i="1" l="1"/>
  <c r="CR71" i="1"/>
  <c r="CS71" i="1" s="1"/>
  <c r="CT71" i="1" s="1"/>
  <c r="CQ33" i="1"/>
  <c r="CR33" i="1"/>
  <c r="AD162" i="1"/>
  <c r="CY162" i="1"/>
  <c r="CZ162" i="1" s="1"/>
  <c r="DA162" i="1" s="1"/>
  <c r="DB162" i="1" s="1"/>
  <c r="AE162" i="1" s="1"/>
  <c r="CM32" i="1"/>
  <c r="CF197" i="1"/>
  <c r="CT215" i="1"/>
  <c r="CS216" i="1"/>
  <c r="CG282" i="1"/>
  <c r="CR213" i="1"/>
  <c r="CR217" i="1" s="1"/>
  <c r="CS212" i="1"/>
  <c r="CA169" i="1"/>
  <c r="CB64" i="1"/>
  <c r="CB196" i="1"/>
  <c r="CB197" i="1" s="1"/>
  <c r="CD196" i="1"/>
  <c r="CD197" i="1" s="1"/>
  <c r="CU156" i="1"/>
  <c r="CT159" i="1"/>
  <c r="CT280" i="1" s="1"/>
  <c r="CB277" i="1"/>
  <c r="CB275" i="1"/>
  <c r="CE169" i="1"/>
  <c r="CF64" i="1"/>
  <c r="CS237" i="1"/>
  <c r="CB282" i="1"/>
  <c r="CG236" i="1"/>
  <c r="BZ197" i="1"/>
  <c r="CD64" i="1"/>
  <c r="CC169" i="1"/>
  <c r="BZ140" i="1"/>
  <c r="CA68" i="1"/>
  <c r="CD275" i="1"/>
  <c r="CD277" i="1"/>
  <c r="CH236" i="1"/>
  <c r="CG125" i="1"/>
  <c r="CG127" i="1"/>
  <c r="CF140" i="1"/>
  <c r="CG68" i="1"/>
  <c r="CH64" i="1"/>
  <c r="CG169" i="1"/>
  <c r="CB140" i="1"/>
  <c r="CC68" i="1"/>
  <c r="CD140" i="1"/>
  <c r="CD142" i="1" s="1"/>
  <c r="CE68" i="1"/>
  <c r="CF212" i="1"/>
  <c r="CF217" i="1"/>
  <c r="CJ220" i="1" s="1"/>
  <c r="BL217" i="1"/>
  <c r="BL212" i="1"/>
  <c r="CD217" i="1"/>
  <c r="CD212" i="1"/>
  <c r="CB217" i="1"/>
  <c r="CB212" i="1"/>
  <c r="BZ212" i="1"/>
  <c r="BZ217" i="1"/>
  <c r="CG229" i="1"/>
  <c r="CG230" i="1" s="1"/>
  <c r="BZ60" i="1"/>
  <c r="BZ65" i="1"/>
  <c r="CA281" i="1"/>
  <c r="CA282" i="1" s="1"/>
  <c r="CA62" i="1"/>
  <c r="BZ263" i="1"/>
  <c r="BZ264" i="1" s="1"/>
  <c r="CD61" i="1"/>
  <c r="BZ62" i="1"/>
  <c r="BZ281" i="1"/>
  <c r="CB143" i="1"/>
  <c r="CH229" i="1"/>
  <c r="CH230" i="1" s="1"/>
  <c r="CD143" i="1"/>
  <c r="CC281" i="1"/>
  <c r="CC282" i="1" s="1"/>
  <c r="CE227" i="1"/>
  <c r="CE229" i="1" s="1"/>
  <c r="CE188" i="1"/>
  <c r="CG215" i="1"/>
  <c r="CG217" i="1"/>
  <c r="CC263" i="1"/>
  <c r="CC264" i="1" s="1"/>
  <c r="CG61" i="1"/>
  <c r="Y91" i="1"/>
  <c r="CC60" i="1"/>
  <c r="CC257" i="1"/>
  <c r="CD281" i="1"/>
  <c r="CD282" i="1" s="1"/>
  <c r="CC143" i="1"/>
  <c r="CD257" i="1"/>
  <c r="CC62" i="1"/>
  <c r="CD62" i="1"/>
  <c r="CC61" i="1"/>
  <c r="CC72" i="1"/>
  <c r="CC71" i="1"/>
  <c r="CF69" i="1"/>
  <c r="CI86" i="1"/>
  <c r="CE213" i="1"/>
  <c r="CF227" i="1"/>
  <c r="CF229" i="1" s="1"/>
  <c r="CA71" i="1"/>
  <c r="CA97" i="1"/>
  <c r="CA150" i="1"/>
  <c r="CA151" i="1" s="1"/>
  <c r="CA123" i="1" s="1"/>
  <c r="CH74" i="1"/>
  <c r="CD71" i="1"/>
  <c r="CA83" i="1"/>
  <c r="CA265" i="1"/>
  <c r="CA73" i="1"/>
  <c r="CA276" i="1" s="1"/>
  <c r="CD73" i="1"/>
  <c r="CD276" i="1" s="1"/>
  <c r="CF143" i="1"/>
  <c r="CD86" i="1"/>
  <c r="CD79" i="1"/>
  <c r="CD83" i="1" s="1"/>
  <c r="CE62" i="1"/>
  <c r="CE143" i="1"/>
  <c r="CE257" i="1"/>
  <c r="CB71" i="1"/>
  <c r="CB72" i="1"/>
  <c r="CE281" i="1"/>
  <c r="CE282" i="1" s="1"/>
  <c r="CF281" i="1"/>
  <c r="CF282" i="1" s="1"/>
  <c r="CE263" i="1"/>
  <c r="CE264" i="1" s="1"/>
  <c r="Z91" i="1"/>
  <c r="CE61" i="1"/>
  <c r="CH143" i="1"/>
  <c r="CE60" i="1"/>
  <c r="CG143" i="1"/>
  <c r="CE65" i="1"/>
  <c r="CH257" i="1"/>
  <c r="CF62" i="1"/>
  <c r="CI61" i="1"/>
  <c r="CF257" i="1"/>
  <c r="BL72" i="1"/>
  <c r="BL71" i="1"/>
  <c r="BY71" i="1"/>
  <c r="BY72" i="1"/>
  <c r="DA58" i="1"/>
  <c r="DB58" i="1" s="1"/>
  <c r="CW48" i="1"/>
  <c r="CX48" i="1" s="1"/>
  <c r="CV171" i="1"/>
  <c r="CW155" i="1"/>
  <c r="CV210" i="1"/>
  <c r="CV214" i="1"/>
  <c r="CU233" i="1"/>
  <c r="CV211" i="1"/>
  <c r="AC181" i="1"/>
  <c r="CU71" i="1" l="1"/>
  <c r="CV71" i="1" s="1"/>
  <c r="CS33" i="1"/>
  <c r="CM27" i="1"/>
  <c r="CN32" i="1"/>
  <c r="CD141" i="1"/>
  <c r="CD144" i="1" s="1"/>
  <c r="CU215" i="1"/>
  <c r="CT216" i="1"/>
  <c r="CS213" i="1"/>
  <c r="CS217" i="1" s="1"/>
  <c r="CT212" i="1"/>
  <c r="CA234" i="1"/>
  <c r="CA232" i="1" s="1"/>
  <c r="CB234" i="1"/>
  <c r="CB232" i="1" s="1"/>
  <c r="CE234" i="1"/>
  <c r="CE232" i="1" s="1"/>
  <c r="CF234" i="1"/>
  <c r="CF232" i="1" s="1"/>
  <c r="CH234" i="1"/>
  <c r="CH232" i="1" s="1"/>
  <c r="CH244" i="1" s="1"/>
  <c r="CG234" i="1"/>
  <c r="CG232" i="1" s="1"/>
  <c r="CG244" i="1" s="1"/>
  <c r="CV156" i="1"/>
  <c r="CU159" i="1"/>
  <c r="CU280" i="1" s="1"/>
  <c r="CT237" i="1"/>
  <c r="CD234" i="1"/>
  <c r="CD232" i="1" s="1"/>
  <c r="CC234" i="1"/>
  <c r="CC232" i="1" s="1"/>
  <c r="CF220" i="1"/>
  <c r="CF141" i="1"/>
  <c r="CF144" i="1" s="1"/>
  <c r="CF142" i="1"/>
  <c r="CF145" i="1" s="1"/>
  <c r="CD220" i="1"/>
  <c r="CH220" i="1"/>
  <c r="BZ69" i="1"/>
  <c r="CB86" i="1"/>
  <c r="CD145" i="1"/>
  <c r="CD258" i="1"/>
  <c r="CF72" i="1"/>
  <c r="CF71" i="1"/>
  <c r="CC74" i="1"/>
  <c r="CG74" i="1"/>
  <c r="CC265" i="1"/>
  <c r="CC79" i="1"/>
  <c r="CC73" i="1"/>
  <c r="CC276" i="1" s="1"/>
  <c r="CD75" i="1"/>
  <c r="CE212" i="1"/>
  <c r="CE217" i="1"/>
  <c r="CA238" i="1"/>
  <c r="CA236" i="1" s="1"/>
  <c r="CA160" i="1"/>
  <c r="CC75" i="1"/>
  <c r="CD224" i="1"/>
  <c r="CD226" i="1" s="1"/>
  <c r="Y92" i="1"/>
  <c r="CD97" i="1"/>
  <c r="CH144" i="1"/>
  <c r="CH145" i="1"/>
  <c r="CF86" i="1"/>
  <c r="CH86" i="1"/>
  <c r="CG86" i="1"/>
  <c r="CE69" i="1"/>
  <c r="CB79" i="1"/>
  <c r="CB75" i="1"/>
  <c r="CB265" i="1"/>
  <c r="CB73" i="1"/>
  <c r="CB276" i="1" s="1"/>
  <c r="BL79" i="1"/>
  <c r="BL73" i="1"/>
  <c r="BL27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BY73" i="1"/>
  <c r="BY276" i="1" s="1"/>
  <c r="BY79" i="1"/>
  <c r="CY48" i="1"/>
  <c r="CZ48" i="1" s="1"/>
  <c r="CX155" i="1"/>
  <c r="CW211" i="1"/>
  <c r="CW210" i="1"/>
  <c r="CW171" i="1"/>
  <c r="CW214" i="1"/>
  <c r="CV233" i="1"/>
  <c r="AE181" i="1"/>
  <c r="AD181" i="1"/>
  <c r="CW71" i="1" l="1"/>
  <c r="CX71" i="1" s="1"/>
  <c r="CF265" i="1"/>
  <c r="AA92" i="1"/>
  <c r="CT33" i="1"/>
  <c r="CU33" i="1"/>
  <c r="CM26" i="1"/>
  <c r="AA29" i="1"/>
  <c r="CM28" i="1"/>
  <c r="CM39" i="1" s="1"/>
  <c r="CM29" i="1"/>
  <c r="CN27" i="1"/>
  <c r="CO32" i="1"/>
  <c r="CP32" i="1" s="1"/>
  <c r="CQ32" i="1" s="1"/>
  <c r="CR32" i="1" s="1"/>
  <c r="CS32" i="1" s="1"/>
  <c r="CT32" i="1" s="1"/>
  <c r="CU32" i="1" s="1"/>
  <c r="CV32" i="1" s="1"/>
  <c r="CW32" i="1" s="1"/>
  <c r="CG241" i="1"/>
  <c r="CG191" i="1" s="1"/>
  <c r="CG192" i="1" s="1"/>
  <c r="CG242" i="1" s="1"/>
  <c r="CV215" i="1"/>
  <c r="CU216" i="1"/>
  <c r="CT213" i="1"/>
  <c r="CT217" i="1" s="1"/>
  <c r="CU212" i="1"/>
  <c r="CW156" i="1"/>
  <c r="CV159" i="1"/>
  <c r="CV280" i="1" s="1"/>
  <c r="CU237" i="1"/>
  <c r="CF74" i="1"/>
  <c r="CF73" i="1"/>
  <c r="CF276" i="1" s="1"/>
  <c r="BZ72" i="1"/>
  <c r="BZ71" i="1"/>
  <c r="CJ74" i="1"/>
  <c r="CG75" i="1"/>
  <c r="CI258" i="1"/>
  <c r="CF79" i="1"/>
  <c r="CD85" i="1"/>
  <c r="CC83" i="1"/>
  <c r="CC150" i="1"/>
  <c r="CC151" i="1" s="1"/>
  <c r="CC97" i="1"/>
  <c r="CC224" i="1"/>
  <c r="CC226" i="1" s="1"/>
  <c r="CB97" i="1"/>
  <c r="CB83" i="1"/>
  <c r="CB224" i="1"/>
  <c r="CB226" i="1" s="1"/>
  <c r="CB238" i="1"/>
  <c r="CB236" i="1" s="1"/>
  <c r="CE72" i="1"/>
  <c r="CE71" i="1"/>
  <c r="BY224" i="1"/>
  <c r="BY226" i="1" s="1"/>
  <c r="BY83" i="1"/>
  <c r="BY97" i="1"/>
  <c r="BL224" i="1"/>
  <c r="BL226" i="1" s="1"/>
  <c r="BL97" i="1"/>
  <c r="BL83" i="1"/>
  <c r="DA48" i="1"/>
  <c r="DB48" i="1" s="1"/>
  <c r="CX214" i="1"/>
  <c r="CX211" i="1"/>
  <c r="CX210" i="1"/>
  <c r="CX171" i="1"/>
  <c r="CY155" i="1"/>
  <c r="CW233" i="1"/>
  <c r="AB157" i="1"/>
  <c r="AB167" i="1"/>
  <c r="AB166" i="1"/>
  <c r="AB158" i="1"/>
  <c r="AB153" i="1"/>
  <c r="AB182" i="1"/>
  <c r="AB174" i="1"/>
  <c r="AB149" i="1"/>
  <c r="CY71" i="1" l="1"/>
  <c r="CZ71" i="1" s="1"/>
  <c r="CV33" i="1"/>
  <c r="CW33" i="1" s="1"/>
  <c r="AB26" i="1"/>
  <c r="AA31" i="1"/>
  <c r="CN26" i="1"/>
  <c r="CN28" i="1" s="1"/>
  <c r="CN39" i="1" s="1"/>
  <c r="CM31" i="1"/>
  <c r="CO27" i="1"/>
  <c r="CN29" i="1"/>
  <c r="CW215" i="1"/>
  <c r="CV216" i="1"/>
  <c r="CU213" i="1"/>
  <c r="CU217" i="1" s="1"/>
  <c r="CV212" i="1"/>
  <c r="CX156" i="1"/>
  <c r="CW159" i="1"/>
  <c r="CW280" i="1" s="1"/>
  <c r="CV237" i="1"/>
  <c r="CD100" i="1"/>
  <c r="CD117" i="1" s="1"/>
  <c r="BZ73" i="1"/>
  <c r="BZ276" i="1" s="1"/>
  <c r="BZ75" i="1"/>
  <c r="CC258" i="1"/>
  <c r="BZ79" i="1"/>
  <c r="CC85" i="1" s="1"/>
  <c r="BZ265" i="1"/>
  <c r="CD74" i="1"/>
  <c r="CA75" i="1"/>
  <c r="CG279" i="1"/>
  <c r="CH240" i="1"/>
  <c r="CH241" i="1" s="1"/>
  <c r="CH242" i="1" s="1"/>
  <c r="CG275" i="1"/>
  <c r="CG277" i="1"/>
  <c r="CG196" i="1"/>
  <c r="CG197" i="1" s="1"/>
  <c r="CG199" i="1"/>
  <c r="CF224" i="1"/>
  <c r="CF226" i="1" s="1"/>
  <c r="CF230" i="1" s="1"/>
  <c r="CF244" i="1" s="1"/>
  <c r="CF83" i="1"/>
  <c r="CF97" i="1"/>
  <c r="CI100" i="1" s="1"/>
  <c r="CI85" i="1"/>
  <c r="CC123" i="1"/>
  <c r="CC160" i="1"/>
  <c r="CC86" i="1" s="1"/>
  <c r="CC238" i="1"/>
  <c r="CC236" i="1" s="1"/>
  <c r="CD238" i="1"/>
  <c r="CD236" i="1" s="1"/>
  <c r="CG258" i="1"/>
  <c r="CI74" i="1"/>
  <c r="CH258" i="1"/>
  <c r="CE75" i="1"/>
  <c r="CE73" i="1"/>
  <c r="CE276" i="1" s="1"/>
  <c r="CE74" i="1"/>
  <c r="CF75" i="1"/>
  <c r="CE79" i="1"/>
  <c r="CF258" i="1"/>
  <c r="CE258" i="1"/>
  <c r="Z92" i="1"/>
  <c r="CE265" i="1"/>
  <c r="CY211" i="1"/>
  <c r="CZ155" i="1"/>
  <c r="CY210" i="1"/>
  <c r="CY171" i="1"/>
  <c r="CY233" i="1" s="1"/>
  <c r="CX233" i="1"/>
  <c r="CY214" i="1"/>
  <c r="AC167" i="1"/>
  <c r="AC157" i="1"/>
  <c r="AB195" i="1"/>
  <c r="AC153" i="1"/>
  <c r="AC182" i="1"/>
  <c r="AB178" i="1"/>
  <c r="AB185" i="1"/>
  <c r="AC174" i="1"/>
  <c r="AC158" i="1"/>
  <c r="AB186" i="1"/>
  <c r="AC149" i="1"/>
  <c r="AC166" i="1"/>
  <c r="DA71" i="1" l="1"/>
  <c r="DB71" i="1" s="1"/>
  <c r="CX33" i="1"/>
  <c r="CO26" i="1"/>
  <c r="CO28" i="1" s="1"/>
  <c r="CO39" i="1" s="1"/>
  <c r="CN31" i="1"/>
  <c r="CP27" i="1"/>
  <c r="CX215" i="1"/>
  <c r="CW216" i="1"/>
  <c r="CV213" i="1"/>
  <c r="CV217" i="1" s="1"/>
  <c r="CW212" i="1"/>
  <c r="CY156" i="1"/>
  <c r="CX159" i="1"/>
  <c r="CX280" i="1" s="1"/>
  <c r="CW237" i="1"/>
  <c r="CD116" i="1"/>
  <c r="CD118" i="1"/>
  <c r="CB85" i="1"/>
  <c r="BZ97" i="1"/>
  <c r="BZ83" i="1"/>
  <c r="BZ224" i="1"/>
  <c r="BZ226" i="1" s="1"/>
  <c r="CH68" i="1"/>
  <c r="CG140" i="1"/>
  <c r="CI118" i="1"/>
  <c r="CI116" i="1"/>
  <c r="CI117" i="1"/>
  <c r="CL121" i="1" s="1"/>
  <c r="CE83" i="1"/>
  <c r="CE150" i="1"/>
  <c r="CE151" i="1" s="1"/>
  <c r="CE85" i="1" s="1"/>
  <c r="CE224" i="1"/>
  <c r="CE226" i="1" s="1"/>
  <c r="CE230" i="1" s="1"/>
  <c r="CE244" i="1" s="1"/>
  <c r="CE97" i="1"/>
  <c r="CF85" i="1"/>
  <c r="CG85" i="1"/>
  <c r="CH85" i="1"/>
  <c r="DA155" i="1"/>
  <c r="CZ171" i="1"/>
  <c r="CZ233" i="1" s="1"/>
  <c r="CZ214" i="1"/>
  <c r="CZ211" i="1"/>
  <c r="CZ210" i="1"/>
  <c r="AE167" i="1"/>
  <c r="AD167" i="1"/>
  <c r="AE157" i="1"/>
  <c r="AD157" i="1"/>
  <c r="AC195" i="1"/>
  <c r="AE182" i="1"/>
  <c r="AD182" i="1"/>
  <c r="AE174" i="1"/>
  <c r="AD174" i="1"/>
  <c r="AD149" i="1"/>
  <c r="AE149" i="1"/>
  <c r="AC185" i="1"/>
  <c r="AE158" i="1"/>
  <c r="AD158" i="1"/>
  <c r="AE166" i="1"/>
  <c r="AD166" i="1"/>
  <c r="AC186" i="1"/>
  <c r="AC178" i="1"/>
  <c r="AE153" i="1"/>
  <c r="AD153" i="1"/>
  <c r="CY33" i="1" l="1"/>
  <c r="CZ33" i="1" s="1"/>
  <c r="CO29" i="1"/>
  <c r="CP26" i="1" s="1"/>
  <c r="CQ27" i="1"/>
  <c r="CY215" i="1"/>
  <c r="CX216" i="1"/>
  <c r="CW213" i="1"/>
  <c r="CW217" i="1" s="1"/>
  <c r="CX212" i="1"/>
  <c r="CZ156" i="1"/>
  <c r="CY159" i="1"/>
  <c r="CX237" i="1"/>
  <c r="CC100" i="1"/>
  <c r="CB100" i="1"/>
  <c r="CG142" i="1"/>
  <c r="CG145" i="1" s="1"/>
  <c r="CG141" i="1"/>
  <c r="CG144" i="1" s="1"/>
  <c r="CF100" i="1"/>
  <c r="CH100" i="1"/>
  <c r="CL101" i="1" s="1"/>
  <c r="CG100" i="1"/>
  <c r="CK101" i="1" s="1"/>
  <c r="CE100" i="1"/>
  <c r="CE123" i="1"/>
  <c r="CF238" i="1"/>
  <c r="CF236" i="1" s="1"/>
  <c r="CE160" i="1"/>
  <c r="CE86" i="1" s="1"/>
  <c r="CE238" i="1"/>
  <c r="CE236" i="1" s="1"/>
  <c r="CE241" i="1" s="1"/>
  <c r="CE191" i="1" s="1"/>
  <c r="CE192" i="1" s="1"/>
  <c r="CE196" i="1" s="1"/>
  <c r="DA210" i="1"/>
  <c r="DA211" i="1"/>
  <c r="DA171" i="1"/>
  <c r="DB171" i="1" s="1"/>
  <c r="DB233" i="1" s="1"/>
  <c r="DA214" i="1"/>
  <c r="DB155" i="1"/>
  <c r="AE195" i="1"/>
  <c r="AD195" i="1"/>
  <c r="AE185" i="1"/>
  <c r="AD185" i="1"/>
  <c r="AE186" i="1"/>
  <c r="AD186" i="1"/>
  <c r="AE178" i="1"/>
  <c r="AD178" i="1"/>
  <c r="BY262" i="1"/>
  <c r="DA33" i="1" l="1"/>
  <c r="DB33" i="1" s="1"/>
  <c r="CP28" i="1"/>
  <c r="CP39" i="1" s="1"/>
  <c r="CO31" i="1"/>
  <c r="CR27" i="1"/>
  <c r="CZ215" i="1"/>
  <c r="CY216" i="1"/>
  <c r="DA156" i="1"/>
  <c r="CZ159" i="1"/>
  <c r="CY280" i="1"/>
  <c r="CX213" i="1"/>
  <c r="CX217" i="1" s="1"/>
  <c r="CY212" i="1"/>
  <c r="CY237" i="1"/>
  <c r="CE125" i="1"/>
  <c r="CE126" i="1"/>
  <c r="CE127" i="1"/>
  <c r="CE275" i="1"/>
  <c r="CE116" i="1"/>
  <c r="CE117" i="1"/>
  <c r="CI101" i="1"/>
  <c r="CE118" i="1"/>
  <c r="CE279" i="1"/>
  <c r="CG101" i="1"/>
  <c r="CG116" i="1"/>
  <c r="CG118" i="1"/>
  <c r="CG117" i="1"/>
  <c r="CE199" i="1"/>
  <c r="CE140" i="1" s="1"/>
  <c r="CE142" i="1" s="1"/>
  <c r="CE145" i="1" s="1"/>
  <c r="CF240" i="1"/>
  <c r="CF241" i="1" s="1"/>
  <c r="CF242" i="1" s="1"/>
  <c r="CE277" i="1"/>
  <c r="CH101" i="1"/>
  <c r="CH117" i="1"/>
  <c r="CK121" i="1" s="1"/>
  <c r="CH116" i="1"/>
  <c r="CH118" i="1"/>
  <c r="CE242" i="1"/>
  <c r="CF101" i="1"/>
  <c r="CJ101" i="1"/>
  <c r="CF118" i="1"/>
  <c r="CF116" i="1"/>
  <c r="CF117" i="1"/>
  <c r="DA233" i="1"/>
  <c r="DB211" i="1"/>
  <c r="DB210" i="1"/>
  <c r="DB214" i="1"/>
  <c r="CE197" i="1"/>
  <c r="AB52" i="1"/>
  <c r="CP29" i="1" l="1"/>
  <c r="CQ26" i="1" s="1"/>
  <c r="CQ28" i="1" s="1"/>
  <c r="CQ39" i="1" s="1"/>
  <c r="CS27" i="1"/>
  <c r="CZ280" i="1"/>
  <c r="CZ237" i="1"/>
  <c r="DA215" i="1"/>
  <c r="CZ216" i="1"/>
  <c r="DA159" i="1"/>
  <c r="DB156" i="1"/>
  <c r="DB159" i="1" s="1"/>
  <c r="CY213" i="1"/>
  <c r="CY217" i="1" s="1"/>
  <c r="CZ212" i="1"/>
  <c r="CJ121" i="1"/>
  <c r="CH121" i="1"/>
  <c r="CF68" i="1"/>
  <c r="CI121" i="1"/>
  <c r="CG121" i="1"/>
  <c r="CE141" i="1"/>
  <c r="CE144" i="1" s="1"/>
  <c r="AC52" i="1"/>
  <c r="BY263" i="1"/>
  <c r="BY264" i="1" s="1"/>
  <c r="CQ29" i="1" l="1"/>
  <c r="CR26" i="1" s="1"/>
  <c r="CR28" i="1" s="1"/>
  <c r="CP31" i="1"/>
  <c r="AB29" i="1"/>
  <c r="CT27" i="1"/>
  <c r="DB215" i="1"/>
  <c r="DB216" i="1" s="1"/>
  <c r="DA216" i="1"/>
  <c r="DA237" i="1"/>
  <c r="DB237" i="1"/>
  <c r="DB280" i="1"/>
  <c r="DA280" i="1"/>
  <c r="CZ213" i="1"/>
  <c r="CZ217" i="1" s="1"/>
  <c r="DA212" i="1"/>
  <c r="AD52" i="1"/>
  <c r="BY265" i="1"/>
  <c r="CQ31" i="1" l="1"/>
  <c r="AB31" i="1"/>
  <c r="AC26" i="1"/>
  <c r="CR39" i="1"/>
  <c r="CR29" i="1"/>
  <c r="CU27" i="1"/>
  <c r="DA213" i="1"/>
  <c r="DA217" i="1" s="1"/>
  <c r="DB212" i="1"/>
  <c r="DB213" i="1" s="1"/>
  <c r="DB217" i="1" s="1"/>
  <c r="AE52" i="1"/>
  <c r="CR31" i="1" l="1"/>
  <c r="CS26" i="1"/>
  <c r="CV27" i="1"/>
  <c r="BI96" i="1"/>
  <c r="AT96" i="1"/>
  <c r="BT96" i="1"/>
  <c r="AV96" i="1"/>
  <c r="AX96" i="1"/>
  <c r="AR96" i="1"/>
  <c r="CS28" i="1" l="1"/>
  <c r="CS39" i="1" s="1"/>
  <c r="CW27" i="1"/>
  <c r="CX32" i="1"/>
  <c r="AO96" i="1"/>
  <c r="BK96" i="1"/>
  <c r="AN96" i="1"/>
  <c r="AW96" i="1"/>
  <c r="BB96" i="1"/>
  <c r="BM96" i="1"/>
  <c r="BQ96" i="1"/>
  <c r="AJ96" i="1"/>
  <c r="BS96" i="1"/>
  <c r="BR96" i="1"/>
  <c r="BO96" i="1"/>
  <c r="AM96" i="1"/>
  <c r="AI96" i="1"/>
  <c r="AP96" i="1"/>
  <c r="AZ96" i="1"/>
  <c r="AS96" i="1"/>
  <c r="BN96" i="1"/>
  <c r="BU96" i="1"/>
  <c r="BA96" i="1"/>
  <c r="BC96" i="1"/>
  <c r="AU96" i="1"/>
  <c r="BW96" i="1"/>
  <c r="BP96" i="1"/>
  <c r="BJ96" i="1"/>
  <c r="BH96" i="1"/>
  <c r="BX96" i="1"/>
  <c r="BG96" i="1"/>
  <c r="AQ96" i="1"/>
  <c r="AY96" i="1"/>
  <c r="AK96" i="1"/>
  <c r="BE96" i="1"/>
  <c r="BD96" i="1"/>
  <c r="BV96" i="1"/>
  <c r="BF96" i="1"/>
  <c r="CS29" i="1" l="1"/>
  <c r="CX27" i="1"/>
  <c r="CY32" i="1"/>
  <c r="BL262" i="1"/>
  <c r="CT26" i="1" l="1"/>
  <c r="CS31" i="1"/>
  <c r="CY27" i="1"/>
  <c r="CZ32" i="1"/>
  <c r="AB171" i="1"/>
  <c r="CT28" i="1" l="1"/>
  <c r="CT39" i="1" s="1"/>
  <c r="CZ27" i="1"/>
  <c r="DA32" i="1"/>
  <c r="CN108" i="1"/>
  <c r="AB233" i="1"/>
  <c r="CT29" i="1" l="1"/>
  <c r="CT31" i="1" s="1"/>
  <c r="CU26" i="1"/>
  <c r="CU28" i="1" s="1"/>
  <c r="CU39" i="1" s="1"/>
  <c r="DA27" i="1"/>
  <c r="DB32" i="1"/>
  <c r="DB27" i="1" s="1"/>
  <c r="CO108" i="1"/>
  <c r="CM94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X7" i="2"/>
  <c r="E33" i="2"/>
  <c r="M22" i="2"/>
  <c r="G6" i="2"/>
  <c r="M16" i="2"/>
  <c r="U21" i="2"/>
  <c r="U15" i="2"/>
  <c r="F23" i="2"/>
  <c r="Q18" i="2"/>
  <c r="G17" i="2"/>
  <c r="Q78" i="2"/>
  <c r="X11" i="2"/>
  <c r="S12" i="2"/>
  <c r="U30" i="2"/>
  <c r="K13" i="2"/>
  <c r="P22" i="2"/>
  <c r="Q14" i="2"/>
  <c r="W35" i="2"/>
  <c r="P36" i="2"/>
  <c r="L19" i="2"/>
  <c r="H36" i="2"/>
  <c r="S19" i="2"/>
  <c r="E31" i="2"/>
  <c r="T24" i="2"/>
  <c r="G27" i="2"/>
  <c r="I30" i="2"/>
  <c r="L21" i="2"/>
  <c r="E28" i="2"/>
  <c r="O34" i="2"/>
  <c r="M15" i="2"/>
  <c r="H10" i="2"/>
  <c r="U5" i="2"/>
  <c r="E34" i="2"/>
  <c r="T11" i="2"/>
  <c r="E7" i="2"/>
  <c r="U33" i="2"/>
  <c r="J16" i="2"/>
  <c r="R7" i="2"/>
  <c r="F22" i="2"/>
  <c r="M9" i="2"/>
  <c r="D14" i="2"/>
  <c r="C30" i="2"/>
  <c r="V15" i="2"/>
  <c r="AJ46" i="3"/>
  <c r="S46" i="3"/>
  <c r="AR36" i="3"/>
  <c r="AD15" i="3"/>
  <c r="L46" i="3"/>
  <c r="R46" i="3"/>
  <c r="AR32" i="3"/>
  <c r="O45" i="3"/>
  <c r="AD46" i="3"/>
  <c r="P46" i="3"/>
  <c r="D6" i="3"/>
  <c r="F5" i="3"/>
  <c r="AR28" i="3"/>
  <c r="U46" i="3"/>
  <c r="F26" i="3"/>
  <c r="CI14" i="4" a="1"/>
  <c r="AL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CY16" i="4" a="1"/>
  <c r="W5" i="4" a="1"/>
  <c r="DO12" i="4" a="1"/>
  <c r="DL6" i="4" a="1"/>
  <c r="BH6" i="4" a="1"/>
  <c r="DE12" i="4" a="1"/>
  <c r="Y8" i="4" a="1"/>
  <c r="DX6" i="4" a="1"/>
  <c r="DX13" i="4" a="1"/>
  <c r="AY9" i="4" a="1"/>
  <c r="CM13" i="4" a="1"/>
  <c r="DQ11" i="4" a="1"/>
  <c r="EE11" i="4" a="1"/>
  <c r="CE5" i="4" a="1"/>
  <c r="DS6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M14" i="2"/>
  <c r="V34" i="2"/>
  <c r="U29" i="2"/>
  <c r="F75" i="2"/>
  <c r="P7" i="2"/>
  <c r="K32" i="2"/>
  <c r="O15" i="2"/>
  <c r="V28" i="2"/>
  <c r="V24" i="2"/>
  <c r="O12" i="2"/>
  <c r="D24" i="2"/>
  <c r="W31" i="2"/>
  <c r="R23" i="2"/>
  <c r="J19" i="2"/>
  <c r="N19" i="2"/>
  <c r="E26" i="2"/>
  <c r="U13" i="2"/>
  <c r="P13" i="2"/>
  <c r="R14" i="2"/>
  <c r="H18" i="2"/>
  <c r="T14" i="2"/>
  <c r="X21" i="2"/>
  <c r="D18" i="2"/>
  <c r="L6" i="2"/>
  <c r="T20" i="2"/>
  <c r="R27" i="2"/>
  <c r="AR57" i="3"/>
  <c r="J5" i="2"/>
  <c r="W70" i="2"/>
  <c r="F8" i="2"/>
  <c r="E20" i="2"/>
  <c r="V19" i="2"/>
  <c r="E13" i="2"/>
  <c r="H35" i="2"/>
  <c r="P10" i="2"/>
  <c r="O14" i="2"/>
  <c r="E40" i="3"/>
  <c r="F22" i="3"/>
  <c r="S45" i="3"/>
  <c r="AA45" i="3"/>
  <c r="E10" i="3"/>
  <c r="V45" i="3"/>
  <c r="AR30" i="3"/>
  <c r="E35" i="3"/>
  <c r="D42" i="3"/>
  <c r="E13" i="3"/>
  <c r="G28" i="3"/>
  <c r="AR18" i="3"/>
  <c r="G29" i="3"/>
  <c r="D31" i="3"/>
  <c r="L45" i="3"/>
  <c r="ED16" i="4" a="1"/>
  <c r="AX8" i="4" a="1"/>
  <c r="BK8" i="4" a="1"/>
  <c r="AM11" i="4" a="1"/>
  <c r="AN7" i="4" a="1"/>
  <c r="AH13" i="4" a="1"/>
  <c r="BH5" i="4" a="1"/>
  <c r="W11" i="4" a="1"/>
  <c r="AF16" i="4" a="1"/>
  <c r="DC9" i="4" a="1"/>
  <c r="DI14" i="4" a="1"/>
  <c r="BY13" i="4" a="1"/>
  <c r="ED14" i="4" a="1"/>
  <c r="BK6" i="4" a="1"/>
  <c r="DU8" i="4" a="1"/>
  <c r="DI8" i="4" a="1"/>
  <c r="AO5" i="4" a="1"/>
  <c r="DG11" i="4" a="1"/>
  <c r="AM5" i="4" a="1"/>
  <c r="AK7" i="4" a="1"/>
  <c r="F16" i="4" a="1"/>
  <c r="BL8" i="4" a="1"/>
  <c r="EK8" i="4" a="1"/>
  <c r="DN12" i="4" a="1"/>
  <c r="EJ7" i="4" a="1"/>
  <c r="DQ14" i="4" a="1"/>
  <c r="DJ14" i="4" a="1"/>
  <c r="DP5" i="4" a="1"/>
  <c r="CA12" i="4" a="1"/>
  <c r="DP15" i="4" a="1"/>
  <c r="DF16" i="4" a="1"/>
  <c r="BA6" i="4" a="1"/>
  <c r="F13" i="2"/>
  <c r="T5" i="2"/>
  <c r="Q6" i="2"/>
  <c r="Q46" i="2"/>
  <c r="V35" i="2"/>
  <c r="W17" i="2"/>
  <c r="O19" i="2"/>
  <c r="J26" i="2"/>
  <c r="T15" i="2"/>
  <c r="J22" i="2"/>
  <c r="R13" i="2"/>
  <c r="W30" i="2"/>
  <c r="T29" i="2"/>
  <c r="G14" i="2"/>
  <c r="R20" i="2"/>
  <c r="Q27" i="2"/>
  <c r="W29" i="2"/>
  <c r="O11" i="2"/>
  <c r="L18" i="2"/>
  <c r="U8" i="2"/>
  <c r="F19" i="2"/>
  <c r="M36" i="2"/>
  <c r="X30" i="2"/>
  <c r="D13" i="2"/>
  <c r="T6" i="2"/>
  <c r="R17" i="2"/>
  <c r="AR71" i="3"/>
  <c r="M24" i="2"/>
  <c r="X36" i="2"/>
  <c r="F32" i="2"/>
  <c r="X28" i="2"/>
  <c r="U27" i="2"/>
  <c r="W46" i="2"/>
  <c r="G16" i="2"/>
  <c r="S25" i="2"/>
  <c r="L12" i="2"/>
  <c r="Q30" i="2"/>
  <c r="X8" i="2"/>
  <c r="G33" i="2"/>
  <c r="K23" i="2"/>
  <c r="J15" i="2"/>
  <c r="J25" i="2"/>
  <c r="S9" i="2"/>
  <c r="S20" i="2"/>
  <c r="P28" i="2"/>
  <c r="K16" i="2"/>
  <c r="M26" i="2"/>
  <c r="G24" i="2"/>
  <c r="F9" i="2"/>
  <c r="M13" i="2"/>
  <c r="L36" i="2"/>
  <c r="N6" i="2"/>
  <c r="H15" i="2"/>
  <c r="I7" i="2"/>
  <c r="C14" i="2"/>
  <c r="T21" i="2"/>
  <c r="AR60" i="3"/>
  <c r="P18" i="2"/>
  <c r="D11" i="2"/>
  <c r="R11" i="2"/>
  <c r="AR87" i="3"/>
  <c r="N8" i="2"/>
  <c r="F14" i="2"/>
  <c r="H5" i="2"/>
  <c r="C12" i="2"/>
  <c r="E45" i="2"/>
  <c r="D33" i="3"/>
  <c r="G11" i="3"/>
  <c r="D16" i="3"/>
  <c r="D26" i="3"/>
  <c r="D12" i="3"/>
  <c r="AR40" i="3"/>
  <c r="V46" i="3"/>
  <c r="F6" i="3"/>
  <c r="M46" i="3"/>
  <c r="G10" i="3"/>
  <c r="AO6" i="3"/>
  <c r="E12" i="3"/>
  <c r="Y46" i="3"/>
  <c r="AR23" i="3"/>
  <c r="R45" i="3"/>
  <c r="DO5" i="4" a="1"/>
  <c r="CY15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J5" i="4" a="1"/>
  <c r="BL12" i="4" a="1"/>
  <c r="CS8" i="4" a="1"/>
  <c r="K14" i="4" a="1"/>
  <c r="CJ9" i="4" a="1"/>
  <c r="CC8" i="4" a="1"/>
  <c r="X5" i="4" a="1"/>
  <c r="CU8" i="4" a="1"/>
  <c r="CP14" i="4" a="1"/>
  <c r="CF14" i="4" a="1"/>
  <c r="CM6" i="4" a="1"/>
  <c r="AP16" i="4" a="1"/>
  <c r="BY15" i="4" a="1"/>
  <c r="T35" i="2"/>
  <c r="K26" i="2"/>
  <c r="Q58" i="2"/>
  <c r="D32" i="2"/>
  <c r="Q56" i="2"/>
  <c r="R33" i="2"/>
  <c r="I31" i="2"/>
  <c r="U25" i="2"/>
  <c r="U34" i="2"/>
  <c r="K17" i="2"/>
  <c r="W12" i="2"/>
  <c r="N35" i="2"/>
  <c r="C22" i="2"/>
  <c r="J7" i="2"/>
  <c r="V10" i="2"/>
  <c r="R8" i="2"/>
  <c r="I17" i="2"/>
  <c r="T13" i="2"/>
  <c r="K9" i="2"/>
  <c r="M32" i="2"/>
  <c r="V13" i="2"/>
  <c r="P32" i="2"/>
  <c r="V9" i="2"/>
  <c r="E12" i="2"/>
  <c r="Q32" i="2"/>
  <c r="N21" i="2"/>
  <c r="AR69" i="3"/>
  <c r="O21" i="2"/>
  <c r="R26" i="2"/>
  <c r="R22" i="2"/>
  <c r="AR75" i="3"/>
  <c r="X26" i="2"/>
  <c r="K27" i="2"/>
  <c r="I21" i="2"/>
  <c r="U31" i="2"/>
  <c r="I26" i="2"/>
  <c r="F39" i="3"/>
  <c r="E25" i="3"/>
  <c r="E41" i="3"/>
  <c r="E20" i="3"/>
  <c r="AD13" i="3"/>
  <c r="D15" i="3"/>
  <c r="AR27" i="3"/>
  <c r="AR38" i="3"/>
  <c r="G15" i="3"/>
  <c r="D22" i="3"/>
  <c r="AJ45" i="3"/>
  <c r="E29" i="3"/>
  <c r="AD16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U16" i="4" a="1"/>
  <c r="BX16" i="4" a="1"/>
  <c r="BH12" i="4" a="1"/>
  <c r="R11" i="4" a="1"/>
  <c r="CD8" i="4" a="1"/>
  <c r="CA8" i="4" a="1"/>
  <c r="DI16" i="4" a="1"/>
  <c r="H9" i="2"/>
  <c r="K11" i="2"/>
  <c r="N11" i="2"/>
  <c r="G19" i="2"/>
  <c r="O35" i="2"/>
  <c r="D34" i="2"/>
  <c r="T22" i="2"/>
  <c r="P15" i="2"/>
  <c r="H22" i="2"/>
  <c r="H49" i="2"/>
  <c r="P20" i="2"/>
  <c r="W32" i="2"/>
  <c r="D15" i="2"/>
  <c r="N17" i="2"/>
  <c r="W11" i="2"/>
  <c r="P6" i="2"/>
  <c r="V18" i="2"/>
  <c r="S6" i="2"/>
  <c r="H27" i="2"/>
  <c r="G28" i="2"/>
  <c r="E24" i="2"/>
  <c r="G8" i="2"/>
  <c r="C18" i="2"/>
  <c r="I25" i="2"/>
  <c r="Q7" i="2"/>
  <c r="R36" i="2"/>
  <c r="AS49" i="3"/>
  <c r="J11" i="2"/>
  <c r="H14" i="2"/>
  <c r="C23" i="2"/>
  <c r="AR54" i="3"/>
  <c r="AR67" i="3"/>
  <c r="I34" i="2"/>
  <c r="F30" i="2"/>
  <c r="L27" i="2"/>
  <c r="F18" i="2"/>
  <c r="J46" i="3"/>
  <c r="E11" i="3"/>
  <c r="F19" i="3"/>
  <c r="G26" i="3"/>
  <c r="D29" i="3"/>
  <c r="E17" i="3"/>
  <c r="K46" i="3"/>
  <c r="AK46" i="3"/>
  <c r="D8" i="3"/>
  <c r="AN46" i="3"/>
  <c r="D38" i="3"/>
  <c r="G19" i="3"/>
  <c r="AR29" i="3"/>
  <c r="E19" i="3"/>
  <c r="AD11" i="3"/>
  <c r="BB8" i="4" a="1"/>
  <c r="CI7" i="4" a="1"/>
  <c r="AJ12" i="4" a="1"/>
  <c r="BX9" i="4" a="1"/>
  <c r="AX11" i="4" a="1"/>
  <c r="CR8" i="4" a="1"/>
  <c r="BU7" i="4" a="1"/>
  <c r="BL9" i="4" a="1"/>
  <c r="AM7" i="4" a="1"/>
  <c r="AZ7" i="4" a="1"/>
  <c r="BN11" i="4" a="1"/>
  <c r="AB11" i="4" a="1"/>
  <c r="R14" i="4" a="1"/>
  <c r="AC14" i="4" a="1"/>
  <c r="DZ16" i="4" a="1"/>
  <c r="BP11" i="4" a="1"/>
  <c r="CH7" i="4" a="1"/>
  <c r="DQ8" i="4" a="1"/>
  <c r="AC12" i="4" a="1"/>
  <c r="AX6" i="4" a="1"/>
  <c r="BR13" i="4" a="1"/>
  <c r="Q69" i="2"/>
  <c r="O8" i="2"/>
  <c r="O32" i="2"/>
  <c r="L23" i="2"/>
  <c r="C6" i="2"/>
  <c r="L20" i="2"/>
  <c r="E19" i="2"/>
  <c r="L33" i="2"/>
  <c r="D29" i="2"/>
  <c r="S17" i="2"/>
  <c r="V23" i="2"/>
  <c r="C28" i="2"/>
  <c r="K7" i="2"/>
  <c r="R34" i="2"/>
  <c r="D35" i="2"/>
  <c r="X63" i="2"/>
  <c r="J31" i="2"/>
  <c r="F20" i="2"/>
  <c r="H7" i="2"/>
  <c r="V22" i="2"/>
  <c r="P35" i="2"/>
  <c r="U16" i="2"/>
  <c r="G11" i="2"/>
  <c r="M7" i="2"/>
  <c r="O23" i="2"/>
  <c r="C7" i="2"/>
  <c r="AR49" i="3"/>
  <c r="F26" i="2"/>
  <c r="R16" i="2"/>
  <c r="C65" i="2"/>
  <c r="AR80" i="3"/>
  <c r="P12" i="2"/>
  <c r="H33" i="2"/>
  <c r="H25" i="2"/>
  <c r="X12" i="2"/>
  <c r="AR37" i="3"/>
  <c r="X46" i="3"/>
  <c r="AI46" i="3"/>
  <c r="F25" i="3"/>
  <c r="E18" i="3"/>
  <c r="F12" i="3"/>
  <c r="D30" i="3"/>
  <c r="AR15" i="3"/>
  <c r="D32" i="3"/>
  <c r="D27" i="3"/>
  <c r="F27" i="3"/>
  <c r="Z46" i="3"/>
  <c r="F30" i="3"/>
  <c r="AR10" i="3"/>
  <c r="D41" i="3"/>
  <c r="AR35" i="3"/>
  <c r="BV7" i="4" a="1"/>
  <c r="CY6" i="4" a="1"/>
  <c r="F12" i="4" a="1"/>
  <c r="EI16" i="4" a="1"/>
  <c r="BU12" i="4" a="1"/>
  <c r="BV5" i="4" a="1"/>
  <c r="DB14" i="4" a="1"/>
  <c r="CN11" i="4" a="1"/>
  <c r="CO6" i="4" a="1"/>
  <c r="DH12" i="4" a="1"/>
  <c r="CT8" i="4" a="1"/>
  <c r="AR11" i="4" a="1"/>
  <c r="DH8" i="4" a="1"/>
  <c r="BT13" i="4" a="1"/>
  <c r="V12" i="4" a="1"/>
  <c r="P14" i="4" a="1"/>
  <c r="AQ15" i="4" a="1"/>
  <c r="O7" i="4" a="1"/>
  <c r="CX15" i="4" a="1"/>
  <c r="CI13" i="4" a="1"/>
  <c r="DD9" i="4" a="1"/>
  <c r="BD5" i="4" a="1"/>
  <c r="BC5" i="4" a="1"/>
  <c r="BS12" i="4" a="1"/>
  <c r="CS15" i="4" a="1"/>
  <c r="EA15" i="4" a="1"/>
  <c r="D15" i="4" a="1"/>
  <c r="CR9" i="4" a="1"/>
  <c r="EJ16" i="4" a="1"/>
  <c r="BX5" i="4" a="1"/>
  <c r="U19" i="2"/>
  <c r="D19" i="2"/>
  <c r="I14" i="2"/>
  <c r="L17" i="2"/>
  <c r="O17" i="2"/>
  <c r="D8" i="2"/>
  <c r="R29" i="2"/>
  <c r="D20" i="2"/>
  <c r="K10" i="2"/>
  <c r="I20" i="2"/>
  <c r="D7" i="2"/>
  <c r="R21" i="2"/>
  <c r="G32" i="2"/>
  <c r="C59" i="2"/>
  <c r="G10" i="2"/>
  <c r="N10" i="2"/>
  <c r="X20" i="2"/>
  <c r="E10" i="2"/>
  <c r="L26" i="2"/>
  <c r="D33" i="2"/>
  <c r="H26" i="2"/>
  <c r="F29" i="2"/>
  <c r="E15" i="2"/>
  <c r="U26" i="2"/>
  <c r="J32" i="2"/>
  <c r="L5" i="2"/>
  <c r="AR55" i="3"/>
  <c r="K18" i="2"/>
  <c r="R19" i="2"/>
  <c r="K19" i="2"/>
  <c r="AR91" i="3"/>
  <c r="S10" i="2"/>
  <c r="N20" i="2"/>
  <c r="M6" i="2"/>
  <c r="J34" i="2"/>
  <c r="AM46" i="3"/>
  <c r="W45" i="3"/>
  <c r="AR41" i="3"/>
  <c r="G5" i="3"/>
  <c r="I46" i="3"/>
  <c r="AN45" i="3"/>
  <c r="D39" i="3"/>
  <c r="C46" i="3"/>
  <c r="C8" i="2"/>
  <c r="H8" i="2"/>
  <c r="O6" i="2"/>
  <c r="R10" i="2"/>
  <c r="N36" i="2"/>
  <c r="K87" i="2"/>
  <c r="W5" i="2"/>
  <c r="N27" i="2"/>
  <c r="O25" i="2"/>
  <c r="S16" i="2"/>
  <c r="N33" i="2"/>
  <c r="C34" i="2"/>
  <c r="H23" i="2"/>
  <c r="M28" i="2"/>
  <c r="N31" i="2"/>
  <c r="G30" i="2"/>
  <c r="I24" i="2"/>
  <c r="T9" i="2"/>
  <c r="L31" i="2"/>
  <c r="P30" i="2"/>
  <c r="I22" i="2"/>
  <c r="S8" i="2"/>
  <c r="W7" i="2"/>
  <c r="E23" i="2"/>
  <c r="M11" i="2"/>
  <c r="V11" i="2"/>
  <c r="AR93" i="3"/>
  <c r="U28" i="2"/>
  <c r="E5" i="2"/>
  <c r="D5" i="2"/>
  <c r="AR95" i="3"/>
  <c r="K14" i="2"/>
  <c r="X29" i="2"/>
  <c r="K15" i="2"/>
  <c r="AR86" i="3"/>
  <c r="AG45" i="3"/>
  <c r="H45" i="3"/>
  <c r="F20" i="3"/>
  <c r="E26" i="3"/>
  <c r="E32" i="3"/>
  <c r="W46" i="3"/>
  <c r="G45" i="3"/>
  <c r="E42" i="3"/>
  <c r="Z45" i="3"/>
  <c r="P45" i="3"/>
  <c r="E31" i="3"/>
  <c r="AO46" i="3"/>
  <c r="D20" i="3"/>
  <c r="F7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BU8" i="4" a="1"/>
  <c r="M5" i="4" a="1"/>
  <c r="DC12" i="4" a="1"/>
  <c r="CV6" i="4" a="1"/>
  <c r="DY8" i="4" a="1"/>
  <c r="P9" i="4" a="1"/>
  <c r="BI5" i="4" a="1"/>
  <c r="DL13" i="4" a="1"/>
  <c r="C7" i="4" a="1"/>
  <c r="DZ12" i="4" a="1"/>
  <c r="EB8" i="4" a="1"/>
  <c r="V5" i="4" a="1"/>
  <c r="Q5" i="4" a="1"/>
  <c r="CM7" i="4" a="1"/>
  <c r="EF5" i="4" a="1"/>
  <c r="DV15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X19" i="2"/>
  <c r="G23" i="2"/>
  <c r="U12" i="2"/>
  <c r="M18" i="2"/>
  <c r="W21" i="2"/>
  <c r="I16" i="2"/>
  <c r="I8" i="2"/>
  <c r="I9" i="2"/>
  <c r="G31" i="2"/>
  <c r="F35" i="2"/>
  <c r="T30" i="2"/>
  <c r="L32" i="2"/>
  <c r="H6" i="2"/>
  <c r="Q8" i="2"/>
  <c r="V5" i="2"/>
  <c r="I35" i="2"/>
  <c r="P33" i="2"/>
  <c r="X27" i="2"/>
  <c r="T19" i="2"/>
  <c r="Q29" i="2"/>
  <c r="H11" i="2"/>
  <c r="D31" i="2"/>
  <c r="V31" i="2"/>
  <c r="W14" i="2"/>
  <c r="J17" i="2"/>
  <c r="Q59" i="2"/>
  <c r="X24" i="2"/>
  <c r="V20" i="2"/>
  <c r="Q57" i="2"/>
  <c r="M31" i="2"/>
  <c r="AR63" i="3"/>
  <c r="I11" i="2"/>
  <c r="R30" i="2"/>
  <c r="E22" i="2"/>
  <c r="AR59" i="3"/>
  <c r="G7" i="3"/>
  <c r="F10" i="3"/>
  <c r="AR12" i="3"/>
  <c r="AQ46" i="3"/>
  <c r="AR33" i="3"/>
  <c r="F14" i="3"/>
  <c r="E23" i="3"/>
  <c r="AD45" i="3"/>
  <c r="AQ45" i="3"/>
  <c r="H46" i="3"/>
  <c r="AD12" i="3"/>
  <c r="G16" i="3"/>
  <c r="E34" i="3"/>
  <c r="Y45" i="3"/>
  <c r="J45" i="3"/>
  <c r="G25" i="3"/>
  <c r="CX7" i="4" a="1"/>
  <c r="CK15" i="4" a="1"/>
  <c r="AK9" i="4" a="1"/>
  <c r="AT14" i="4" a="1"/>
  <c r="DL15" i="4" a="1"/>
  <c r="DL14" i="4" a="1"/>
  <c r="BQ7" i="4" a="1"/>
  <c r="D6" i="4" a="1"/>
  <c r="CQ14" i="4" a="1"/>
  <c r="T16" i="4" a="1"/>
  <c r="BN16" i="4" a="1"/>
  <c r="AQ12" i="4" a="1"/>
  <c r="X7" i="4" a="1"/>
  <c r="CV9" i="4" a="1"/>
  <c r="AO11" i="4" a="1"/>
  <c r="DA7" i="4" a="1"/>
  <c r="CV12" i="4" a="1"/>
  <c r="M14" i="4" a="1"/>
  <c r="C8" i="4" a="1"/>
  <c r="AL5" i="4" a="1"/>
  <c r="BF12" i="4" a="1"/>
  <c r="DP11" i="4" a="1"/>
  <c r="AH5" i="4" a="1"/>
  <c r="DF11" i="4" a="1"/>
  <c r="AI8" i="4" a="1"/>
  <c r="AR12" i="4" a="1"/>
  <c r="BP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F10" i="2"/>
  <c r="O7" i="2"/>
  <c r="N9" i="2"/>
  <c r="Q16" i="2"/>
  <c r="K33" i="2"/>
  <c r="F6" i="2"/>
  <c r="T12" i="2"/>
  <c r="U11" i="2"/>
  <c r="P23" i="2"/>
  <c r="I19" i="2"/>
  <c r="D28" i="2"/>
  <c r="N14" i="2"/>
  <c r="O22" i="2"/>
  <c r="S15" i="2"/>
  <c r="P8" i="2"/>
  <c r="V36" i="2"/>
  <c r="T18" i="2"/>
  <c r="G25" i="2"/>
  <c r="E8" i="2"/>
  <c r="Q31" i="2"/>
  <c r="S7" i="2"/>
  <c r="W15" i="2"/>
  <c r="J20" i="2"/>
  <c r="M17" i="2"/>
  <c r="P25" i="2"/>
  <c r="E17" i="2"/>
  <c r="C10" i="2"/>
  <c r="V17" i="2"/>
  <c r="J23" i="2"/>
  <c r="M30" i="2"/>
  <c r="AR83" i="3"/>
  <c r="W19" i="2"/>
  <c r="M21" i="2"/>
  <c r="D25" i="2"/>
  <c r="AR81" i="3"/>
  <c r="AR34" i="3"/>
  <c r="D37" i="3"/>
  <c r="AD10" i="3"/>
  <c r="G31" i="3"/>
  <c r="F33" i="3"/>
  <c r="G46" i="3"/>
  <c r="G14" i="3"/>
  <c r="AD14" i="3"/>
  <c r="G21" i="3"/>
  <c r="F24" i="3"/>
  <c r="G23" i="3"/>
  <c r="AR31" i="3"/>
  <c r="G30" i="3"/>
  <c r="E27" i="3"/>
  <c r="E8" i="3"/>
  <c r="F11" i="4" a="1"/>
  <c r="AB12" i="4" a="1"/>
  <c r="Y16" i="4" a="1"/>
  <c r="CM12" i="4" a="1"/>
  <c r="Z15" i="4" a="1"/>
  <c r="DE11" i="4" a="1"/>
  <c r="BE11" i="4" a="1"/>
  <c r="BD6" i="4" a="1"/>
  <c r="BV13" i="4" a="1"/>
  <c r="CS14" i="4" a="1"/>
  <c r="AC16" i="4" a="1"/>
  <c r="K15" i="4" a="1"/>
  <c r="Q14" i="4" a="1"/>
  <c r="DF7" i="4" a="1"/>
  <c r="AE16" i="4" a="1"/>
  <c r="CO9" i="4" a="1"/>
  <c r="AC15" i="4" a="1"/>
  <c r="DE15" i="4" a="1"/>
  <c r="BI6" i="4" a="1"/>
  <c r="BO12" i="4" a="1"/>
  <c r="DP16" i="4" a="1"/>
  <c r="EF13" i="4" a="1"/>
  <c r="CN7" i="4" a="1"/>
  <c r="BI7" i="4" a="1"/>
  <c r="DK13" i="4" a="1"/>
  <c r="DP12" i="4" a="1"/>
  <c r="ED6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T26" i="2"/>
  <c r="D16" i="2"/>
  <c r="F89" i="2"/>
  <c r="N24" i="2"/>
  <c r="C20" i="2"/>
  <c r="W13" i="2"/>
  <c r="R5" i="2"/>
  <c r="U35" i="2"/>
  <c r="F28" i="2"/>
  <c r="F31" i="2"/>
  <c r="P14" i="2"/>
  <c r="W20" i="2"/>
  <c r="X22" i="2"/>
  <c r="S22" i="2"/>
  <c r="D10" i="2"/>
  <c r="R9" i="2"/>
  <c r="G35" i="2"/>
  <c r="U20" i="2"/>
  <c r="N7" i="2"/>
  <c r="K59" i="2"/>
  <c r="F36" i="2"/>
  <c r="Q20" i="2"/>
  <c r="G9" i="2"/>
  <c r="P5" i="2"/>
  <c r="T10" i="2"/>
  <c r="Q36" i="2"/>
  <c r="T8" i="2"/>
  <c r="E18" i="2"/>
  <c r="C26" i="2"/>
  <c r="S24" i="2"/>
  <c r="E27" i="2"/>
  <c r="P21" i="2"/>
  <c r="N22" i="2"/>
  <c r="U9" i="2"/>
  <c r="G18" i="2"/>
  <c r="AA46" i="3"/>
  <c r="G27" i="3"/>
  <c r="D24" i="3"/>
  <c r="E39" i="3"/>
  <c r="AD18" i="3"/>
  <c r="AR11" i="3"/>
  <c r="AH46" i="3"/>
  <c r="AG46" i="3"/>
  <c r="G18" i="3"/>
  <c r="F34" i="3"/>
  <c r="N46" i="3"/>
  <c r="F16" i="3"/>
  <c r="F15" i="3"/>
  <c r="G8" i="3"/>
  <c r="G22" i="3"/>
  <c r="BO14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BM15" i="4" a="1"/>
  <c r="CX6" i="4" a="1"/>
  <c r="BS7" i="4" a="1"/>
  <c r="V14" i="4" a="1"/>
  <c r="CZ15" i="4" a="1"/>
  <c r="AV16" i="4" a="1"/>
  <c r="BY5" i="4" a="1"/>
  <c r="CW7" i="4" a="1"/>
  <c r="AR48" i="3"/>
  <c r="D11" i="3"/>
  <c r="G20" i="3"/>
  <c r="CF7" i="4" a="1"/>
  <c r="CB13" i="4" a="1"/>
  <c r="AE7" i="4" a="1"/>
  <c r="BQ9" i="4" a="1"/>
  <c r="BO5" i="4" a="1"/>
  <c r="DU5" i="4" a="1"/>
  <c r="CN15" i="4" a="1"/>
  <c r="W8" i="4" a="1"/>
  <c r="AU7" i="4" a="1"/>
  <c r="BH7" i="4" a="1"/>
  <c r="CH6" i="4" a="1"/>
  <c r="V6" i="4" a="1"/>
  <c r="CJ8" i="4" a="1"/>
  <c r="AJ9" i="4" a="1"/>
  <c r="DT16" i="4" a="1"/>
  <c r="AA13" i="4" a="1"/>
  <c r="AJ13" i="4" a="1"/>
  <c r="CB12" i="4" a="1"/>
  <c r="DN15" i="4" a="1"/>
  <c r="BI14" i="4" a="1"/>
  <c r="AR9" i="4" a="1"/>
  <c r="DG7" i="4" a="1"/>
  <c r="CH13" i="4" a="1"/>
  <c r="L11" i="4" a="1"/>
  <c r="DX12" i="4" a="1"/>
  <c r="DR6" i="4" a="1"/>
  <c r="DG9" i="4" a="1"/>
  <c r="AU15" i="4" a="1"/>
  <c r="DP6" i="4" a="1"/>
  <c r="DC8" i="4" a="1"/>
  <c r="CP7" i="4" a="1"/>
  <c r="DJ7" i="4" a="1"/>
  <c r="AK16" i="4" a="1"/>
  <c r="BT8" i="4" a="1"/>
  <c r="CU14" i="4" a="1"/>
  <c r="P12" i="4" a="1"/>
  <c r="EJ6" i="4" a="1"/>
  <c r="O12" i="4" a="1"/>
  <c r="U7" i="4" a="1"/>
  <c r="BF5" i="4" a="1"/>
  <c r="EG8" i="4" a="1"/>
  <c r="Q15" i="4" a="1"/>
  <c r="CU12" i="4" a="1"/>
  <c r="BN14" i="4" a="1"/>
  <c r="V8" i="2"/>
  <c r="E37" i="3"/>
  <c r="D7" i="3"/>
  <c r="AI16" i="4" a="1"/>
  <c r="DR5" i="4" a="1"/>
  <c r="BT9" i="4" a="1"/>
  <c r="CU9" i="4" a="1"/>
  <c r="DR11" i="4" a="1"/>
  <c r="EA8" i="4" a="1"/>
  <c r="AY12" i="4" a="1"/>
  <c r="BJ9" i="4" a="1"/>
  <c r="DU11" i="4" a="1"/>
  <c r="CK11" i="4" a="1"/>
  <c r="AL15" i="4" a="1"/>
  <c r="AA11" i="4" a="1"/>
  <c r="I16" i="4" a="1"/>
  <c r="U14" i="4" a="1"/>
  <c r="DX7" i="4" a="1"/>
  <c r="CK5" i="4" a="1"/>
  <c r="G14" i="4" a="1"/>
  <c r="AK15" i="4" a="1"/>
  <c r="L16" i="4" a="1"/>
  <c r="CD9" i="4" a="1"/>
  <c r="AP7" i="4" a="1"/>
  <c r="P6" i="4" a="1"/>
  <c r="EH7" i="4" a="1"/>
  <c r="G7" i="4" a="1"/>
  <c r="R8" i="4" a="1"/>
  <c r="N7" i="4" a="1"/>
  <c r="BM5" i="4" a="1"/>
  <c r="AX14" i="4" a="1"/>
  <c r="T15" i="4" a="1"/>
  <c r="I8" i="4" a="1"/>
  <c r="DB13" i="4" a="1"/>
  <c r="CD11" i="4" a="1"/>
  <c r="AF11" i="4" a="1"/>
  <c r="CM11" i="4" a="1"/>
  <c r="DO15" i="4" a="1"/>
  <c r="BB9" i="4" a="1"/>
  <c r="DZ7" i="4" a="1"/>
  <c r="DF9" i="4" a="1"/>
  <c r="CY13" i="4" a="1"/>
  <c r="DR8" i="4" a="1"/>
  <c r="BG6" i="4" a="1"/>
  <c r="X11" i="4" a="1"/>
  <c r="M9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BB12" i="4" a="1"/>
  <c r="AY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CB16" i="4" a="1"/>
  <c r="DU15" i="4" a="1"/>
  <c r="CC15" i="4" a="1"/>
  <c r="EB7" i="4" a="1"/>
  <c r="CE16" i="4" a="1"/>
  <c r="BC6" i="4" a="1"/>
  <c r="DJ12" i="4" a="1"/>
  <c r="AV7" i="4" a="1"/>
  <c r="AP12" i="4" a="1"/>
  <c r="BP13" i="4" a="1"/>
  <c r="C12" i="4" a="1"/>
  <c r="Q16" i="4" a="1"/>
  <c r="CN5" i="4" a="1"/>
  <c r="CX11" i="4" a="1"/>
  <c r="BX11" i="4" a="1"/>
  <c r="AL14" i="4" a="1"/>
  <c r="BO11" i="4" a="1"/>
  <c r="AT7" i="4" a="1"/>
  <c r="CS13" i="4" a="1"/>
  <c r="Z6" i="4" a="1"/>
  <c r="EI8" i="4" a="1"/>
  <c r="ED8" i="4" a="1"/>
  <c r="BN5" i="4" a="1"/>
  <c r="H9" i="4" a="1"/>
  <c r="CG13" i="4" a="1"/>
  <c r="EK13" i="4" a="1"/>
  <c r="DW12" i="4" a="1"/>
  <c r="C11" i="2"/>
  <c r="D9" i="3"/>
  <c r="D46" i="3"/>
  <c r="E14" i="4" a="1"/>
  <c r="EG5" i="4" a="1"/>
  <c r="CN14" i="4" a="1"/>
  <c r="X8" i="4" a="1"/>
  <c r="X6" i="4" a="1"/>
  <c r="CQ8" i="4" a="1"/>
  <c r="BV15" i="4" a="1"/>
  <c r="N13" i="4" a="1"/>
  <c r="CJ11" i="4" a="1"/>
  <c r="DL5" i="4" a="1"/>
  <c r="AU16" i="4" a="1"/>
  <c r="D9" i="4" a="1"/>
  <c r="AR8" i="4" a="1"/>
  <c r="BH16" i="4" a="1"/>
  <c r="DW5" i="4" a="1"/>
  <c r="BV11" i="4" a="1"/>
  <c r="AS9" i="4" a="1"/>
  <c r="CS5" i="4" a="1"/>
  <c r="AN9" i="4" a="1"/>
  <c r="AG11" i="4" a="1"/>
  <c r="CQ11" i="4" a="1"/>
  <c r="DM11" i="4" a="1"/>
  <c r="CE7" i="4" a="1"/>
  <c r="AE15" i="4" a="1"/>
  <c r="CD16" i="4" a="1"/>
  <c r="AJ7" i="4" a="1"/>
  <c r="R5" i="4" a="1"/>
  <c r="K12" i="4" a="1"/>
  <c r="CF15" i="4" a="1"/>
  <c r="I12" i="4" a="1"/>
  <c r="N11" i="4" a="1"/>
  <c r="BR7" i="4" a="1"/>
  <c r="BX13" i="4" a="1"/>
  <c r="X14" i="4" a="1"/>
  <c r="CN13" i="4" a="1"/>
  <c r="CT6" i="4" a="1"/>
  <c r="ED7" i="4" a="1"/>
  <c r="F6" i="4" a="1"/>
  <c r="CG5" i="4" a="1"/>
  <c r="EF6" i="4" a="1"/>
  <c r="CW11" i="4" a="1"/>
  <c r="DY9" i="4" a="1"/>
  <c r="CY11" i="4" a="1"/>
  <c r="AO16" i="4" a="1"/>
  <c r="BG14" i="4" a="1"/>
  <c r="EE5" i="4" a="1"/>
  <c r="DK12" i="4" a="1"/>
  <c r="DE5" i="4" a="1"/>
  <c r="DA16" i="4" a="1"/>
  <c r="DU12" i="4" a="1"/>
  <c r="EG15" i="4" a="1"/>
  <c r="EI15" i="4" a="1"/>
  <c r="Z11" i="4" a="1"/>
  <c r="CQ9" i="4" a="1"/>
  <c r="AW9" i="4" a="1"/>
  <c r="CW6" i="4" a="1"/>
  <c r="AA15" i="4" a="1"/>
  <c r="AF5" i="4" a="1"/>
  <c r="AT11" i="4" a="1"/>
  <c r="CL14" i="4" a="1"/>
  <c r="BG9" i="4" a="1"/>
  <c r="Q54" i="2"/>
  <c r="AR46" i="3"/>
  <c r="F38" i="3"/>
  <c r="BX8" i="4" a="1"/>
  <c r="R13" i="4" a="1"/>
  <c r="AI13" i="4" a="1"/>
  <c r="BH14" i="4" a="1"/>
  <c r="AK5" i="4" a="1"/>
  <c r="Y6" i="4" a="1"/>
  <c r="CC16" i="4" a="1"/>
  <c r="AE12" i="4" a="1"/>
  <c r="BJ5" i="4" a="1"/>
  <c r="V16" i="4" a="1"/>
  <c r="CL16" i="4" a="1"/>
  <c r="AT8" i="4" a="1"/>
  <c r="DK16" i="4" a="1"/>
  <c r="BT16" i="4" a="1"/>
  <c r="Q13" i="4" a="1"/>
  <c r="EA7" i="4" a="1"/>
  <c r="EA16" i="4" a="1"/>
  <c r="Y12" i="4" a="1"/>
  <c r="AR5" i="4" a="1"/>
  <c r="EB5" i="4" a="1"/>
  <c r="AO7" i="4" a="1"/>
  <c r="DD12" i="4" a="1"/>
  <c r="BW6" i="4" a="1"/>
  <c r="BJ7" i="4" a="1"/>
  <c r="BT15" i="4" a="1"/>
  <c r="CP15" i="4" a="1"/>
  <c r="AX9" i="4" a="1"/>
  <c r="CT13" i="4" a="1"/>
  <c r="AH9" i="4" a="1"/>
  <c r="AZ13" i="4" a="1"/>
  <c r="BP14" i="4" a="1"/>
  <c r="CI11" i="4" a="1"/>
  <c r="DJ9" i="4" a="1"/>
  <c r="CT9" i="4" a="1"/>
  <c r="DW7" i="4" a="1"/>
  <c r="BL11" i="4" a="1"/>
  <c r="BK5" i="4" a="1"/>
  <c r="H12" i="4" a="1"/>
  <c r="AT13" i="4" a="1"/>
  <c r="EE13" i="4" a="1"/>
  <c r="DA9" i="4" a="1"/>
  <c r="DL12" i="4" a="1"/>
  <c r="AW13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W15" i="4" a="1"/>
  <c r="E8" i="4" a="1"/>
  <c r="V11" i="4" a="1"/>
  <c r="CQ12" i="4" a="1"/>
  <c r="AS11" i="4" a="1"/>
  <c r="D16" i="4" a="1"/>
  <c r="DI5" i="4" a="1"/>
  <c r="EB15" i="4" a="1"/>
  <c r="BZ14" i="4" a="1"/>
  <c r="EK14" i="4" a="1"/>
  <c r="DD5" i="4" a="1"/>
  <c r="CJ6" i="4" a="1"/>
  <c r="BV6" i="4" a="1"/>
  <c r="EF8" i="4" a="1"/>
  <c r="E15" i="4" a="1"/>
  <c r="CK8" i="4" a="1"/>
  <c r="EB12" i="4" a="1"/>
  <c r="BR8" i="4" a="1"/>
  <c r="DU13" i="4" a="1"/>
  <c r="BF16" i="4" a="1"/>
  <c r="AR14" i="4" a="1"/>
  <c r="H8" i="4" a="1"/>
  <c r="DH16" i="4" a="1"/>
  <c r="DW9" i="4" a="1"/>
  <c r="BL5" i="4" a="1"/>
  <c r="BQ12" i="4" a="1"/>
  <c r="Z12" i="4" a="1"/>
  <c r="CA14" i="4" a="1"/>
  <c r="DB15" i="4" a="1"/>
  <c r="Z14" i="4" a="1"/>
  <c r="BW9" i="4" a="1"/>
  <c r="CZ14" i="4" a="1"/>
  <c r="AD14" i="4" a="1"/>
  <c r="BF15" i="4" a="1"/>
  <c r="N16" i="4" a="1"/>
  <c r="DY15" i="4" a="1"/>
  <c r="O13" i="4" a="1"/>
  <c r="BS9" i="4" a="1"/>
  <c r="E21" i="2"/>
  <c r="F11" i="3"/>
  <c r="F28" i="3"/>
  <c r="DT12" i="4" a="1"/>
  <c r="EA5" i="4" a="1"/>
  <c r="CK14" i="4" a="1"/>
  <c r="O6" i="4" a="1"/>
  <c r="T8" i="4" a="1"/>
  <c r="BU13" i="4" a="1"/>
  <c r="EG6" i="4" a="1"/>
  <c r="D7" i="4" a="1"/>
  <c r="DC15" i="4" a="1"/>
  <c r="I5" i="4" a="1"/>
  <c r="DY14" i="4" a="1"/>
  <c r="CT15" i="4" a="1"/>
  <c r="AB5" i="4" a="1"/>
  <c r="DI7" i="4" a="1"/>
  <c r="AA16" i="4" a="1"/>
  <c r="DK14" i="4" a="1"/>
  <c r="AL13" i="4" a="1"/>
  <c r="AO9" i="4" a="1"/>
  <c r="BW7" i="4" a="1"/>
  <c r="AQ5" i="4" a="1"/>
  <c r="BD12" i="4" a="1"/>
  <c r="DF14" i="4" a="1"/>
  <c r="AR16" i="4" a="1"/>
  <c r="U6" i="4" a="1"/>
  <c r="AZ9" i="4" a="1"/>
  <c r="EH8" i="4" a="1"/>
  <c r="CF13" i="4" a="1"/>
  <c r="BS11" i="4" a="1"/>
  <c r="AQ16" i="4" a="1"/>
  <c r="AP13" i="4" a="1"/>
  <c r="DR14" i="4" a="1"/>
  <c r="EE15" i="4" a="1"/>
  <c r="DN14" i="4" a="1"/>
  <c r="CO14" i="4" a="1"/>
  <c r="BQ16" i="4" a="1"/>
  <c r="AN12" i="4" a="1"/>
  <c r="CJ14" i="4" a="1"/>
  <c r="AA7" i="4" a="1"/>
  <c r="EH9" i="4" a="1"/>
  <c r="BN8" i="4" a="1"/>
  <c r="CZ5" i="4" a="1"/>
  <c r="N6" i="4" a="1"/>
  <c r="M12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O8" i="4" a="1"/>
  <c r="C16" i="4" a="1"/>
  <c r="DS13" i="4" a="1"/>
  <c r="AC5" i="4" a="1"/>
  <c r="AQ7" i="4" a="1"/>
  <c r="EC14" i="4" a="1"/>
  <c r="DM8" i="4" a="1"/>
  <c r="AP5" i="4" a="1"/>
  <c r="EC13" i="4" a="1"/>
  <c r="CX5" i="4" a="1"/>
  <c r="DI15" i="4" a="1"/>
  <c r="H16" i="4" a="1"/>
  <c r="DJ5" i="4" a="1"/>
  <c r="M15" i="4" a="1"/>
  <c r="CP16" i="4" a="1"/>
  <c r="DJ13" i="4" a="1"/>
  <c r="AE5" i="4" a="1"/>
  <c r="DN16" i="4" a="1"/>
  <c r="AW16" i="4" a="1"/>
  <c r="BC11" i="4" a="1"/>
  <c r="DD15" i="4" a="1"/>
  <c r="BQ5" i="4" a="1"/>
  <c r="H13" i="4" a="1"/>
  <c r="ED12" i="4" a="1"/>
  <c r="CO11" i="4" a="1"/>
  <c r="CS9" i="4" a="1"/>
  <c r="T13" i="4" a="1"/>
  <c r="BG13" i="4" a="1"/>
  <c r="CX9" i="4" a="1"/>
  <c r="AU14" i="4" a="1"/>
  <c r="K11" i="4" a="1"/>
  <c r="W14" i="4" a="1"/>
  <c r="DN7" i="4" a="1"/>
  <c r="DD14" i="4" a="1"/>
  <c r="DI12" i="4" a="1"/>
  <c r="DA5" i="4" a="1"/>
  <c r="N15" i="2"/>
  <c r="AC45" i="3"/>
  <c r="DV16" i="4" a="1"/>
  <c r="BD15" i="4" a="1"/>
  <c r="AK13" i="4" a="1"/>
  <c r="AY7" i="4" a="1"/>
  <c r="BE7" i="4" a="1"/>
  <c r="DG5" i="4" a="1"/>
  <c r="AY6" i="4" a="1"/>
  <c r="CS12" i="4" a="1"/>
  <c r="BO13" i="4" a="1"/>
  <c r="BC8" i="4" a="1"/>
  <c r="DT9" i="4" a="1"/>
  <c r="BL16" i="4" a="1"/>
  <c r="Z7" i="4" a="1"/>
  <c r="M6" i="4" a="1"/>
  <c r="AW7" i="4" a="1"/>
  <c r="BV9" i="4" a="1"/>
  <c r="BV8" i="4" a="1"/>
  <c r="BS13" i="4" a="1"/>
  <c r="W6" i="4" a="1"/>
  <c r="BQ15" i="4" a="1"/>
  <c r="EB16" i="4" a="1"/>
  <c r="E6" i="4" a="1"/>
  <c r="DC14" i="4" a="1"/>
  <c r="EE6" i="4" a="1"/>
  <c r="BA15" i="4" a="1"/>
  <c r="AC8" i="4" a="1"/>
  <c r="CR14" i="4" a="1"/>
  <c r="CQ16" i="4" a="1"/>
  <c r="BK14" i="4" a="1"/>
  <c r="DO13" i="4" a="1"/>
  <c r="S8" i="4" a="1"/>
  <c r="DZ15" i="4" a="1"/>
  <c r="AR19" i="3"/>
  <c r="F37" i="3"/>
  <c r="EJ14" i="4" a="1"/>
  <c r="DR16" i="4" a="1"/>
  <c r="R6" i="4" a="1"/>
  <c r="X15" i="4" a="1"/>
  <c r="EC11" i="4" a="1"/>
  <c r="AP15" i="4" a="1"/>
  <c r="DI13" i="4" a="1"/>
  <c r="AM6" i="4" a="1"/>
  <c r="AP11" i="4" a="1"/>
  <c r="AW14" i="4" a="1"/>
  <c r="AK12" i="4" a="1"/>
  <c r="AZ6" i="4" a="1"/>
  <c r="CK6" i="4" a="1"/>
  <c r="EI12" i="4" a="1"/>
  <c r="DP8" i="4" a="1"/>
  <c r="N12" i="4" a="1"/>
  <c r="U11" i="4" a="1"/>
  <c r="G11" i="4" a="1"/>
  <c r="AJ16" i="4" a="1"/>
  <c r="CM15" i="4" a="1"/>
  <c r="D12" i="4" a="1"/>
  <c r="DF6" i="4" a="1"/>
  <c r="CV14" i="4" a="1"/>
  <c r="BN9" i="4" a="1"/>
  <c r="CA6" i="4" a="1"/>
  <c r="CR16" i="4" a="1"/>
  <c r="BT5" i="4" a="1"/>
  <c r="BO9" i="4" a="1"/>
  <c r="EK12" i="4" a="1"/>
  <c r="BJ14" i="4" a="1"/>
  <c r="AL7" i="4" a="1"/>
  <c r="AF13" i="4" a="1"/>
  <c r="AU12" i="4" a="1"/>
  <c r="CG6" i="4" a="1"/>
  <c r="AQ9" i="4" a="1"/>
  <c r="H5" i="4" a="1"/>
  <c r="DW13" i="4" a="1"/>
  <c r="H15" i="4" a="1"/>
  <c r="BL7" i="4" a="1"/>
  <c r="CV7" i="4" a="1"/>
  <c r="P5" i="4" a="1"/>
  <c r="BD14" i="4" a="1"/>
  <c r="C11" i="4" a="1"/>
  <c r="DT14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AG8" i="4" a="1"/>
  <c r="AF14" i="4" a="1"/>
  <c r="EH15" i="4" a="1"/>
  <c r="Q7" i="4" a="1"/>
  <c r="AO8" i="4" a="1"/>
  <c r="AH11" i="4" a="1"/>
  <c r="BQ6" i="4" a="1"/>
  <c r="CU13" i="4" a="1"/>
  <c r="AB8" i="4" a="1"/>
  <c r="G16" i="4" a="1"/>
  <c r="EB14" i="4" a="1"/>
  <c r="CE15" i="4" a="1"/>
  <c r="AI6" i="4" a="1"/>
  <c r="L8" i="4" a="1"/>
  <c r="BP6" i="4" a="1"/>
  <c r="G15" i="4" a="1"/>
  <c r="CI9" i="4" a="1"/>
  <c r="CY7" i="4" a="1"/>
  <c r="BD7" i="4" a="1"/>
  <c r="E11" i="4" a="1"/>
  <c r="DF8" i="4" a="1"/>
  <c r="CH16" i="4" a="1"/>
  <c r="R12" i="4" a="1"/>
  <c r="BS8" i="4" a="1"/>
  <c r="K5" i="4" a="1"/>
  <c r="CU11" i="4" a="1"/>
  <c r="DK8" i="4" a="1"/>
  <c r="D13" i="3"/>
  <c r="F9" i="3"/>
  <c r="BF11" i="4" a="1"/>
  <c r="BP7" i="4" a="1"/>
  <c r="CN8" i="4" a="1"/>
  <c r="AF9" i="4" a="1"/>
  <c r="AF8" i="4" a="1"/>
  <c r="DG16" i="4" a="1"/>
  <c r="CA9" i="4" a="1"/>
  <c r="P8" i="4" a="1"/>
  <c r="BZ11" i="4" a="1"/>
  <c r="BM14" i="4" a="1"/>
  <c r="DB8" i="4" a="1"/>
  <c r="Z5" i="4" a="1"/>
  <c r="AV15" i="4" a="1"/>
  <c r="DX8" i="4" a="1"/>
  <c r="AA9" i="4" a="1"/>
  <c r="AZ12" i="4" a="1"/>
  <c r="DT6" i="4" a="1"/>
  <c r="AS15" i="4" a="1"/>
  <c r="EC9" i="4" a="1"/>
  <c r="DT11" i="4" a="1"/>
  <c r="BC16" i="4" a="1"/>
  <c r="F7" i="4" a="1"/>
  <c r="AS8" i="4" a="1"/>
  <c r="BC13" i="4" a="1"/>
  <c r="M16" i="4" a="1"/>
  <c r="CV5" i="4" a="1"/>
  <c r="DX11" i="4" a="1"/>
  <c r="EK16" i="4" a="1"/>
  <c r="U8" i="4" a="1"/>
  <c r="DX9" i="4" a="1"/>
  <c r="H14" i="4" a="1"/>
  <c r="BM6" i="4" a="1"/>
  <c r="BW13" i="4" a="1"/>
  <c r="CY14" i="4" a="1"/>
  <c r="BZ7" i="4" a="1"/>
  <c r="CM9" i="4" a="1"/>
  <c r="DN8" i="4" a="1"/>
  <c r="CQ7" i="4" a="1"/>
  <c r="AV14" i="4" a="1"/>
  <c r="E13" i="4" a="1"/>
  <c r="DK9" i="4" a="1"/>
  <c r="EF11" i="4" a="1"/>
  <c r="DT5" i="4" a="1"/>
  <c r="DX15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CS11" i="4" a="1"/>
  <c r="AM12" i="4" a="1"/>
  <c r="CE9" i="4" a="1"/>
  <c r="O16" i="4" a="1"/>
  <c r="E5" i="4" a="1"/>
  <c r="DE13" i="4" a="1"/>
  <c r="AM9" i="4" a="1"/>
  <c r="AM15" i="4" a="1"/>
  <c r="CI6" i="4" a="1"/>
  <c r="DA6" i="4" a="1"/>
  <c r="BA16" i="4" a="1"/>
  <c r="CD13" i="4" a="1"/>
  <c r="BB7" i="4" a="1"/>
  <c r="BH13" i="4" a="1"/>
  <c r="AY15" i="4" a="1"/>
  <c r="AH16" i="4" a="1"/>
  <c r="EF12" i="4" a="1"/>
  <c r="BD8" i="4" a="1"/>
  <c r="DL8" i="4" a="1"/>
  <c r="DP13" i="4" a="1"/>
  <c r="AW8" i="4" a="1"/>
  <c r="AD17" i="3"/>
  <c r="AR14" i="3"/>
  <c r="DM5" i="4" a="1"/>
  <c r="DP14" i="4" a="1"/>
  <c r="AG15" i="4" a="1"/>
  <c r="BZ9" i="4" a="1"/>
  <c r="EA13" i="4" a="1"/>
  <c r="U9" i="4" a="1"/>
  <c r="BS16" i="4" a="1"/>
  <c r="BS15" i="4" a="1"/>
  <c r="K16" i="4" a="1"/>
  <c r="DW15" i="4" a="1"/>
  <c r="DG14" i="4" a="1"/>
  <c r="BJ16" i="4" a="1"/>
  <c r="AT6" i="4" a="1"/>
  <c r="BM16" i="4" a="1"/>
  <c r="DJ16" i="4" a="1"/>
  <c r="DE8" i="4" a="1"/>
  <c r="BX12" i="4" a="1"/>
  <c r="CB14" i="4" a="1"/>
  <c r="BF14" i="4" a="1"/>
  <c r="DN6" i="4" a="1"/>
  <c r="BJ8" i="4" a="1"/>
  <c r="EC8" i="4" a="1"/>
  <c r="F13" i="4" a="1"/>
  <c r="L7" i="4" a="1"/>
  <c r="CB15" i="4" a="1"/>
  <c r="CC14" i="4" a="1"/>
  <c r="AI15" i="4" a="1"/>
  <c r="DL16" i="4" a="1"/>
  <c r="AW12" i="4" a="1"/>
  <c r="CE11" i="4" a="1"/>
  <c r="ED11" i="4" a="1"/>
  <c r="ED5" i="4" a="1"/>
  <c r="BY11" i="4" a="1"/>
  <c r="BZ6" i="4" a="1"/>
  <c r="AY16" i="4" a="1"/>
  <c r="DU16" i="4" a="1"/>
  <c r="AJ8" i="4" a="1"/>
  <c r="AH7" i="4" a="1"/>
  <c r="EA14" i="4" a="1"/>
  <c r="DB6" i="4" a="1"/>
  <c r="CI5" i="4" a="1"/>
  <c r="DS16" i="4" a="1"/>
  <c r="CV15" i="4" a="1"/>
  <c r="P11" i="4" a="1"/>
  <c r="CR12" i="4" a="1"/>
  <c r="AH6" i="4" a="1"/>
  <c r="EC5" i="4" a="1"/>
  <c r="DR9" i="4" a="1"/>
  <c r="DM14" i="4" a="1"/>
  <c r="AX12" i="4" a="1"/>
  <c r="DH7" i="4" a="1"/>
  <c r="ED15" i="4" a="1"/>
  <c r="AC46" i="3"/>
  <c r="E30" i="3"/>
  <c r="BM8" i="4" a="1"/>
  <c r="EC7" i="4" a="1"/>
  <c r="AA12" i="4" a="1"/>
  <c r="AD5" i="4" a="1"/>
  <c r="BK12" i="4" a="1"/>
  <c r="EE12" i="4" a="1"/>
  <c r="F8" i="4" a="1"/>
  <c r="DE16" i="4" a="1"/>
  <c r="DQ5" i="4" a="1"/>
  <c r="BV16" i="4" a="1"/>
  <c r="BM13" i="4" a="1"/>
  <c r="BB14" i="4" a="1"/>
  <c r="BG7" i="4" a="1"/>
  <c r="Z16" i="4" a="1"/>
  <c r="CG7" i="4" a="1"/>
  <c r="AO14" i="4" a="1"/>
  <c r="BO16" i="4" a="1"/>
  <c r="AL8" i="4" a="1"/>
  <c r="BU14" i="4" a="1"/>
  <c r="AX15" i="4" a="1"/>
  <c r="N14" i="4" a="1"/>
  <c r="EA9" i="4" a="1"/>
  <c r="CL6" i="4" a="1"/>
  <c r="AS13" i="4" a="1"/>
  <c r="CQ15" i="4" a="1"/>
  <c r="AZ5" i="4" a="1"/>
  <c r="CN9" i="4" a="1"/>
  <c r="CN12" i="4" a="1"/>
  <c r="BP9" i="4" a="1"/>
  <c r="AC9" i="4" a="1"/>
  <c r="EC12" i="4" a="1"/>
  <c r="DA12" i="4" a="1"/>
  <c r="BK9" i="4" a="1"/>
  <c r="S12" i="4" a="1"/>
  <c r="CU5" i="4" a="1"/>
  <c r="AE9" i="4" a="1"/>
  <c r="BT14" i="4" a="1"/>
  <c r="DJ8" i="4" a="1"/>
  <c r="O9" i="4" a="1"/>
  <c r="K8" i="4" a="1"/>
  <c r="DK6" i="4" a="1"/>
  <c r="EE8" i="4" a="1"/>
  <c r="BD16" i="4" a="1"/>
  <c r="M11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BN6" i="4" a="1"/>
  <c r="CR7" i="4" a="1"/>
  <c r="DI11" i="4" a="1"/>
  <c r="BU5" i="4" a="1"/>
  <c r="D40" i="3"/>
  <c r="E46" i="3"/>
  <c r="EJ5" i="4" a="1"/>
  <c r="BW15" i="4" a="1"/>
  <c r="AQ13" i="4" a="1"/>
  <c r="AD7" i="4" a="1"/>
  <c r="DB16" i="4" a="1"/>
  <c r="CF12" i="4" a="1"/>
  <c r="BB16" i="4" a="1"/>
  <c r="BG12" i="4" a="1"/>
  <c r="CH14" i="4" a="1"/>
  <c r="EJ13" i="4" a="1"/>
  <c r="BP5" i="4" a="1"/>
  <c r="DO9" i="4" a="1"/>
  <c r="DS5" i="4" a="1"/>
  <c r="DM13" i="4" a="1"/>
  <c r="BS14" i="4" a="1"/>
  <c r="AB15" i="4" a="1"/>
  <c r="BD11" i="4" a="1"/>
  <c r="DW14" i="4" a="1"/>
  <c r="J14" i="4" a="1"/>
  <c r="BM9" i="4" a="1"/>
  <c r="AS5" i="4" a="1"/>
  <c r="DX5" i="4" a="1"/>
  <c r="AV11" i="4" a="1"/>
  <c r="CR6" i="4" a="1"/>
  <c r="Y11" i="4" a="1"/>
  <c r="DC13" i="4" a="1"/>
  <c r="EA6" i="4" a="1"/>
  <c r="CF8" i="4" a="1"/>
  <c r="AV5" i="4" a="1"/>
  <c r="DZ13" i="4" a="1"/>
  <c r="L13" i="4" a="1"/>
  <c r="AP14" i="4" a="1"/>
  <c r="DS8" i="4" a="1"/>
  <c r="BX6" i="4" a="1"/>
  <c r="G9" i="4" a="1"/>
  <c r="CO7" i="4" a="1"/>
  <c r="CY9" i="4" a="1"/>
  <c r="DA13" i="4" a="1"/>
  <c r="AS14" i="4" a="1"/>
  <c r="Z9" i="4" a="1"/>
  <c r="Q8" i="4" a="1"/>
  <c r="CW5" i="4" a="1"/>
  <c r="W7" i="4" a="1"/>
  <c r="BA14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M8" i="4" a="1"/>
  <c r="I6" i="4" a="1"/>
  <c r="AP8" i="4" a="1"/>
  <c r="S13" i="4" a="1"/>
  <c r="AX5" i="4" a="1"/>
  <c r="N45" i="3"/>
  <c r="D25" i="3"/>
  <c r="CF16" i="4" a="1"/>
  <c r="DH15" i="4" a="1"/>
  <c r="D13" i="4" a="1"/>
  <c r="DD13" i="4" a="1"/>
  <c r="DF13" i="4" a="1"/>
  <c r="CL9" i="4" a="1"/>
  <c r="BK15" i="4" a="1"/>
  <c r="L5" i="4" a="1"/>
  <c r="CP8" i="4" a="1"/>
  <c r="DQ15" i="4" a="1"/>
  <c r="EI9" i="4" a="1"/>
  <c r="CB5" i="4" a="1"/>
  <c r="EH13" i="4" a="1"/>
  <c r="CT5" i="4" a="1"/>
  <c r="F15" i="4" a="1"/>
  <c r="EF14" i="4" a="1"/>
  <c r="EG7" i="4" a="1"/>
  <c r="CZ9" i="4" a="1"/>
  <c r="AL6" i="4" a="1"/>
  <c r="BP12" i="4" a="1"/>
  <c r="CJ12" i="4" a="1"/>
  <c r="V8" i="4" a="1"/>
  <c r="AG16" i="4" a="1"/>
  <c r="DQ7" i="4" a="1"/>
  <c r="AB6" i="4" a="1"/>
  <c r="CL11" i="4" a="1"/>
  <c r="AY5" i="4" a="1"/>
  <c r="DC11" i="4" a="1"/>
  <c r="AE11" i="4" a="1"/>
  <c r="AT5" i="4" a="1"/>
  <c r="DZ9" i="4" a="1"/>
  <c r="BB5" i="4" a="1"/>
  <c r="DY5" i="4" a="1"/>
  <c r="CO5" i="4" a="1"/>
  <c r="K6" i="4" a="1"/>
  <c r="DR7" i="4" a="1"/>
  <c r="CC6" i="4" a="1"/>
  <c r="CW13" i="4" a="1"/>
  <c r="BT6" i="4" a="1"/>
  <c r="DX14" i="4" a="1"/>
  <c r="CL15" i="4" a="1"/>
  <c r="AY14" i="4" a="1"/>
  <c r="EB11" i="4" a="1"/>
  <c r="BH9" i="4" a="1"/>
  <c r="S9" i="4" a="1"/>
  <c r="G8" i="4" a="1"/>
  <c r="S5" i="4" a="1"/>
  <c r="AR7" i="4" a="1"/>
  <c r="R9" i="4" a="1"/>
  <c r="F14" i="4" a="1"/>
  <c r="EH6" i="4" a="1"/>
  <c r="CZ11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CD12" i="4" a="1"/>
  <c r="AE13" i="4" a="1"/>
  <c r="BR14" i="4" a="1"/>
  <c r="BR15" i="4" a="1"/>
  <c r="CD14" i="4" a="1"/>
  <c r="CK12" i="4" a="1"/>
  <c r="AD57" i="3"/>
  <c r="F73" i="3"/>
  <c r="G93" i="3"/>
  <c r="F85" i="3"/>
  <c r="G65" i="3"/>
  <c r="F91" i="3"/>
  <c r="AD63" i="3"/>
  <c r="F61" i="3"/>
  <c r="G76" i="3"/>
  <c r="AD58" i="3"/>
  <c r="F76" i="3"/>
  <c r="AD74" i="3"/>
  <c r="F65" i="3"/>
  <c r="G68" i="3"/>
  <c r="F67" i="3"/>
  <c r="F93" i="3"/>
  <c r="G80" i="3"/>
  <c r="AD72" i="3"/>
  <c r="F89" i="3"/>
  <c r="G54" i="3"/>
  <c r="F66" i="3"/>
  <c r="AD79" i="3"/>
  <c r="G63" i="3"/>
  <c r="AD55" i="3"/>
  <c r="G95" i="3"/>
  <c r="F49" i="3"/>
  <c r="G55" i="3"/>
  <c r="AD61" i="3"/>
  <c r="G81" i="3"/>
  <c r="AD93" i="3"/>
  <c r="F79" i="3"/>
  <c r="G86" i="3"/>
  <c r="AD87" i="3"/>
  <c r="G87" i="3"/>
  <c r="G74" i="3"/>
  <c r="AD80" i="3"/>
  <c r="AD71" i="3"/>
  <c r="G88" i="3"/>
  <c r="F94" i="3"/>
  <c r="G83" i="3"/>
  <c r="G72" i="3"/>
  <c r="AD65" i="3"/>
  <c r="F96" i="3"/>
  <c r="F88" i="3"/>
  <c r="G71" i="3"/>
  <c r="AD90" i="3"/>
  <c r="G67" i="3"/>
  <c r="G78" i="3"/>
  <c r="F58" i="3"/>
  <c r="F82" i="3"/>
  <c r="AD76" i="3"/>
  <c r="AD81" i="3"/>
  <c r="AD92" i="3"/>
  <c r="F50" i="3"/>
  <c r="F83" i="3"/>
  <c r="G58" i="3"/>
  <c r="AD54" i="3"/>
  <c r="F86" i="3"/>
  <c r="G82" i="3"/>
  <c r="F74" i="3"/>
  <c r="F64" i="3"/>
  <c r="G66" i="3"/>
  <c r="G89" i="3"/>
  <c r="G64" i="3"/>
  <c r="F48" i="3"/>
  <c r="G59" i="3"/>
  <c r="AD56" i="3"/>
  <c r="F69" i="3"/>
  <c r="G77" i="3"/>
  <c r="F59" i="3"/>
  <c r="F55" i="3"/>
  <c r="F60" i="3"/>
  <c r="G69" i="3"/>
  <c r="F95" i="3"/>
  <c r="G96" i="3"/>
  <c r="G73" i="3"/>
  <c r="G94" i="3"/>
  <c r="G79" i="3"/>
  <c r="AD96" i="3"/>
  <c r="AD60" i="3"/>
  <c r="AD66" i="3"/>
  <c r="F62" i="3"/>
  <c r="G56" i="3"/>
  <c r="F81" i="3"/>
  <c r="G91" i="3"/>
  <c r="G70" i="3"/>
  <c r="F63" i="3"/>
  <c r="G60" i="3"/>
  <c r="G57" i="3"/>
  <c r="G97" i="3"/>
  <c r="G61" i="3"/>
  <c r="G85" i="3"/>
  <c r="F77" i="3"/>
  <c r="AD70" i="3"/>
  <c r="F80" i="3"/>
  <c r="AD59" i="3"/>
  <c r="AD64" i="3"/>
  <c r="F54" i="3"/>
  <c r="F87" i="3"/>
  <c r="G84" i="3"/>
  <c r="F70" i="3"/>
  <c r="F92" i="3"/>
  <c r="F56" i="3"/>
  <c r="F97" i="3"/>
  <c r="G75" i="3"/>
  <c r="AD97" i="3"/>
  <c r="F68" i="3"/>
  <c r="AD69" i="3"/>
  <c r="F72" i="3"/>
  <c r="AD78" i="3"/>
  <c r="F75" i="3"/>
  <c r="F84" i="3"/>
  <c r="F71" i="3"/>
  <c r="AD83" i="3"/>
  <c r="F78" i="3"/>
  <c r="G92" i="3"/>
  <c r="AD86" i="3"/>
  <c r="G90" i="3"/>
  <c r="F47" i="3"/>
  <c r="F57" i="3"/>
  <c r="AD88" i="3"/>
  <c r="G62" i="3"/>
  <c r="F90" i="3"/>
  <c r="D62" i="3" l="1"/>
  <c r="AD77" i="3"/>
  <c r="D87" i="3"/>
  <c r="D89" i="3"/>
  <c r="AD73" i="3"/>
  <c r="D83" i="3"/>
  <c r="AD67" i="3"/>
  <c r="D82" i="3"/>
  <c r="AD95" i="3"/>
  <c r="D64" i="3"/>
  <c r="AD91" i="3"/>
  <c r="AD75" i="3"/>
  <c r="AD82" i="3"/>
  <c r="AD62" i="3"/>
  <c r="AD94" i="3"/>
  <c r="AD68" i="3"/>
  <c r="AD84" i="3"/>
  <c r="AD85" i="3"/>
  <c r="AD89" i="3"/>
  <c r="D88" i="3"/>
  <c r="D96" i="3"/>
  <c r="D63" i="3"/>
  <c r="D67" i="3"/>
  <c r="D78" i="3"/>
  <c r="D55" i="3"/>
  <c r="D72" i="3"/>
  <c r="D97" i="3"/>
  <c r="D75" i="3"/>
  <c r="D59" i="3"/>
  <c r="D71" i="3"/>
  <c r="D56" i="3"/>
  <c r="D77" i="3"/>
  <c r="D57" i="3"/>
  <c r="D85" i="3"/>
  <c r="D65" i="3"/>
  <c r="D54" i="3"/>
  <c r="D73" i="3"/>
  <c r="D80" i="3"/>
  <c r="D92" i="3"/>
  <c r="D94" i="3"/>
  <c r="D86" i="3"/>
  <c r="D76" i="3"/>
  <c r="D69" i="3"/>
  <c r="D93" i="3"/>
  <c r="D66" i="3"/>
  <c r="D79" i="3"/>
  <c r="D90" i="3"/>
  <c r="D91" i="3"/>
  <c r="D84" i="3"/>
  <c r="D60" i="3"/>
  <c r="D95" i="3"/>
  <c r="D58" i="3"/>
  <c r="D68" i="3"/>
  <c r="D81" i="3"/>
  <c r="D74" i="3"/>
  <c r="D70" i="3"/>
  <c r="D61" i="3"/>
  <c r="AC29" i="1"/>
  <c r="AD26" i="1" s="1"/>
  <c r="CU29" i="1"/>
  <c r="CV26" i="1" s="1"/>
  <c r="CV28" i="1" s="1"/>
  <c r="E65" i="3"/>
  <c r="E75" i="3"/>
  <c r="E56" i="3"/>
  <c r="E54" i="3"/>
  <c r="E77" i="3"/>
  <c r="E97" i="3"/>
  <c r="E86" i="3"/>
  <c r="E59" i="3"/>
  <c r="E88" i="3"/>
  <c r="E94" i="3"/>
  <c r="E60" i="3"/>
  <c r="E84" i="3"/>
  <c r="E62" i="3"/>
  <c r="E91" i="3"/>
  <c r="E73" i="3"/>
  <c r="E57" i="3"/>
  <c r="E81" i="3"/>
  <c r="E72" i="3"/>
  <c r="E58" i="3"/>
  <c r="E80" i="3"/>
  <c r="E89" i="3"/>
  <c r="E85" i="3"/>
  <c r="E68" i="3"/>
  <c r="E64" i="3"/>
  <c r="E87" i="3"/>
  <c r="E70" i="3"/>
  <c r="E71" i="3"/>
  <c r="E67" i="3"/>
  <c r="E93" i="3"/>
  <c r="E95" i="3"/>
  <c r="E55" i="3"/>
  <c r="E74" i="3"/>
  <c r="E82" i="3"/>
  <c r="E78" i="3"/>
  <c r="E90" i="3"/>
  <c r="E61" i="3"/>
  <c r="E83" i="3"/>
  <c r="E96" i="3"/>
  <c r="E69" i="3"/>
  <c r="E76" i="3"/>
  <c r="E66" i="3"/>
  <c r="E79" i="3"/>
  <c r="E92" i="3"/>
  <c r="E63" i="3"/>
  <c r="IL15" i="4" s="1"/>
  <c r="II16" i="4" s="1"/>
  <c r="JF9" i="4" s="1"/>
  <c r="HT9" i="4" s="1"/>
  <c r="IH9" i="4" s="1"/>
  <c r="HY16" i="4" s="1"/>
  <c r="HY21" i="4" s="1"/>
  <c r="AS108" i="1" s="1"/>
  <c r="IR9" i="4" s="1"/>
  <c r="IP16" i="4" s="1"/>
  <c r="AJ67" i="1"/>
  <c r="IA16" i="4" s="1"/>
  <c r="JA9" i="4" s="1"/>
  <c r="IF16" i="4" s="1"/>
  <c r="IX16" i="4" s="1"/>
  <c r="HS9" i="4" s="1"/>
  <c r="II9" i="4" s="1"/>
  <c r="JG7" i="4" s="1"/>
  <c r="IZ7" i="4" s="1"/>
  <c r="JC16" i="4" s="1"/>
  <c r="IE16" i="4" s="1"/>
  <c r="BX51" i="1"/>
  <c r="BJ53" i="1"/>
  <c r="IA9" i="4" s="1"/>
  <c r="HS16" i="4" s="1"/>
  <c r="HS21" i="4" s="1"/>
  <c r="AM108" i="1" s="1"/>
  <c r="IU16" i="4" s="1"/>
  <c r="HV7" i="4" s="1"/>
  <c r="IN16" i="4" s="1"/>
  <c r="M51" i="1"/>
  <c r="IV9" i="4" s="1"/>
  <c r="HS15" i="4" s="1"/>
  <c r="IH8" i="4" s="1"/>
  <c r="JD9" i="4" s="1"/>
  <c r="IG16" i="4" s="1"/>
  <c r="JC15" i="4" s="1"/>
  <c r="IE15" i="4" s="1"/>
  <c r="JH9" i="4" s="1"/>
  <c r="IR14" i="4" s="1"/>
  <c r="IK16" i="4" s="1"/>
  <c r="JC14" i="4" s="1"/>
  <c r="HW16" i="4" s="1"/>
  <c r="AL63" i="1"/>
  <c r="AL225" i="1" s="1"/>
  <c r="AL46" i="1"/>
  <c r="IM9" i="4" s="1"/>
  <c r="IO14" i="4" s="1"/>
  <c r="HV15" i="4" s="1"/>
  <c r="HY8" i="4" s="1"/>
  <c r="IY7" i="4" s="1"/>
  <c r="JD14" i="4" s="1"/>
  <c r="JI9" i="4" s="1"/>
  <c r="P184" i="1"/>
  <c r="IW16" i="4" s="1"/>
  <c r="JE9" i="4" s="1"/>
  <c r="HY15" i="4" s="1"/>
  <c r="IC9" i="4" s="1"/>
  <c r="IH16" i="4" s="1"/>
  <c r="IC8" i="4" s="1"/>
  <c r="B44" i="1"/>
  <c r="JG8" i="4" s="1"/>
  <c r="JG9" i="4" s="1"/>
  <c r="JC9" i="4" s="1"/>
  <c r="AM40" i="1"/>
  <c r="AJ46" i="1"/>
  <c r="ID16" i="4" s="1"/>
  <c r="IJ15" i="4" s="1"/>
  <c r="IA14" i="4" s="1"/>
  <c r="JA7" i="4" s="1"/>
  <c r="AL56" i="1"/>
  <c r="AL52" i="1"/>
  <c r="AL76" i="1"/>
  <c r="AM54" i="1"/>
  <c r="BX46" i="1"/>
  <c r="BJ54" i="1"/>
  <c r="F54" i="1"/>
  <c r="D63" i="1"/>
  <c r="D225" i="1" s="1"/>
  <c r="D54" i="1"/>
  <c r="M40" i="1"/>
  <c r="F82" i="1"/>
  <c r="O52" i="1"/>
  <c r="T82" i="1"/>
  <c r="V56" i="1"/>
  <c r="IV16" i="4" s="1"/>
  <c r="AM66" i="1"/>
  <c r="AM55" i="1"/>
  <c r="BJ51" i="1"/>
  <c r="AM51" i="1"/>
  <c r="BJ44" i="1"/>
  <c r="BX76" i="1"/>
  <c r="BX175" i="1"/>
  <c r="C67" i="1"/>
  <c r="V55" i="1"/>
  <c r="BX191" i="1"/>
  <c r="L70" i="1"/>
  <c r="I66" i="1"/>
  <c r="U53" i="1"/>
  <c r="D53" i="1"/>
  <c r="O67" i="1"/>
  <c r="L53" i="1"/>
  <c r="V51" i="1"/>
  <c r="V35" i="1" s="1"/>
  <c r="R40" i="1"/>
  <c r="F67" i="1"/>
  <c r="S54" i="1"/>
  <c r="R51" i="1"/>
  <c r="M52" i="1"/>
  <c r="H55" i="1"/>
  <c r="O66" i="1"/>
  <c r="T44" i="1"/>
  <c r="S46" i="1"/>
  <c r="E39" i="1"/>
  <c r="J77" i="1"/>
  <c r="N40" i="1"/>
  <c r="JA16" i="4" s="1"/>
  <c r="JA21" i="4" s="1"/>
  <c r="BU108" i="1" s="1"/>
  <c r="HX16" i="4" s="1"/>
  <c r="IJ16" i="4" s="1"/>
  <c r="ID14" i="4" s="1"/>
  <c r="IR15" i="4" s="1"/>
  <c r="AM67" i="1"/>
  <c r="AK76" i="1"/>
  <c r="AM52" i="1"/>
  <c r="BJ45" i="1"/>
  <c r="AK66" i="1"/>
  <c r="AL51" i="1"/>
  <c r="BX45" i="1"/>
  <c r="AL44" i="1"/>
  <c r="Q70" i="1"/>
  <c r="H44" i="1"/>
  <c r="BX156" i="1"/>
  <c r="BY156" i="1" s="1"/>
  <c r="P186" i="1"/>
  <c r="I53" i="1"/>
  <c r="V52" i="1"/>
  <c r="G44" i="1"/>
  <c r="P78" i="1"/>
  <c r="S55" i="1"/>
  <c r="W63" i="1"/>
  <c r="O77" i="1"/>
  <c r="H82" i="1"/>
  <c r="G39" i="1"/>
  <c r="K76" i="1"/>
  <c r="S70" i="1"/>
  <c r="E82" i="1"/>
  <c r="L54" i="1"/>
  <c r="T46" i="1"/>
  <c r="F66" i="1"/>
  <c r="W55" i="1"/>
  <c r="IM16" i="4" s="1"/>
  <c r="HV9" i="4" s="1"/>
  <c r="JE8" i="4" s="1"/>
  <c r="IP9" i="4" s="1"/>
  <c r="AL77" i="1"/>
  <c r="AJ40" i="1"/>
  <c r="AK82" i="1"/>
  <c r="AK78" i="1"/>
  <c r="AL40" i="1"/>
  <c r="J51" i="1"/>
  <c r="W78" i="1"/>
  <c r="J52" i="1"/>
  <c r="BX195" i="1"/>
  <c r="BY195" i="1" s="1"/>
  <c r="U44" i="1"/>
  <c r="L44" i="1"/>
  <c r="D66" i="1"/>
  <c r="V40" i="1"/>
  <c r="V41" i="1" s="1"/>
  <c r="O70" i="1"/>
  <c r="F70" i="1"/>
  <c r="G66" i="1"/>
  <c r="M77" i="1"/>
  <c r="N67" i="1"/>
  <c r="M63" i="1"/>
  <c r="M225" i="1" s="1"/>
  <c r="N39" i="1"/>
  <c r="N262" i="1" s="1"/>
  <c r="L39" i="1"/>
  <c r="L262" i="1" s="1"/>
  <c r="BX185" i="1"/>
  <c r="BY185" i="1" s="1"/>
  <c r="J55" i="1"/>
  <c r="Q55" i="1"/>
  <c r="J54" i="1"/>
  <c r="I76" i="1"/>
  <c r="D51" i="1"/>
  <c r="E78" i="1"/>
  <c r="C77" i="1"/>
  <c r="F76" i="1"/>
  <c r="C40" i="1"/>
  <c r="Q78" i="1"/>
  <c r="N53" i="1"/>
  <c r="K53" i="1"/>
  <c r="H52" i="1"/>
  <c r="C55" i="1"/>
  <c r="T55" i="1"/>
  <c r="IT9" i="4" s="1"/>
  <c r="IU15" i="4" s="1"/>
  <c r="IX9" i="4" s="1"/>
  <c r="IZ8" i="4" s="1"/>
  <c r="BX77" i="1"/>
  <c r="BX44" i="1"/>
  <c r="BX56" i="1"/>
  <c r="AL45" i="1"/>
  <c r="AK54" i="1"/>
  <c r="AL67" i="1"/>
  <c r="W46" i="1"/>
  <c r="G67" i="1"/>
  <c r="G77" i="1"/>
  <c r="O46" i="1"/>
  <c r="BX190" i="1"/>
  <c r="BX104" i="1"/>
  <c r="B40" i="1"/>
  <c r="N66" i="1"/>
  <c r="L40" i="1"/>
  <c r="F44" i="1"/>
  <c r="O82" i="1"/>
  <c r="G40" i="1"/>
  <c r="W163" i="1"/>
  <c r="C82" i="1"/>
  <c r="J40" i="1"/>
  <c r="U66" i="1"/>
  <c r="R53" i="1"/>
  <c r="C78" i="1"/>
  <c r="K77" i="1"/>
  <c r="D55" i="1"/>
  <c r="B39" i="1"/>
  <c r="B262" i="1" s="1"/>
  <c r="K66" i="1"/>
  <c r="N76" i="1"/>
  <c r="JC8" i="4" s="1"/>
  <c r="IQ7" i="4" s="1"/>
  <c r="BJ46" i="1"/>
  <c r="BX70" i="1"/>
  <c r="AK53" i="1"/>
  <c r="AJ70" i="1"/>
  <c r="AK46" i="1"/>
  <c r="E54" i="1"/>
  <c r="K63" i="1"/>
  <c r="K225" i="1" s="1"/>
  <c r="E70" i="1"/>
  <c r="B66" i="1"/>
  <c r="G52" i="1"/>
  <c r="I44" i="1"/>
  <c r="BY104" i="1"/>
  <c r="P40" i="1"/>
  <c r="H67" i="1"/>
  <c r="B54" i="1"/>
  <c r="G63" i="1"/>
  <c r="R39" i="1"/>
  <c r="R262" i="1" s="1"/>
  <c r="U54" i="1"/>
  <c r="O39" i="1"/>
  <c r="V44" i="1"/>
  <c r="M53" i="1"/>
  <c r="C51" i="1"/>
  <c r="V76" i="1"/>
  <c r="G194" i="1"/>
  <c r="O51" i="1"/>
  <c r="N82" i="1"/>
  <c r="F55" i="1"/>
  <c r="M44" i="1"/>
  <c r="J44" i="1"/>
  <c r="HU16" i="4" s="1"/>
  <c r="BX52" i="1"/>
  <c r="AJ77" i="1"/>
  <c r="BJ52" i="1"/>
  <c r="AK70" i="1"/>
  <c r="AM56" i="1"/>
  <c r="AJ56" i="1"/>
  <c r="AK40" i="1"/>
  <c r="AK67" i="1"/>
  <c r="J63" i="1"/>
  <c r="J225" i="1" s="1"/>
  <c r="BX163" i="1"/>
  <c r="P76" i="1"/>
  <c r="D46" i="1"/>
  <c r="O76" i="1"/>
  <c r="U56" i="1"/>
  <c r="L76" i="1"/>
  <c r="S56" i="1"/>
  <c r="H53" i="1"/>
  <c r="I40" i="1"/>
  <c r="M82" i="1"/>
  <c r="V46" i="1"/>
  <c r="J53" i="1"/>
  <c r="T67" i="1"/>
  <c r="Q77" i="1"/>
  <c r="P158" i="1"/>
  <c r="C76" i="1"/>
  <c r="S82" i="1"/>
  <c r="IB16" i="4" s="1"/>
  <c r="HR14" i="4" s="1"/>
  <c r="IU8" i="4" s="1"/>
  <c r="HZ14" i="4" s="1"/>
  <c r="IW15" i="4" s="1"/>
  <c r="BX66" i="1"/>
  <c r="AK45" i="1"/>
  <c r="AM44" i="1"/>
  <c r="AL39" i="1"/>
  <c r="AJ45" i="1"/>
  <c r="AJ78" i="1"/>
  <c r="AJ52" i="1"/>
  <c r="AM46" i="1"/>
  <c r="D153" i="1"/>
  <c r="B46" i="1"/>
  <c r="E52" i="1"/>
  <c r="BX183" i="1"/>
  <c r="BY183" i="1" s="1"/>
  <c r="Q44" i="1"/>
  <c r="C44" i="1"/>
  <c r="O54" i="1"/>
  <c r="BX153" i="1"/>
  <c r="BY153" i="1" s="1"/>
  <c r="B52" i="1"/>
  <c r="H40" i="1"/>
  <c r="G51" i="1"/>
  <c r="M39" i="1"/>
  <c r="M262" i="1" s="1"/>
  <c r="L56" i="1"/>
  <c r="I67" i="1"/>
  <c r="I51" i="1"/>
  <c r="J66" i="1"/>
  <c r="F77" i="1"/>
  <c r="P70" i="1"/>
  <c r="K46" i="1"/>
  <c r="R67" i="1"/>
  <c r="T63" i="1"/>
  <c r="T225" i="1" s="1"/>
  <c r="E76" i="1"/>
  <c r="Q53" i="1"/>
  <c r="S39" i="1"/>
  <c r="S262" i="1" s="1"/>
  <c r="C56" i="1"/>
  <c r="W70" i="1"/>
  <c r="E55" i="1"/>
  <c r="K54" i="1"/>
  <c r="N44" i="1"/>
  <c r="V78" i="1"/>
  <c r="P63" i="1"/>
  <c r="P225" i="1" s="1"/>
  <c r="F52" i="1"/>
  <c r="S78" i="1"/>
  <c r="V70" i="1"/>
  <c r="Q56" i="1"/>
  <c r="S51" i="1"/>
  <c r="N55" i="1"/>
  <c r="V53" i="1"/>
  <c r="U82" i="1"/>
  <c r="P39" i="1"/>
  <c r="E56" i="1"/>
  <c r="HP16" i="4" s="1"/>
  <c r="II8" i="4" s="1"/>
  <c r="AM70" i="1"/>
  <c r="BX54" i="1"/>
  <c r="AM63" i="1"/>
  <c r="AM225" i="1" s="1"/>
  <c r="AJ82" i="1"/>
  <c r="AK77" i="1"/>
  <c r="AK44" i="1"/>
  <c r="N52" i="1"/>
  <c r="G82" i="1"/>
  <c r="D56" i="1"/>
  <c r="U55" i="1"/>
  <c r="BX149" i="1"/>
  <c r="BY149" i="1" s="1"/>
  <c r="Q63" i="1"/>
  <c r="Q225" i="1" s="1"/>
  <c r="K39" i="1"/>
  <c r="K262" i="1" s="1"/>
  <c r="C54" i="1"/>
  <c r="S52" i="1"/>
  <c r="G54" i="1"/>
  <c r="Q52" i="1"/>
  <c r="O56" i="1"/>
  <c r="T56" i="1"/>
  <c r="M55" i="1"/>
  <c r="I55" i="1"/>
  <c r="Q66" i="1"/>
  <c r="N46" i="1"/>
  <c r="N51" i="1"/>
  <c r="J76" i="1"/>
  <c r="O40" i="1"/>
  <c r="E190" i="1"/>
  <c r="T78" i="1"/>
  <c r="L52" i="1"/>
  <c r="IE9" i="4" s="1"/>
  <c r="HR9" i="4" s="1"/>
  <c r="AL78" i="1"/>
  <c r="BX63" i="1"/>
  <c r="BX225" i="1" s="1"/>
  <c r="AJ39" i="1"/>
  <c r="BJ56" i="1"/>
  <c r="U51" i="1"/>
  <c r="U35" i="1" s="1"/>
  <c r="B70" i="1"/>
  <c r="C52" i="1"/>
  <c r="Q40" i="1"/>
  <c r="T77" i="1"/>
  <c r="D40" i="1"/>
  <c r="S44" i="1"/>
  <c r="L51" i="1"/>
  <c r="H70" i="1"/>
  <c r="F63" i="1"/>
  <c r="F225" i="1" s="1"/>
  <c r="R55" i="1"/>
  <c r="K55" i="1"/>
  <c r="V82" i="1"/>
  <c r="P52" i="1"/>
  <c r="J56" i="1"/>
  <c r="T70" i="1"/>
  <c r="R46" i="1"/>
  <c r="W44" i="1"/>
  <c r="P191" i="1"/>
  <c r="F53" i="1"/>
  <c r="P54" i="1"/>
  <c r="E66" i="1"/>
  <c r="T51" i="1"/>
  <c r="F39" i="1"/>
  <c r="F262" i="1" s="1"/>
  <c r="D77" i="1"/>
  <c r="W40" i="1"/>
  <c r="W41" i="1" s="1"/>
  <c r="T40" i="1"/>
  <c r="G184" i="1"/>
  <c r="C46" i="1"/>
  <c r="G56" i="1"/>
  <c r="H51" i="1"/>
  <c r="P46" i="1"/>
  <c r="R56" i="1"/>
  <c r="E53" i="1"/>
  <c r="P77" i="1"/>
  <c r="T54" i="1"/>
  <c r="I77" i="1"/>
  <c r="F78" i="1"/>
  <c r="M54" i="1"/>
  <c r="T66" i="1"/>
  <c r="T52" i="1"/>
  <c r="P55" i="1"/>
  <c r="H66" i="1"/>
  <c r="U78" i="1"/>
  <c r="HY9" i="4" s="1"/>
  <c r="JE16" i="4" s="1"/>
  <c r="JB9" i="4" s="1"/>
  <c r="HP14" i="4" s="1"/>
  <c r="ID9" i="4" s="1"/>
  <c r="HT16" i="4" s="1"/>
  <c r="AK56" i="1"/>
  <c r="BX39" i="1"/>
  <c r="CA129" i="1" s="1"/>
  <c r="CA130" i="1" s="1"/>
  <c r="BX67" i="1"/>
  <c r="AJ55" i="1"/>
  <c r="AK51" i="1"/>
  <c r="AL70" i="1"/>
  <c r="BX194" i="1"/>
  <c r="BY194" i="1" s="1"/>
  <c r="U67" i="1"/>
  <c r="U283" i="1" s="1"/>
  <c r="S53" i="1"/>
  <c r="B51" i="1"/>
  <c r="BX177" i="1"/>
  <c r="BY177" i="1" s="1"/>
  <c r="W76" i="1"/>
  <c r="BX162" i="1"/>
  <c r="BX105" i="1"/>
  <c r="BX157" i="1"/>
  <c r="BY157" i="1" s="1"/>
  <c r="K44" i="1"/>
  <c r="BX184" i="1"/>
  <c r="B67" i="1"/>
  <c r="B82" i="1"/>
  <c r="V77" i="1"/>
  <c r="L46" i="1"/>
  <c r="K51" i="1"/>
  <c r="I46" i="1"/>
  <c r="D78" i="1"/>
  <c r="S40" i="1"/>
  <c r="N70" i="1"/>
  <c r="C53" i="1"/>
  <c r="D52" i="1"/>
  <c r="J78" i="1"/>
  <c r="B53" i="1"/>
  <c r="Q184" i="1"/>
  <c r="W66" i="1"/>
  <c r="W10" i="1" s="1"/>
  <c r="C155" i="1"/>
  <c r="U46" i="1"/>
  <c r="T39" i="1"/>
  <c r="W148" i="1"/>
  <c r="R82" i="1"/>
  <c r="IH7" i="4" s="1"/>
  <c r="IZ14" i="4" s="1"/>
  <c r="IN7" i="4" s="1"/>
  <c r="IF14" i="4" s="1"/>
  <c r="AJ51" i="1"/>
  <c r="AJ54" i="1"/>
  <c r="BX78" i="1"/>
  <c r="BX53" i="1"/>
  <c r="BX82" i="1"/>
  <c r="AJ76" i="1"/>
  <c r="AK63" i="1"/>
  <c r="AK225" i="1" s="1"/>
  <c r="AL53" i="1"/>
  <c r="BX173" i="1"/>
  <c r="BY173" i="1" s="1"/>
  <c r="BX171" i="1"/>
  <c r="BY171" i="1" s="1"/>
  <c r="BZ233" i="1" s="1"/>
  <c r="I70" i="1"/>
  <c r="E51" i="1"/>
  <c r="B56" i="1"/>
  <c r="BX181" i="1"/>
  <c r="BY181" i="1" s="1"/>
  <c r="I52" i="1"/>
  <c r="S76" i="1"/>
  <c r="BX166" i="1"/>
  <c r="BY166" i="1" s="1"/>
  <c r="BX158" i="1"/>
  <c r="BY158" i="1" s="1"/>
  <c r="BX148" i="1"/>
  <c r="BY148" i="1" s="1"/>
  <c r="G76" i="1"/>
  <c r="K70" i="1"/>
  <c r="J39" i="1"/>
  <c r="J262" i="1" s="1"/>
  <c r="B76" i="1"/>
  <c r="E77" i="1"/>
  <c r="L78" i="1"/>
  <c r="Q51" i="1"/>
  <c r="S63" i="1"/>
  <c r="S225" i="1" s="1"/>
  <c r="E67" i="1"/>
  <c r="W51" i="1"/>
  <c r="W35" i="1" s="1"/>
  <c r="I39" i="1"/>
  <c r="E44" i="1"/>
  <c r="H76" i="1"/>
  <c r="U77" i="1"/>
  <c r="Q39" i="1"/>
  <c r="Q54" i="1"/>
  <c r="J46" i="1"/>
  <c r="E63" i="1"/>
  <c r="E225" i="1" s="1"/>
  <c r="O63" i="1"/>
  <c r="O225" i="1" s="1"/>
  <c r="U40" i="1"/>
  <c r="U41" i="1" s="1"/>
  <c r="U129" i="1" s="1"/>
  <c r="G78" i="1"/>
  <c r="W52" i="1"/>
  <c r="R63" i="1"/>
  <c r="I54" i="1"/>
  <c r="H63" i="1"/>
  <c r="W77" i="1"/>
  <c r="IQ8" i="4" s="1"/>
  <c r="IG8" i="4" s="1"/>
  <c r="JH16" i="4" s="1"/>
  <c r="BJ39" i="1"/>
  <c r="BJ262" i="1" s="1"/>
  <c r="AL66" i="1"/>
  <c r="BX40" i="1"/>
  <c r="AJ66" i="1"/>
  <c r="AK39" i="1"/>
  <c r="AJ53" i="1"/>
  <c r="BX55" i="1"/>
  <c r="AL54" i="1"/>
  <c r="BX182" i="1"/>
  <c r="BY182" i="1" s="1"/>
  <c r="R44" i="1"/>
  <c r="U63" i="1"/>
  <c r="U284" i="1" s="1"/>
  <c r="B77" i="1"/>
  <c r="F46" i="1"/>
  <c r="C70" i="1"/>
  <c r="BX178" i="1"/>
  <c r="BY178" i="1" s="1"/>
  <c r="S67" i="1"/>
  <c r="BX186" i="1"/>
  <c r="BY186" i="1" s="1"/>
  <c r="BX180" i="1"/>
  <c r="BY180" i="1" s="1"/>
  <c r="L66" i="1"/>
  <c r="K67" i="1"/>
  <c r="K52" i="1"/>
  <c r="D39" i="1"/>
  <c r="J150" i="1"/>
  <c r="D44" i="1"/>
  <c r="P66" i="1"/>
  <c r="V63" i="1"/>
  <c r="V284" i="1" s="1"/>
  <c r="E46" i="1"/>
  <c r="W54" i="1"/>
  <c r="W67" i="1"/>
  <c r="W283" i="1" s="1"/>
  <c r="E40" i="1"/>
  <c r="H78" i="1"/>
  <c r="R70" i="1"/>
  <c r="L63" i="1"/>
  <c r="V54" i="1"/>
  <c r="L67" i="1"/>
  <c r="D70" i="1"/>
  <c r="Q76" i="1"/>
  <c r="G55" i="1"/>
  <c r="V66" i="1"/>
  <c r="L55" i="1"/>
  <c r="W56" i="1"/>
  <c r="K82" i="1"/>
  <c r="Q46" i="1"/>
  <c r="Q67" i="1"/>
  <c r="R77" i="1"/>
  <c r="Q82" i="1"/>
  <c r="F51" i="1"/>
  <c r="T53" i="1"/>
  <c r="F40" i="1"/>
  <c r="R76" i="1"/>
  <c r="U76" i="1"/>
  <c r="IB9" i="4" s="1"/>
  <c r="AJ63" i="1"/>
  <c r="AJ225" i="1" s="1"/>
  <c r="AL55" i="1"/>
  <c r="AM45" i="1"/>
  <c r="AK52" i="1"/>
  <c r="AM39" i="1"/>
  <c r="AM262" i="1" s="1"/>
  <c r="AJ44" i="1"/>
  <c r="AK55" i="1"/>
  <c r="AL82" i="1"/>
  <c r="AM53" i="1"/>
  <c r="F56" i="1"/>
  <c r="BX176" i="1"/>
  <c r="T76" i="1"/>
  <c r="H56" i="1"/>
  <c r="M76" i="1"/>
  <c r="W82" i="1"/>
  <c r="BX174" i="1"/>
  <c r="BY174" i="1" s="1"/>
  <c r="BX150" i="1"/>
  <c r="BY150" i="1" s="1"/>
  <c r="BX168" i="1"/>
  <c r="BY168" i="1" s="1"/>
  <c r="H39" i="1"/>
  <c r="H262" i="1" s="1"/>
  <c r="M56" i="1"/>
  <c r="BL105" i="1"/>
  <c r="BX164" i="1"/>
  <c r="R54" i="1"/>
  <c r="P67" i="1"/>
  <c r="I82" i="1"/>
  <c r="C63" i="1"/>
  <c r="C225" i="1" s="1"/>
  <c r="P56" i="1"/>
  <c r="M70" i="1"/>
  <c r="D67" i="1"/>
  <c r="O44" i="1"/>
  <c r="L82" i="1"/>
  <c r="O55" i="1"/>
  <c r="C66" i="1"/>
  <c r="J82" i="1"/>
  <c r="N54" i="1"/>
  <c r="B63" i="1"/>
  <c r="B55" i="1"/>
  <c r="L77" i="1"/>
  <c r="P53" i="1"/>
  <c r="N77" i="1"/>
  <c r="H54" i="1"/>
  <c r="G70" i="1"/>
  <c r="K40" i="1"/>
  <c r="P82" i="1"/>
  <c r="I56" i="1"/>
  <c r="D76" i="1"/>
  <c r="K78" i="1"/>
  <c r="N56" i="1"/>
  <c r="G53" i="1"/>
  <c r="R78" i="1"/>
  <c r="R52" i="1"/>
  <c r="U70" i="1"/>
  <c r="M46" i="1"/>
  <c r="I78" i="1"/>
  <c r="BX155" i="1"/>
  <c r="BY155" i="1" s="1"/>
  <c r="S66" i="1"/>
  <c r="M66" i="1"/>
  <c r="B78" i="1"/>
  <c r="W53" i="1"/>
  <c r="H77" i="1"/>
  <c r="O78" i="1"/>
  <c r="P51" i="1"/>
  <c r="N78" i="1"/>
  <c r="J70" i="1"/>
  <c r="O53" i="1"/>
  <c r="J67" i="1"/>
  <c r="D82" i="1"/>
  <c r="R66" i="1"/>
  <c r="U52" i="1"/>
  <c r="H46" i="1"/>
  <c r="S77" i="1"/>
  <c r="P44" i="1"/>
  <c r="M67" i="1"/>
  <c r="M78" i="1"/>
  <c r="N63" i="1"/>
  <c r="N225" i="1" s="1"/>
  <c r="K56" i="1"/>
  <c r="I63" i="1"/>
  <c r="I225" i="1" s="1"/>
  <c r="G46" i="1"/>
  <c r="C39" i="1"/>
  <c r="V67" i="1"/>
  <c r="V283" i="1" s="1"/>
  <c r="AL186" i="1"/>
  <c r="AM186" i="1" s="1"/>
  <c r="AL105" i="1"/>
  <c r="BJ194" i="1"/>
  <c r="BK194" i="1" s="1"/>
  <c r="BJ175" i="1"/>
  <c r="BJ158" i="1"/>
  <c r="BK158" i="1" s="1"/>
  <c r="AL176" i="1"/>
  <c r="AL181" i="1"/>
  <c r="AM181" i="1" s="1"/>
  <c r="AL173" i="1"/>
  <c r="AM173" i="1" s="1"/>
  <c r="AL162" i="1"/>
  <c r="AL156" i="1"/>
  <c r="AM156" i="1" s="1"/>
  <c r="AL195" i="1"/>
  <c r="AM195" i="1" s="1"/>
  <c r="AL180" i="1"/>
  <c r="AM180" i="1" s="1"/>
  <c r="AL150" i="1"/>
  <c r="BJ190" i="1"/>
  <c r="BJ191" i="1"/>
  <c r="BJ180" i="1"/>
  <c r="AL166" i="1"/>
  <c r="AM166" i="1" s="1"/>
  <c r="BJ186" i="1"/>
  <c r="BK186" i="1" s="1"/>
  <c r="AL164" i="1"/>
  <c r="AL194" i="1"/>
  <c r="AM194" i="1" s="1"/>
  <c r="AL182" i="1"/>
  <c r="AM182" i="1" s="1"/>
  <c r="BJ150" i="1"/>
  <c r="AL153" i="1"/>
  <c r="AM153" i="1" s="1"/>
  <c r="BJ157" i="1"/>
  <c r="BK157" i="1" s="1"/>
  <c r="AL184" i="1"/>
  <c r="AL177" i="1"/>
  <c r="AM177" i="1" s="1"/>
  <c r="AL183" i="1"/>
  <c r="AM183" i="1" s="1"/>
  <c r="AL190" i="1"/>
  <c r="AL175" i="1"/>
  <c r="BJ183" i="1"/>
  <c r="BK183" i="1" s="1"/>
  <c r="BJ166" i="1"/>
  <c r="BK166" i="1" s="1"/>
  <c r="BJ156" i="1"/>
  <c r="BK156" i="1" s="1"/>
  <c r="BJ173" i="1"/>
  <c r="BK173" i="1" s="1"/>
  <c r="BJ163" i="1"/>
  <c r="AL185" i="1"/>
  <c r="AM185" i="1" s="1"/>
  <c r="AL148" i="1"/>
  <c r="AM148" i="1" s="1"/>
  <c r="AL157" i="1"/>
  <c r="AM157" i="1" s="1"/>
  <c r="AL149" i="1"/>
  <c r="AM149" i="1" s="1"/>
  <c r="AL155" i="1"/>
  <c r="AM155" i="1" s="1"/>
  <c r="AL163" i="1"/>
  <c r="AL191" i="1"/>
  <c r="AL158" i="1"/>
  <c r="AM158" i="1" s="1"/>
  <c r="AL104" i="1"/>
  <c r="AL178" i="1"/>
  <c r="AM178" i="1" s="1"/>
  <c r="BJ149" i="1"/>
  <c r="BK149" i="1" s="1"/>
  <c r="BJ181" i="1"/>
  <c r="BK181" i="1" s="1"/>
  <c r="BJ164" i="1"/>
  <c r="BJ182" i="1"/>
  <c r="BK182" i="1" s="1"/>
  <c r="AL171" i="1"/>
  <c r="AM171" i="1" s="1"/>
  <c r="AM233" i="1" s="1"/>
  <c r="BJ153" i="1"/>
  <c r="BK153" i="1" s="1"/>
  <c r="BJ148" i="1"/>
  <c r="AL168" i="1"/>
  <c r="AM168" i="1" s="1"/>
  <c r="BJ174" i="1"/>
  <c r="AL174" i="1"/>
  <c r="CP108" i="1"/>
  <c r="CN94" i="1"/>
  <c r="CM96" i="1"/>
  <c r="JC21" i="4" l="1"/>
  <c r="BW108" i="1" s="1"/>
  <c r="HX7" i="4" s="1"/>
  <c r="IC16" i="4" s="1"/>
  <c r="IC21" i="4" s="1"/>
  <c r="AW108" i="1" s="1"/>
  <c r="IM15" i="4" s="1"/>
  <c r="IV8" i="4" s="1"/>
  <c r="HV16" i="4" s="1"/>
  <c r="IF9" i="4" s="1"/>
  <c r="HQ8" i="4" s="1"/>
  <c r="JH7" i="4" s="1"/>
  <c r="IB7" i="4" s="1"/>
  <c r="HR16" i="4" s="1"/>
  <c r="HQ16" i="4" s="1"/>
  <c r="IU9" i="4" s="1"/>
  <c r="IU21" i="4" s="1"/>
  <c r="BO108" i="1" s="1"/>
  <c r="IL9" i="4" s="1"/>
  <c r="HT15" i="4" s="1"/>
  <c r="IT7" i="4" s="1"/>
  <c r="IY9" i="4" s="1"/>
  <c r="JB15" i="4" s="1"/>
  <c r="HZ9" i="4" s="1"/>
  <c r="IR8" i="4" s="1"/>
  <c r="IK9" i="4" s="1"/>
  <c r="IP7" i="4" s="1"/>
  <c r="T284" i="1"/>
  <c r="IE21" i="4"/>
  <c r="AY108" i="1" s="1"/>
  <c r="HZ15" i="4" s="1"/>
  <c r="IZ16" i="4" s="1"/>
  <c r="BJ185" i="1"/>
  <c r="BK185" i="1" s="1"/>
  <c r="AJ155" i="1"/>
  <c r="AK155" i="1" s="1"/>
  <c r="AJ194" i="1"/>
  <c r="AK194" i="1" s="1"/>
  <c r="AJ158" i="1"/>
  <c r="AK158" i="1" s="1"/>
  <c r="AJ190" i="1"/>
  <c r="AJ153" i="1"/>
  <c r="AK153" i="1" s="1"/>
  <c r="BJ178" i="1"/>
  <c r="BK178" i="1" s="1"/>
  <c r="AJ181" i="1"/>
  <c r="AK181" i="1" s="1"/>
  <c r="AJ184" i="1"/>
  <c r="AJ182" i="1"/>
  <c r="AK182" i="1" s="1"/>
  <c r="AJ180" i="1"/>
  <c r="AK180" i="1" s="1"/>
  <c r="BJ155" i="1"/>
  <c r="BK155" i="1" s="1"/>
  <c r="BJ162" i="1"/>
  <c r="BJ176" i="1"/>
  <c r="BJ195" i="1"/>
  <c r="AJ183" i="1"/>
  <c r="AK183" i="1" s="1"/>
  <c r="AJ173" i="1"/>
  <c r="AK173" i="1" s="1"/>
  <c r="AJ185" i="1"/>
  <c r="AK185" i="1" s="1"/>
  <c r="BJ171" i="1"/>
  <c r="BK171" i="1" s="1"/>
  <c r="BL233" i="1" s="1"/>
  <c r="AJ164" i="1"/>
  <c r="AJ175" i="1"/>
  <c r="AJ176" i="1"/>
  <c r="AJ191" i="1"/>
  <c r="AJ150" i="1"/>
  <c r="AJ177" i="1"/>
  <c r="AK177" i="1" s="1"/>
  <c r="AJ156" i="1"/>
  <c r="AK156" i="1" s="1"/>
  <c r="BJ177" i="1"/>
  <c r="BK177" i="1" s="1"/>
  <c r="AJ148" i="1"/>
  <c r="AK148" i="1" s="1"/>
  <c r="BJ184" i="1"/>
  <c r="AJ195" i="1"/>
  <c r="AK195" i="1" s="1"/>
  <c r="AJ157" i="1"/>
  <c r="AK157" i="1" s="1"/>
  <c r="AJ163" i="1"/>
  <c r="AJ186" i="1"/>
  <c r="AK186" i="1" s="1"/>
  <c r="AJ149" i="1"/>
  <c r="AK149" i="1" s="1"/>
  <c r="AJ171" i="1"/>
  <c r="AK171" i="1" s="1"/>
  <c r="AJ162" i="1"/>
  <c r="AJ166" i="1"/>
  <c r="AK166" i="1" s="1"/>
  <c r="AJ178" i="1"/>
  <c r="AK178" i="1" s="1"/>
  <c r="AJ174" i="1"/>
  <c r="AK174" i="1" s="1"/>
  <c r="AJ168" i="1"/>
  <c r="AK168" i="1" s="1"/>
  <c r="BJ168" i="1"/>
  <c r="BK168" i="1" s="1"/>
  <c r="IP21" i="4"/>
  <c r="BJ108" i="1" s="1"/>
  <c r="JF14" i="4" s="1"/>
  <c r="M41" i="1"/>
  <c r="IV21" i="4"/>
  <c r="BP108" i="1" s="1"/>
  <c r="IS16" i="4" s="1"/>
  <c r="HQ9" i="4" s="1"/>
  <c r="IG9" i="4" s="1"/>
  <c r="IG21" i="4" s="1"/>
  <c r="BA108" i="1" s="1"/>
  <c r="IS15" i="4" s="1"/>
  <c r="JB8" i="4" s="1"/>
  <c r="IK15" i="4" s="1"/>
  <c r="IH15" i="4" s="1"/>
  <c r="HP9" i="4" s="1"/>
  <c r="HP21" i="4" s="1"/>
  <c r="AJ108" i="1" s="1"/>
  <c r="IB15" i="4" s="1"/>
  <c r="IQ16" i="4" s="1"/>
  <c r="AM283" i="1"/>
  <c r="G283" i="1"/>
  <c r="BX192" i="1"/>
  <c r="BY240" i="1" s="1"/>
  <c r="JH21" i="4"/>
  <c r="CB108" i="1" s="1"/>
  <c r="HR7" i="4" s="1"/>
  <c r="HZ7" i="4" s="1"/>
  <c r="HX9" i="4" s="1"/>
  <c r="HX21" i="4" s="1"/>
  <c r="AR108" i="1" s="1"/>
  <c r="F284" i="1"/>
  <c r="P284" i="1"/>
  <c r="D283" i="1"/>
  <c r="BX214" i="1"/>
  <c r="BY214" i="1" s="1"/>
  <c r="M283" i="1"/>
  <c r="V225" i="1"/>
  <c r="X42" i="1"/>
  <c r="C284" i="1"/>
  <c r="X219" i="1"/>
  <c r="P262" i="1"/>
  <c r="C262" i="1"/>
  <c r="AK262" i="1"/>
  <c r="W129" i="1"/>
  <c r="IB21" i="4"/>
  <c r="AV108" i="1" s="1"/>
  <c r="U225" i="1"/>
  <c r="CU31" i="1"/>
  <c r="AC31" i="1"/>
  <c r="H283" i="1"/>
  <c r="J284" i="1"/>
  <c r="P214" i="1"/>
  <c r="C283" i="1"/>
  <c r="AM41" i="1"/>
  <c r="IP15" i="4"/>
  <c r="JI8" i="4"/>
  <c r="HV21" i="4"/>
  <c r="AP108" i="1" s="1"/>
  <c r="HQ21" i="4"/>
  <c r="AK108" i="1" s="1"/>
  <c r="JF8" i="4"/>
  <c r="HX14" i="4"/>
  <c r="HX19" i="4" s="1"/>
  <c r="AR109" i="1" s="1"/>
  <c r="AR138" i="1" s="1"/>
  <c r="T35" i="1"/>
  <c r="G214" i="1"/>
  <c r="HU15" i="4"/>
  <c r="V219" i="1"/>
  <c r="E262" i="1"/>
  <c r="E41" i="1"/>
  <c r="W225" i="1"/>
  <c r="W284" i="1"/>
  <c r="G262" i="1"/>
  <c r="G41" i="1"/>
  <c r="V129" i="1"/>
  <c r="V47" i="1"/>
  <c r="V48" i="1" s="1"/>
  <c r="W219" i="1"/>
  <c r="W42" i="1"/>
  <c r="V42" i="1"/>
  <c r="G225" i="1"/>
  <c r="G284" i="1"/>
  <c r="O41" i="1"/>
  <c r="O262" i="1"/>
  <c r="AJ262" i="1"/>
  <c r="AJ41" i="1"/>
  <c r="AJ47" i="1" s="1"/>
  <c r="AJ48" i="1" s="1"/>
  <c r="HR21" i="4"/>
  <c r="AL108" i="1" s="1"/>
  <c r="IN15" i="4"/>
  <c r="JD7" i="4"/>
  <c r="JD19" i="4" s="1"/>
  <c r="BX109" i="1" s="1"/>
  <c r="IF8" i="4"/>
  <c r="IN8" i="4"/>
  <c r="IQ15" i="4"/>
  <c r="IQ20" i="4" s="1"/>
  <c r="BK110" i="1" s="1"/>
  <c r="BK139" i="1" s="1"/>
  <c r="II21" i="4"/>
  <c r="BC108" i="1" s="1"/>
  <c r="IV15" i="4"/>
  <c r="IV20" i="4" s="1"/>
  <c r="BP110" i="1" s="1"/>
  <c r="BP139" i="1" s="1"/>
  <c r="IM8" i="4"/>
  <c r="IM20" i="4" s="1"/>
  <c r="BG110" i="1" s="1"/>
  <c r="BG139" i="1" s="1"/>
  <c r="JE7" i="4"/>
  <c r="HT21" i="4"/>
  <c r="AN108" i="1" s="1"/>
  <c r="IC7" i="4"/>
  <c r="IH21" i="4"/>
  <c r="BB108" i="1" s="1"/>
  <c r="JC7" i="4"/>
  <c r="JC19" i="4" s="1"/>
  <c r="BW109" i="1" s="1"/>
  <c r="BW138" i="1" s="1"/>
  <c r="HV8" i="4"/>
  <c r="HV20" i="4" s="1"/>
  <c r="AP110" i="1" s="1"/>
  <c r="AP139" i="1" s="1"/>
  <c r="HS8" i="4"/>
  <c r="HS20" i="4" s="1"/>
  <c r="AM110" i="1" s="1"/>
  <c r="IA21" i="4"/>
  <c r="AU108" i="1" s="1"/>
  <c r="IG7" i="4"/>
  <c r="IL14" i="4"/>
  <c r="IF21" i="4"/>
  <c r="AZ108" i="1" s="1"/>
  <c r="IX21" i="4"/>
  <c r="BR108" i="1" s="1"/>
  <c r="IE7" i="4"/>
  <c r="IA8" i="4"/>
  <c r="IM14" i="4"/>
  <c r="IJ8" i="4"/>
  <c r="IJ20" i="4" s="1"/>
  <c r="BD110" i="1" s="1"/>
  <c r="BD139" i="1" s="1"/>
  <c r="JA14" i="4"/>
  <c r="JA19" i="4" s="1"/>
  <c r="BU109" i="1" s="1"/>
  <c r="BU138" i="1" s="1"/>
  <c r="HZ8" i="4"/>
  <c r="IY8" i="4"/>
  <c r="ID8" i="4"/>
  <c r="JE15" i="4"/>
  <c r="JE20" i="4" s="1"/>
  <c r="BY110" i="1" s="1"/>
  <c r="BY139" i="1" s="1"/>
  <c r="HQ14" i="4"/>
  <c r="IX8" i="4"/>
  <c r="JB7" i="4"/>
  <c r="HP7" i="4"/>
  <c r="HP19" i="4" s="1"/>
  <c r="AJ109" i="1" s="1"/>
  <c r="IS14" i="4"/>
  <c r="JB14" i="4"/>
  <c r="IX15" i="4"/>
  <c r="HP15" i="4"/>
  <c r="IL7" i="4"/>
  <c r="HQ7" i="4"/>
  <c r="HT8" i="4"/>
  <c r="JA8" i="4"/>
  <c r="IL8" i="4"/>
  <c r="IL20" i="4" s="1"/>
  <c r="BF110" i="1" s="1"/>
  <c r="BF139" i="1" s="1"/>
  <c r="HQ15" i="4"/>
  <c r="HX8" i="4"/>
  <c r="HT7" i="4"/>
  <c r="JH15" i="4"/>
  <c r="IR7" i="4"/>
  <c r="IK7" i="4"/>
  <c r="HW14" i="4"/>
  <c r="II14" i="4"/>
  <c r="JI14" i="4"/>
  <c r="HU8" i="4"/>
  <c r="HW7" i="4"/>
  <c r="HV14" i="4"/>
  <c r="HV19" i="4" s="1"/>
  <c r="AP109" i="1" s="1"/>
  <c r="AP138" i="1" s="1"/>
  <c r="IK21" i="4"/>
  <c r="BE108" i="1" s="1"/>
  <c r="JH8" i="4"/>
  <c r="IP14" i="4"/>
  <c r="IP19" i="4" s="1"/>
  <c r="BJ109" i="1" s="1"/>
  <c r="BJ138" i="1" s="1"/>
  <c r="HU7" i="4"/>
  <c r="JF7" i="4"/>
  <c r="IH14" i="4"/>
  <c r="IH19" i="4" s="1"/>
  <c r="BB109" i="1" s="1"/>
  <c r="BB138" i="1" s="1"/>
  <c r="JI15" i="4"/>
  <c r="JE21" i="4"/>
  <c r="BY108" i="1" s="1"/>
  <c r="IT8" i="4"/>
  <c r="ID7" i="4"/>
  <c r="ID19" i="4" s="1"/>
  <c r="AX109" i="1" s="1"/>
  <c r="AX138" i="1" s="1"/>
  <c r="HR15" i="4"/>
  <c r="HW15" i="4"/>
  <c r="IU7" i="4"/>
  <c r="IA15" i="4"/>
  <c r="IU14" i="4"/>
  <c r="IU19" i="4" s="1"/>
  <c r="BO109" i="1" s="1"/>
  <c r="BO138" i="1" s="1"/>
  <c r="IG14" i="4"/>
  <c r="IW8" i="4"/>
  <c r="IW20" i="4" s="1"/>
  <c r="BQ110" i="1" s="1"/>
  <c r="BQ139" i="1" s="1"/>
  <c r="IQ14" i="4"/>
  <c r="IQ19" i="4" s="1"/>
  <c r="BK109" i="1" s="1"/>
  <c r="BK138" i="1" s="1"/>
  <c r="IG15" i="4"/>
  <c r="ID15" i="4"/>
  <c r="IW14" i="4"/>
  <c r="JD15" i="4"/>
  <c r="IM7" i="4"/>
  <c r="IO8" i="4"/>
  <c r="R283" i="1"/>
  <c r="JI7" i="4"/>
  <c r="JG14" i="4"/>
  <c r="JG19" i="4" s="1"/>
  <c r="CA109" i="1" s="1"/>
  <c r="IN14" i="4"/>
  <c r="IN19" i="4" s="1"/>
  <c r="BH109" i="1" s="1"/>
  <c r="BH138" i="1" s="1"/>
  <c r="IF7" i="4"/>
  <c r="IF19" i="4" s="1"/>
  <c r="AZ109" i="1" s="1"/>
  <c r="AZ138" i="1" s="1"/>
  <c r="HW8" i="4"/>
  <c r="HS7" i="4"/>
  <c r="ID21" i="4"/>
  <c r="AX108" i="1" s="1"/>
  <c r="D57" i="1"/>
  <c r="E57" i="1"/>
  <c r="D284" i="1"/>
  <c r="JH14" i="4"/>
  <c r="JH19" i="4" s="1"/>
  <c r="CB109" i="1" s="1"/>
  <c r="IB8" i="4"/>
  <c r="AL214" i="1"/>
  <c r="AM214" i="1" s="1"/>
  <c r="AL283" i="1"/>
  <c r="AL284" i="1"/>
  <c r="AL262" i="1"/>
  <c r="T262" i="1"/>
  <c r="T41" i="1"/>
  <c r="I262" i="1"/>
  <c r="I41" i="1"/>
  <c r="R225" i="1"/>
  <c r="R284" i="1"/>
  <c r="H225" i="1"/>
  <c r="H284" i="1"/>
  <c r="CV39" i="1"/>
  <c r="CV29" i="1"/>
  <c r="AJ214" i="1"/>
  <c r="P283" i="1"/>
  <c r="R57" i="1"/>
  <c r="O284" i="1"/>
  <c r="AK41" i="1"/>
  <c r="I283" i="1"/>
  <c r="BX210" i="1"/>
  <c r="BY210" i="1" s="1"/>
  <c r="U47" i="1"/>
  <c r="I57" i="1"/>
  <c r="V57" i="1"/>
  <c r="S57" i="1"/>
  <c r="P41" i="1"/>
  <c r="M57" i="1"/>
  <c r="T283" i="1"/>
  <c r="L57" i="1"/>
  <c r="Q41" i="1"/>
  <c r="F41" i="1"/>
  <c r="AK57" i="1"/>
  <c r="P57" i="1"/>
  <c r="AL57" i="1"/>
  <c r="R41" i="1"/>
  <c r="C41" i="1"/>
  <c r="C47" i="1" s="1"/>
  <c r="BX57" i="1"/>
  <c r="AM129" i="1"/>
  <c r="AM130" i="1" s="1"/>
  <c r="AM133" i="1" s="1"/>
  <c r="F57" i="1"/>
  <c r="B57" i="1"/>
  <c r="O283" i="1"/>
  <c r="J57" i="1"/>
  <c r="N283" i="1"/>
  <c r="W47" i="1"/>
  <c r="F283" i="1"/>
  <c r="AM57" i="1"/>
  <c r="BY159" i="1"/>
  <c r="O57" i="1"/>
  <c r="BX165" i="1"/>
  <c r="AJ57" i="1"/>
  <c r="H57" i="1"/>
  <c r="AJ68" i="1"/>
  <c r="C57" i="1"/>
  <c r="G57" i="1"/>
  <c r="BX211" i="1"/>
  <c r="BY211" i="1" s="1"/>
  <c r="HP8" i="4"/>
  <c r="IY14" i="4"/>
  <c r="IY19" i="4" s="1"/>
  <c r="BS109" i="1" s="1"/>
  <c r="BS138" i="1" s="1"/>
  <c r="JG15" i="4"/>
  <c r="JG20" i="4" s="1"/>
  <c r="CA110" i="1" s="1"/>
  <c r="IK14" i="4"/>
  <c r="IC15" i="4"/>
  <c r="IC20" i="4" s="1"/>
  <c r="AW110" i="1" s="1"/>
  <c r="AW139" i="1" s="1"/>
  <c r="IS8" i="4"/>
  <c r="IS20" i="4" s="1"/>
  <c r="BM110" i="1" s="1"/>
  <c r="BM139" i="1" s="1"/>
  <c r="HR8" i="4"/>
  <c r="IO7" i="4"/>
  <c r="IO19" i="4" s="1"/>
  <c r="BI109" i="1" s="1"/>
  <c r="BI138" i="1" s="1"/>
  <c r="JD8" i="4"/>
  <c r="JD20" i="4" s="1"/>
  <c r="BX110" i="1" s="1"/>
  <c r="BX139" i="1" s="1"/>
  <c r="IZ15" i="4"/>
  <c r="IZ20" i="4" s="1"/>
  <c r="BT110" i="1" s="1"/>
  <c r="BT139" i="1" s="1"/>
  <c r="IO15" i="4"/>
  <c r="IO20" i="4" s="1"/>
  <c r="BI110" i="1" s="1"/>
  <c r="BI139" i="1" s="1"/>
  <c r="JF15" i="4"/>
  <c r="JF20" i="4" s="1"/>
  <c r="BZ110" i="1" s="1"/>
  <c r="II15" i="4"/>
  <c r="II20" i="4" s="1"/>
  <c r="BC110" i="1" s="1"/>
  <c r="BC139" i="1" s="1"/>
  <c r="IP8" i="4"/>
  <c r="IC14" i="4"/>
  <c r="IV14" i="4"/>
  <c r="IX7" i="4"/>
  <c r="IY15" i="4"/>
  <c r="IX14" i="4"/>
  <c r="IX19" i="4" s="1"/>
  <c r="BR109" i="1" s="1"/>
  <c r="BR138" i="1" s="1"/>
  <c r="AJ64" i="1"/>
  <c r="IE8" i="4"/>
  <c r="IE20" i="4" s="1"/>
  <c r="AY110" i="1" s="1"/>
  <c r="AY139" i="1" s="1"/>
  <c r="U57" i="1"/>
  <c r="T57" i="1"/>
  <c r="B284" i="1"/>
  <c r="BY151" i="1"/>
  <c r="BY123" i="1" s="1"/>
  <c r="IT14" i="4"/>
  <c r="IT19" i="4" s="1"/>
  <c r="BN109" i="1" s="1"/>
  <c r="BN138" i="1" s="1"/>
  <c r="HY7" i="4"/>
  <c r="L284" i="1"/>
  <c r="W57" i="1"/>
  <c r="W58" i="1" s="1"/>
  <c r="HT14" i="4"/>
  <c r="HT19" i="4" s="1"/>
  <c r="AN109" i="1" s="1"/>
  <c r="AN138" i="1" s="1"/>
  <c r="BX41" i="1"/>
  <c r="BX283" i="1"/>
  <c r="K57" i="1"/>
  <c r="HS14" i="4"/>
  <c r="N57" i="1"/>
  <c r="BX284" i="1"/>
  <c r="Q283" i="1"/>
  <c r="Q214" i="1"/>
  <c r="B283" i="1"/>
  <c r="Q57" i="1"/>
  <c r="BX262" i="1"/>
  <c r="M284" i="1"/>
  <c r="Q284" i="1"/>
  <c r="IM21" i="4"/>
  <c r="BG108" i="1" s="1"/>
  <c r="BJ210" i="1"/>
  <c r="BK210" i="1" s="1"/>
  <c r="B41" i="1"/>
  <c r="J283" i="1"/>
  <c r="D41" i="1"/>
  <c r="S283" i="1"/>
  <c r="S284" i="1"/>
  <c r="BX187" i="1"/>
  <c r="BX216" i="1" s="1"/>
  <c r="N41" i="1"/>
  <c r="S41" i="1"/>
  <c r="S129" i="1" s="1"/>
  <c r="L41" i="1"/>
  <c r="K41" i="1"/>
  <c r="L283" i="1"/>
  <c r="I284" i="1"/>
  <c r="L225" i="1"/>
  <c r="AL211" i="1"/>
  <c r="AM211" i="1" s="1"/>
  <c r="D262" i="1"/>
  <c r="Q262" i="1"/>
  <c r="BX159" i="1"/>
  <c r="K283" i="1"/>
  <c r="N284" i="1"/>
  <c r="AL41" i="1"/>
  <c r="AM284" i="1"/>
  <c r="AL210" i="1"/>
  <c r="AM210" i="1" s="1"/>
  <c r="BX151" i="1"/>
  <c r="J41" i="1"/>
  <c r="H41" i="1"/>
  <c r="K284" i="1"/>
  <c r="BX179" i="1"/>
  <c r="BX213" i="1" s="1"/>
  <c r="BJ192" i="1"/>
  <c r="BK240" i="1" s="1"/>
  <c r="BK148" i="1"/>
  <c r="BJ151" i="1"/>
  <c r="AM159" i="1"/>
  <c r="AL192" i="1"/>
  <c r="AM240" i="1" s="1"/>
  <c r="AL165" i="1"/>
  <c r="AM165" i="1" s="1"/>
  <c r="AM169" i="1" s="1"/>
  <c r="BK180" i="1"/>
  <c r="AL187" i="1"/>
  <c r="AL216" i="1" s="1"/>
  <c r="AL151" i="1"/>
  <c r="AL159" i="1"/>
  <c r="BK174" i="1"/>
  <c r="AM174" i="1"/>
  <c r="AL179" i="1"/>
  <c r="IU20" i="4"/>
  <c r="BO110" i="1" s="1"/>
  <c r="BO139" i="1" s="1"/>
  <c r="JC20" i="4"/>
  <c r="BW110" i="1" s="1"/>
  <c r="BW139" i="1" s="1"/>
  <c r="HY20" i="4"/>
  <c r="AS110" i="1" s="1"/>
  <c r="AS139" i="1" s="1"/>
  <c r="IZ19" i="4"/>
  <c r="BT109" i="1" s="1"/>
  <c r="BT138" i="1" s="1"/>
  <c r="IR20" i="4"/>
  <c r="BL110" i="1" s="1"/>
  <c r="BL127" i="1" s="1"/>
  <c r="BY233" i="1"/>
  <c r="CM63" i="1"/>
  <c r="AB108" i="1"/>
  <c r="CQ108" i="1"/>
  <c r="AC171" i="1"/>
  <c r="CN96" i="1"/>
  <c r="CO94" i="1"/>
  <c r="AM58" i="1" l="1"/>
  <c r="IK19" i="4"/>
  <c r="BE109" i="1" s="1"/>
  <c r="BE138" i="1" s="1"/>
  <c r="BJ165" i="1"/>
  <c r="BK159" i="1"/>
  <c r="AJ192" i="1"/>
  <c r="AK240" i="1" s="1"/>
  <c r="BJ159" i="1"/>
  <c r="AJ159" i="1"/>
  <c r="AJ233" i="1"/>
  <c r="AI227" i="1"/>
  <c r="AI229" i="1" s="1"/>
  <c r="AJ165" i="1"/>
  <c r="AK64" i="1" s="1"/>
  <c r="AJ179" i="1"/>
  <c r="AJ211" i="1"/>
  <c r="AK211" i="1" s="1"/>
  <c r="AK159" i="1"/>
  <c r="AJ151" i="1"/>
  <c r="AJ187" i="1"/>
  <c r="BJ179" i="1"/>
  <c r="M129" i="1"/>
  <c r="AL233" i="1"/>
  <c r="AK233" i="1"/>
  <c r="BK233" i="1"/>
  <c r="AJ210" i="1"/>
  <c r="C58" i="1"/>
  <c r="BJ211" i="1"/>
  <c r="BK211" i="1" s="1"/>
  <c r="BJ187" i="1"/>
  <c r="BJ216" i="1" s="1"/>
  <c r="HZ20" i="4"/>
  <c r="AT110" i="1" s="1"/>
  <c r="AT139" i="1" s="1"/>
  <c r="IB20" i="4"/>
  <c r="AV110" i="1" s="1"/>
  <c r="AV139" i="1" s="1"/>
  <c r="IN20" i="4"/>
  <c r="BH110" i="1" s="1"/>
  <c r="BH139" i="1" s="1"/>
  <c r="E58" i="1"/>
  <c r="P219" i="1"/>
  <c r="BX215" i="1"/>
  <c r="BJ214" i="1"/>
  <c r="BK214" i="1" s="1"/>
  <c r="AM47" i="1"/>
  <c r="IM19" i="4"/>
  <c r="BG109" i="1" s="1"/>
  <c r="BG138" i="1" s="1"/>
  <c r="HR20" i="4"/>
  <c r="AL110" i="1" s="1"/>
  <c r="IP20" i="4"/>
  <c r="BJ110" i="1" s="1"/>
  <c r="BJ139" i="1" s="1"/>
  <c r="IC19" i="4"/>
  <c r="AW109" i="1" s="1"/>
  <c r="AW138" i="1" s="1"/>
  <c r="IY20" i="4"/>
  <c r="BS110" i="1" s="1"/>
  <c r="BS139" i="1" s="1"/>
  <c r="HS19" i="4"/>
  <c r="AM109" i="1" s="1"/>
  <c r="IG20" i="4"/>
  <c r="BA110" i="1" s="1"/>
  <c r="BA139" i="1" s="1"/>
  <c r="CB125" i="1"/>
  <c r="CB133" i="1"/>
  <c r="CB116" i="1"/>
  <c r="HP20" i="4"/>
  <c r="AJ110" i="1" s="1"/>
  <c r="ID20" i="4"/>
  <c r="AX110" i="1" s="1"/>
  <c r="AX139" i="1" s="1"/>
  <c r="JF19" i="4"/>
  <c r="BZ109" i="1" s="1"/>
  <c r="M47" i="1"/>
  <c r="M48" i="1" s="1"/>
  <c r="IR19" i="4"/>
  <c r="BL109" i="1" s="1"/>
  <c r="IH20" i="4"/>
  <c r="BB110" i="1" s="1"/>
  <c r="BB139" i="1" s="1"/>
  <c r="HQ20" i="4"/>
  <c r="AK110" i="1" s="1"/>
  <c r="HT20" i="4"/>
  <c r="AN110" i="1" s="1"/>
  <c r="AN139" i="1" s="1"/>
  <c r="JB20" i="4"/>
  <c r="BV110" i="1" s="1"/>
  <c r="BV139" i="1" s="1"/>
  <c r="HR19" i="4"/>
  <c r="AL109" i="1" s="1"/>
  <c r="HZ19" i="4"/>
  <c r="AT109" i="1" s="1"/>
  <c r="AT138" i="1" s="1"/>
  <c r="HQ19" i="4"/>
  <c r="AK109" i="1" s="1"/>
  <c r="AK58" i="1"/>
  <c r="JB19" i="4"/>
  <c r="BV109" i="1" s="1"/>
  <c r="BV138" i="1" s="1"/>
  <c r="IX20" i="4"/>
  <c r="BR110" i="1" s="1"/>
  <c r="BR139" i="1" s="1"/>
  <c r="IL19" i="4"/>
  <c r="BF109" i="1" s="1"/>
  <c r="BF138" i="1" s="1"/>
  <c r="JH20" i="4"/>
  <c r="CB110" i="1" s="1"/>
  <c r="HW19" i="4"/>
  <c r="AQ109" i="1" s="1"/>
  <c r="AQ138" i="1" s="1"/>
  <c r="HU20" i="4"/>
  <c r="AO110" i="1" s="1"/>
  <c r="AO139" i="1" s="1"/>
  <c r="JI20" i="4"/>
  <c r="CC110" i="1" s="1"/>
  <c r="IA20" i="4"/>
  <c r="AU110" i="1" s="1"/>
  <c r="AU139" i="1" s="1"/>
  <c r="IG19" i="4"/>
  <c r="BA109" i="1" s="1"/>
  <c r="BA138" i="1" s="1"/>
  <c r="E129" i="1"/>
  <c r="E47" i="1"/>
  <c r="G129" i="1"/>
  <c r="G47" i="1"/>
  <c r="G48" i="1" s="1"/>
  <c r="O47" i="1"/>
  <c r="O48" i="1" s="1"/>
  <c r="O129" i="1"/>
  <c r="JI19" i="4"/>
  <c r="CC109" i="1" s="1"/>
  <c r="HW20" i="4"/>
  <c r="AQ110" i="1" s="1"/>
  <c r="AQ139" i="1" s="1"/>
  <c r="AM256" i="1"/>
  <c r="AL215" i="1"/>
  <c r="T129" i="1"/>
  <c r="U42" i="1"/>
  <c r="T47" i="1"/>
  <c r="U219" i="1"/>
  <c r="I47" i="1"/>
  <c r="I48" i="1" s="1"/>
  <c r="I129" i="1"/>
  <c r="R219" i="1"/>
  <c r="R42" i="1"/>
  <c r="AK43" i="1"/>
  <c r="AK47" i="1"/>
  <c r="V49" i="1"/>
  <c r="U48" i="1"/>
  <c r="V58" i="1"/>
  <c r="V59" i="1"/>
  <c r="P47" i="1"/>
  <c r="P42" i="1"/>
  <c r="P129" i="1"/>
  <c r="Q47" i="1"/>
  <c r="Q42" i="1"/>
  <c r="Q219" i="1"/>
  <c r="Q129" i="1"/>
  <c r="F42" i="1"/>
  <c r="G219" i="1"/>
  <c r="F219" i="1"/>
  <c r="G42" i="1"/>
  <c r="W48" i="1"/>
  <c r="X49" i="1"/>
  <c r="W49" i="1"/>
  <c r="BZ280" i="1"/>
  <c r="BZ282" i="1" s="1"/>
  <c r="BZ237" i="1"/>
  <c r="BY165" i="1"/>
  <c r="BX169" i="1"/>
  <c r="BY64" i="1"/>
  <c r="BX123" i="1"/>
  <c r="BX279" i="1"/>
  <c r="CW26" i="1"/>
  <c r="CV31" i="1"/>
  <c r="BX217" i="1"/>
  <c r="CB220" i="1" s="1"/>
  <c r="F129" i="1"/>
  <c r="F47" i="1"/>
  <c r="AJ58" i="1"/>
  <c r="AJ59" i="1"/>
  <c r="D219" i="1"/>
  <c r="D42" i="1"/>
  <c r="D47" i="1"/>
  <c r="BX58" i="1"/>
  <c r="CC219" i="1"/>
  <c r="BX47" i="1"/>
  <c r="D58" i="1"/>
  <c r="E219" i="1"/>
  <c r="E42" i="1"/>
  <c r="BY280" i="1"/>
  <c r="BX199" i="1"/>
  <c r="BY237" i="1"/>
  <c r="R129" i="1"/>
  <c r="R47" i="1"/>
  <c r="B47" i="1"/>
  <c r="C49" i="1" s="1"/>
  <c r="C219" i="1"/>
  <c r="C42" i="1"/>
  <c r="N42" i="1"/>
  <c r="N219" i="1"/>
  <c r="B58" i="1"/>
  <c r="BY238" i="1"/>
  <c r="M42" i="1"/>
  <c r="L129" i="1"/>
  <c r="M219" i="1"/>
  <c r="AL47" i="1"/>
  <c r="AL59" i="1" s="1"/>
  <c r="AL60" i="1" s="1"/>
  <c r="AL58" i="1"/>
  <c r="J42" i="1"/>
  <c r="J47" i="1"/>
  <c r="J129" i="1"/>
  <c r="H47" i="1"/>
  <c r="I42" i="1"/>
  <c r="CB42" i="1"/>
  <c r="BY43" i="1"/>
  <c r="BY160" i="1"/>
  <c r="T42" i="1"/>
  <c r="T219" i="1"/>
  <c r="S219" i="1"/>
  <c r="BX160" i="1"/>
  <c r="J219" i="1"/>
  <c r="K42" i="1"/>
  <c r="W59" i="1"/>
  <c r="O219" i="1"/>
  <c r="BZ238" i="1"/>
  <c r="H129" i="1"/>
  <c r="L47" i="1"/>
  <c r="L48" i="1" s="1"/>
  <c r="L219" i="1"/>
  <c r="N47" i="1"/>
  <c r="S42" i="1"/>
  <c r="O42" i="1"/>
  <c r="N129" i="1"/>
  <c r="K129" i="1"/>
  <c r="AM43" i="1"/>
  <c r="BX212" i="1"/>
  <c r="K219" i="1"/>
  <c r="K47" i="1"/>
  <c r="K48" i="1" s="1"/>
  <c r="L42" i="1"/>
  <c r="S47" i="1"/>
  <c r="BX188" i="1"/>
  <c r="BK280" i="1"/>
  <c r="AL43" i="1"/>
  <c r="I219" i="1"/>
  <c r="H42" i="1"/>
  <c r="H219" i="1"/>
  <c r="AK237" i="1"/>
  <c r="AM280" i="1"/>
  <c r="BK165" i="1"/>
  <c r="BJ169" i="1"/>
  <c r="BJ277" i="1" s="1"/>
  <c r="BL237" i="1"/>
  <c r="BL280" i="1"/>
  <c r="BJ123" i="1"/>
  <c r="BJ279" i="1"/>
  <c r="AJ199" i="1"/>
  <c r="AK68" i="1" s="1"/>
  <c r="AJ237" i="1"/>
  <c r="AM64" i="1"/>
  <c r="AL169" i="1"/>
  <c r="AL123" i="1"/>
  <c r="AL279" i="1"/>
  <c r="AL237" i="1"/>
  <c r="AM237" i="1"/>
  <c r="AJ228" i="1"/>
  <c r="AJ216" i="1"/>
  <c r="AK165" i="1"/>
  <c r="AL199" i="1"/>
  <c r="AJ188" i="1"/>
  <c r="BJ160" i="1"/>
  <c r="BJ199" i="1"/>
  <c r="BJ140" i="1" s="1"/>
  <c r="AJ169" i="1"/>
  <c r="BK237" i="1"/>
  <c r="AL280" i="1"/>
  <c r="AL160" i="1"/>
  <c r="AJ227" i="1"/>
  <c r="AJ213" i="1"/>
  <c r="BJ213" i="1"/>
  <c r="AL213" i="1"/>
  <c r="AL188" i="1"/>
  <c r="AM139" i="1"/>
  <c r="AM135" i="1"/>
  <c r="BX120" i="1"/>
  <c r="BX138" i="1"/>
  <c r="CA127" i="1"/>
  <c r="CA139" i="1"/>
  <c r="CA135" i="1"/>
  <c r="CB117" i="1"/>
  <c r="CB134" i="1"/>
  <c r="CB126" i="1"/>
  <c r="CB138" i="1"/>
  <c r="CB141" i="1" s="1"/>
  <c r="CB144" i="1" s="1"/>
  <c r="BZ139" i="1"/>
  <c r="BZ142" i="1" s="1"/>
  <c r="BZ127" i="1"/>
  <c r="BL139" i="1"/>
  <c r="BL142" i="1" s="1"/>
  <c r="CA134" i="1"/>
  <c r="CA138" i="1"/>
  <c r="CA126" i="1"/>
  <c r="C59" i="1"/>
  <c r="C48" i="1"/>
  <c r="BY125" i="1"/>
  <c r="BY127" i="1"/>
  <c r="CM225" i="1"/>
  <c r="CM163" i="1"/>
  <c r="CM165" i="1" s="1"/>
  <c r="CM169" i="1" s="1"/>
  <c r="CM234" i="1" s="1"/>
  <c r="CM232" i="1" s="1"/>
  <c r="CR108" i="1"/>
  <c r="AC233" i="1"/>
  <c r="AB180" i="1"/>
  <c r="AB148" i="1"/>
  <c r="CO96" i="1"/>
  <c r="CP94" i="1"/>
  <c r="CA256" i="1"/>
  <c r="AM48" i="1" l="1"/>
  <c r="AM59" i="1"/>
  <c r="AJ160" i="1"/>
  <c r="BJ215" i="1"/>
  <c r="BJ188" i="1"/>
  <c r="BX126" i="1"/>
  <c r="AL127" i="1"/>
  <c r="AL139" i="1"/>
  <c r="AM134" i="1"/>
  <c r="AM138" i="1"/>
  <c r="BZ126" i="1"/>
  <c r="BZ120" i="1"/>
  <c r="BZ138" i="1"/>
  <c r="BZ141" i="1" s="1"/>
  <c r="BL138" i="1"/>
  <c r="BL141" i="1" s="1"/>
  <c r="BL126" i="1"/>
  <c r="AL138" i="1"/>
  <c r="BY236" i="1"/>
  <c r="H49" i="1"/>
  <c r="O49" i="1"/>
  <c r="CB127" i="1"/>
  <c r="CB139" i="1"/>
  <c r="CB142" i="1" s="1"/>
  <c r="CB145" i="1" s="1"/>
  <c r="CB135" i="1"/>
  <c r="CB118" i="1"/>
  <c r="CC127" i="1"/>
  <c r="CC135" i="1"/>
  <c r="CC139" i="1"/>
  <c r="CC118" i="1"/>
  <c r="E59" i="1"/>
  <c r="E60" i="1" s="1"/>
  <c r="E48" i="1"/>
  <c r="W60" i="1"/>
  <c r="W143" i="1"/>
  <c r="W61" i="1"/>
  <c r="BZ236" i="1"/>
  <c r="CC138" i="1"/>
  <c r="CC117" i="1"/>
  <c r="CC134" i="1"/>
  <c r="CC126" i="1"/>
  <c r="U49" i="1"/>
  <c r="T48" i="1"/>
  <c r="AK48" i="1"/>
  <c r="AK59" i="1"/>
  <c r="AL50" i="1"/>
  <c r="AK50" i="1"/>
  <c r="V143" i="1"/>
  <c r="V60" i="1"/>
  <c r="V263" i="1"/>
  <c r="V264" i="1" s="1"/>
  <c r="V65" i="1"/>
  <c r="V69" i="1" s="1"/>
  <c r="W281" i="1"/>
  <c r="P49" i="1"/>
  <c r="P48" i="1"/>
  <c r="Q49" i="1"/>
  <c r="Q48" i="1"/>
  <c r="R49" i="1"/>
  <c r="BX277" i="1"/>
  <c r="BX196" i="1"/>
  <c r="BX197" i="1" s="1"/>
  <c r="BX127" i="1"/>
  <c r="F48" i="1"/>
  <c r="F49" i="1"/>
  <c r="G49" i="1"/>
  <c r="AJ60" i="1"/>
  <c r="AJ65" i="1"/>
  <c r="AJ69" i="1" s="1"/>
  <c r="AJ72" i="1" s="1"/>
  <c r="AJ263" i="1"/>
  <c r="AJ264" i="1" s="1"/>
  <c r="D49" i="1"/>
  <c r="E49" i="1"/>
  <c r="D59" i="1"/>
  <c r="D48" i="1"/>
  <c r="BX59" i="1"/>
  <c r="CB49" i="1"/>
  <c r="BX48" i="1"/>
  <c r="BY50" i="1"/>
  <c r="BX140" i="1"/>
  <c r="BX142" i="1" s="1"/>
  <c r="BY68" i="1"/>
  <c r="S49" i="1"/>
  <c r="R48" i="1"/>
  <c r="BY169" i="1"/>
  <c r="BZ64" i="1"/>
  <c r="AJ196" i="1"/>
  <c r="CW28" i="1"/>
  <c r="H48" i="1"/>
  <c r="I49" i="1"/>
  <c r="B59" i="1"/>
  <c r="C61" i="1" s="1"/>
  <c r="B48" i="1"/>
  <c r="N49" i="1"/>
  <c r="N48" i="1"/>
  <c r="J48" i="1"/>
  <c r="J49" i="1"/>
  <c r="S48" i="1"/>
  <c r="T49" i="1"/>
  <c r="AM50" i="1"/>
  <c r="AL48" i="1"/>
  <c r="X281" i="1"/>
  <c r="X61" i="1"/>
  <c r="W263" i="1"/>
  <c r="W264" i="1" s="1"/>
  <c r="W65" i="1"/>
  <c r="W69" i="1" s="1"/>
  <c r="L49" i="1"/>
  <c r="K49" i="1"/>
  <c r="AL65" i="1"/>
  <c r="AL69" i="1" s="1"/>
  <c r="AL72" i="1" s="1"/>
  <c r="M49" i="1"/>
  <c r="AL263" i="1"/>
  <c r="AL264" i="1" s="1"/>
  <c r="AJ229" i="1"/>
  <c r="AL196" i="1"/>
  <c r="AL197" i="1" s="1"/>
  <c r="BL64" i="1"/>
  <c r="BK169" i="1"/>
  <c r="BL234" i="1" s="1"/>
  <c r="BL232" i="1" s="1"/>
  <c r="BJ125" i="1"/>
  <c r="BJ126" i="1"/>
  <c r="BJ127" i="1"/>
  <c r="AM234" i="1"/>
  <c r="AM232" i="1" s="1"/>
  <c r="AL277" i="1"/>
  <c r="AK169" i="1"/>
  <c r="AL64" i="1"/>
  <c r="BJ141" i="1"/>
  <c r="BJ142" i="1"/>
  <c r="AL125" i="1"/>
  <c r="AL126" i="1"/>
  <c r="AL140" i="1"/>
  <c r="AM68" i="1"/>
  <c r="AJ234" i="1"/>
  <c r="AJ232" i="1" s="1"/>
  <c r="BJ217" i="1"/>
  <c r="BJ212" i="1"/>
  <c r="AL212" i="1"/>
  <c r="AL217" i="1"/>
  <c r="C60" i="1"/>
  <c r="CN63" i="1"/>
  <c r="CS108" i="1"/>
  <c r="AB194" i="1"/>
  <c r="CP96" i="1"/>
  <c r="CQ94" i="1"/>
  <c r="AC148" i="1"/>
  <c r="AC180" i="1"/>
  <c r="CB256" i="1"/>
  <c r="BQ1" i="1"/>
  <c r="BR1" i="1" s="1"/>
  <c r="BS1" i="1" s="1"/>
  <c r="BT1" i="1" s="1"/>
  <c r="AM263" i="1" l="1"/>
  <c r="AM264" i="1" s="1"/>
  <c r="AM65" i="1"/>
  <c r="AM69" i="1" s="1"/>
  <c r="AM60" i="1"/>
  <c r="AJ197" i="1"/>
  <c r="AM62" i="1"/>
  <c r="AM281" i="1"/>
  <c r="AM282" i="1" s="1"/>
  <c r="BX65" i="1"/>
  <c r="D61" i="1"/>
  <c r="BX60" i="1"/>
  <c r="AM72" i="1"/>
  <c r="AM73" i="1" s="1"/>
  <c r="AM276" i="1" s="1"/>
  <c r="AM71" i="1"/>
  <c r="D60" i="1"/>
  <c r="D65" i="1"/>
  <c r="D69" i="1" s="1"/>
  <c r="D263" i="1"/>
  <c r="D264" i="1" s="1"/>
  <c r="D281" i="1"/>
  <c r="E61" i="1"/>
  <c r="D143" i="1"/>
  <c r="C281" i="1"/>
  <c r="W72" i="1"/>
  <c r="W71" i="1"/>
  <c r="BX141" i="1"/>
  <c r="AJ71" i="1"/>
  <c r="CB61" i="1"/>
  <c r="CA143" i="1"/>
  <c r="BX263" i="1"/>
  <c r="BX264" i="1" s="1"/>
  <c r="BY62" i="1"/>
  <c r="BY281" i="1"/>
  <c r="BY282" i="1" s="1"/>
  <c r="CF121" i="1"/>
  <c r="CE121" i="1"/>
  <c r="AL281" i="1"/>
  <c r="AL282" i="1" s="1"/>
  <c r="AM257" i="1"/>
  <c r="AL62" i="1"/>
  <c r="AK60" i="1"/>
  <c r="AK65" i="1"/>
  <c r="AK69" i="1" s="1"/>
  <c r="AK62" i="1"/>
  <c r="AM143" i="1"/>
  <c r="AK263" i="1"/>
  <c r="AK264" i="1" s="1"/>
  <c r="V72" i="1"/>
  <c r="V71" i="1"/>
  <c r="BY234" i="1"/>
  <c r="BY232" i="1" s="1"/>
  <c r="BZ234" i="1"/>
  <c r="BZ232" i="1" s="1"/>
  <c r="CW39" i="1"/>
  <c r="CW29" i="1"/>
  <c r="B143" i="1"/>
  <c r="B60" i="1"/>
  <c r="AL71" i="1"/>
  <c r="AL234" i="1"/>
  <c r="AL232" i="1" s="1"/>
  <c r="AK234" i="1"/>
  <c r="AK232" i="1" s="1"/>
  <c r="AL142" i="1"/>
  <c r="AL141" i="1"/>
  <c r="AJ73" i="1"/>
  <c r="AJ79" i="1"/>
  <c r="AJ265" i="1"/>
  <c r="AL265" i="1"/>
  <c r="AM75" i="1"/>
  <c r="AL79" i="1"/>
  <c r="AL73" i="1"/>
  <c r="AL276" i="1" s="1"/>
  <c r="CN163" i="1"/>
  <c r="CN165" i="1" s="1"/>
  <c r="CO63" i="1" s="1"/>
  <c r="CT108" i="1"/>
  <c r="AB168" i="1"/>
  <c r="AD180" i="1"/>
  <c r="AE180" i="1"/>
  <c r="AD148" i="1"/>
  <c r="AE148" i="1"/>
  <c r="CQ96" i="1"/>
  <c r="CR94" i="1"/>
  <c r="AC194" i="1"/>
  <c r="BU1" i="1"/>
  <c r="Q58" i="1"/>
  <c r="P58" i="1"/>
  <c r="O58" i="1"/>
  <c r="I58" i="1"/>
  <c r="H58" i="1"/>
  <c r="G58" i="1"/>
  <c r="U58" i="1"/>
  <c r="T58" i="1"/>
  <c r="S58" i="1"/>
  <c r="R58" i="1"/>
  <c r="N58" i="1"/>
  <c r="M58" i="1"/>
  <c r="L58" i="1"/>
  <c r="K58" i="1"/>
  <c r="J58" i="1"/>
  <c r="F58" i="1"/>
  <c r="BX69" i="1" l="1"/>
  <c r="CA86" i="1"/>
  <c r="D72" i="1"/>
  <c r="D71" i="1"/>
  <c r="W79" i="1"/>
  <c r="W83" i="1" s="1"/>
  <c r="W265" i="1"/>
  <c r="W73" i="1"/>
  <c r="W276" i="1" s="1"/>
  <c r="X74" i="1"/>
  <c r="AK72" i="1"/>
  <c r="AK71" i="1"/>
  <c r="V73" i="1"/>
  <c r="V276" i="1" s="1"/>
  <c r="V79" i="1"/>
  <c r="W74" i="1"/>
  <c r="CX26" i="1"/>
  <c r="CW31" i="1"/>
  <c r="AJ224" i="1"/>
  <c r="AJ226" i="1" s="1"/>
  <c r="AJ230" i="1" s="1"/>
  <c r="AJ244" i="1" s="1"/>
  <c r="AJ238" i="1"/>
  <c r="AJ236" i="1" s="1"/>
  <c r="AJ83" i="1"/>
  <c r="AJ97" i="1"/>
  <c r="AL224" i="1"/>
  <c r="AL226" i="1" s="1"/>
  <c r="AL97" i="1"/>
  <c r="AL83" i="1"/>
  <c r="CO225" i="1"/>
  <c r="CO163" i="1"/>
  <c r="CN169" i="1"/>
  <c r="CN225" i="1"/>
  <c r="AC108" i="1"/>
  <c r="CU108" i="1"/>
  <c r="AD194" i="1"/>
  <c r="AE194" i="1"/>
  <c r="AD171" i="1"/>
  <c r="CR96" i="1"/>
  <c r="CS94" i="1"/>
  <c r="AC168" i="1"/>
  <c r="BV1" i="1"/>
  <c r="BW1" i="1" s="1"/>
  <c r="BX1" i="1" s="1"/>
  <c r="AM265" i="1"/>
  <c r="B263" i="1"/>
  <c r="B264" i="1" s="1"/>
  <c r="BL263" i="1"/>
  <c r="BL264" i="1" s="1"/>
  <c r="G59" i="1"/>
  <c r="O59" i="1"/>
  <c r="H59" i="1"/>
  <c r="P59" i="1"/>
  <c r="I59" i="1"/>
  <c r="Q59" i="1"/>
  <c r="J59" i="1"/>
  <c r="R59" i="1"/>
  <c r="K59" i="1"/>
  <c r="S59" i="1"/>
  <c r="L59" i="1"/>
  <c r="T59" i="1"/>
  <c r="M59" i="1"/>
  <c r="U59" i="1"/>
  <c r="F59" i="1"/>
  <c r="F281" i="1" s="1"/>
  <c r="N59" i="1"/>
  <c r="AK75" i="1" l="1"/>
  <c r="D265" i="1"/>
  <c r="D73" i="1"/>
  <c r="D79" i="1"/>
  <c r="BX71" i="1"/>
  <c r="BX72" i="1"/>
  <c r="AL75" i="1"/>
  <c r="AM258" i="1"/>
  <c r="AK265" i="1"/>
  <c r="AK79" i="1"/>
  <c r="AK150" i="1" s="1"/>
  <c r="AK151" i="1" s="1"/>
  <c r="AK160" i="1" s="1"/>
  <c r="AK73" i="1"/>
  <c r="CX28" i="1"/>
  <c r="AJ241" i="1"/>
  <c r="AJ242" i="1" s="1"/>
  <c r="T281" i="1"/>
  <c r="P281" i="1"/>
  <c r="D224" i="1"/>
  <c r="D226" i="1" s="1"/>
  <c r="D83" i="1"/>
  <c r="CB74" i="1"/>
  <c r="BX265" i="1"/>
  <c r="BX73" i="1"/>
  <c r="BX276" i="1" s="1"/>
  <c r="BX79" i="1"/>
  <c r="M281" i="1"/>
  <c r="R281" i="1"/>
  <c r="I281" i="1"/>
  <c r="K281" i="1"/>
  <c r="G281" i="1"/>
  <c r="H281" i="1"/>
  <c r="L281" i="1"/>
  <c r="S281" i="1"/>
  <c r="O281" i="1"/>
  <c r="J281" i="1"/>
  <c r="N281" i="1"/>
  <c r="U281" i="1"/>
  <c r="V281" i="1"/>
  <c r="Q281" i="1"/>
  <c r="R143" i="1"/>
  <c r="S61" i="1"/>
  <c r="T143" i="1"/>
  <c r="U61" i="1"/>
  <c r="U143" i="1"/>
  <c r="V61" i="1"/>
  <c r="P143" i="1"/>
  <c r="Q61" i="1"/>
  <c r="Q143" i="1"/>
  <c r="R61" i="1"/>
  <c r="I143" i="1"/>
  <c r="J61" i="1"/>
  <c r="S143" i="1"/>
  <c r="T61" i="1"/>
  <c r="H143" i="1"/>
  <c r="I61" i="1"/>
  <c r="E143" i="1"/>
  <c r="F61" i="1"/>
  <c r="L143" i="1"/>
  <c r="M61" i="1"/>
  <c r="O143" i="1"/>
  <c r="P61" i="1"/>
  <c r="N143" i="1"/>
  <c r="O61" i="1"/>
  <c r="K143" i="1"/>
  <c r="L61" i="1"/>
  <c r="F143" i="1"/>
  <c r="G61" i="1"/>
  <c r="G143" i="1"/>
  <c r="H61" i="1"/>
  <c r="M143" i="1"/>
  <c r="N61" i="1"/>
  <c r="J143" i="1"/>
  <c r="K61" i="1"/>
  <c r="CN234" i="1"/>
  <c r="CN232" i="1" s="1"/>
  <c r="CO165" i="1"/>
  <c r="CV108" i="1"/>
  <c r="AD233" i="1"/>
  <c r="AB173" i="1"/>
  <c r="AE168" i="1"/>
  <c r="AD168" i="1"/>
  <c r="CT94" i="1"/>
  <c r="CS96" i="1"/>
  <c r="C143" i="1"/>
  <c r="BY1" i="1"/>
  <c r="L60" i="1"/>
  <c r="N60" i="1"/>
  <c r="F60" i="1"/>
  <c r="O60" i="1"/>
  <c r="U65" i="1"/>
  <c r="U69" i="1" s="1"/>
  <c r="U60" i="1"/>
  <c r="G60" i="1"/>
  <c r="S60" i="1"/>
  <c r="M60" i="1"/>
  <c r="R60" i="1"/>
  <c r="J60" i="1"/>
  <c r="I60" i="1"/>
  <c r="P60" i="1"/>
  <c r="H60" i="1"/>
  <c r="K60" i="1"/>
  <c r="T60" i="1"/>
  <c r="Q60" i="1"/>
  <c r="T263" i="1"/>
  <c r="T264" i="1" s="1"/>
  <c r="Q263" i="1"/>
  <c r="Q264" i="1" s="1"/>
  <c r="K263" i="1"/>
  <c r="K264" i="1" s="1"/>
  <c r="O263" i="1"/>
  <c r="O264" i="1" s="1"/>
  <c r="U263" i="1"/>
  <c r="U264" i="1" s="1"/>
  <c r="L263" i="1"/>
  <c r="L264" i="1" s="1"/>
  <c r="C263" i="1"/>
  <c r="C264" i="1" s="1"/>
  <c r="I263" i="1"/>
  <c r="I264" i="1" s="1"/>
  <c r="G263" i="1"/>
  <c r="G264" i="1" s="1"/>
  <c r="R263" i="1"/>
  <c r="R264" i="1" s="1"/>
  <c r="P263" i="1"/>
  <c r="P264" i="1" s="1"/>
  <c r="F263" i="1"/>
  <c r="F264" i="1" s="1"/>
  <c r="M263" i="1"/>
  <c r="M264" i="1" s="1"/>
  <c r="N263" i="1"/>
  <c r="N264" i="1" s="1"/>
  <c r="E263" i="1"/>
  <c r="E264" i="1" s="1"/>
  <c r="S263" i="1"/>
  <c r="S264" i="1" s="1"/>
  <c r="J263" i="1"/>
  <c r="J264" i="1" s="1"/>
  <c r="H263" i="1"/>
  <c r="H264" i="1" s="1"/>
  <c r="B65" i="1"/>
  <c r="L65" i="1"/>
  <c r="Q65" i="1"/>
  <c r="T65" i="1"/>
  <c r="N65" i="1"/>
  <c r="S65" i="1"/>
  <c r="F65" i="1"/>
  <c r="K65" i="1"/>
  <c r="H65" i="1"/>
  <c r="I65" i="1"/>
  <c r="P65" i="1"/>
  <c r="C65" i="1"/>
  <c r="O65" i="1"/>
  <c r="R65" i="1"/>
  <c r="M65" i="1"/>
  <c r="G65" i="1"/>
  <c r="E65" i="1"/>
  <c r="J65" i="1"/>
  <c r="BY75" i="1" l="1"/>
  <c r="AK224" i="1"/>
  <c r="AK226" i="1" s="1"/>
  <c r="AK97" i="1"/>
  <c r="AK83" i="1"/>
  <c r="CX39" i="1"/>
  <c r="CX29" i="1"/>
  <c r="CA85" i="1"/>
  <c r="BX97" i="1"/>
  <c r="CA100" i="1" s="1"/>
  <c r="BX224" i="1"/>
  <c r="BX226" i="1" s="1"/>
  <c r="BX83" i="1"/>
  <c r="AK238" i="1"/>
  <c r="AK236" i="1" s="1"/>
  <c r="AL238" i="1"/>
  <c r="AL236" i="1" s="1"/>
  <c r="BK195" i="1"/>
  <c r="BM195" i="1"/>
  <c r="CO169" i="1"/>
  <c r="CP63" i="1"/>
  <c r="CW108" i="1"/>
  <c r="AE171" i="1"/>
  <c r="AE233" i="1" s="1"/>
  <c r="CT96" i="1"/>
  <c r="CU94" i="1"/>
  <c r="BZ1" i="1"/>
  <c r="U72" i="1"/>
  <c r="V74" i="1" s="1"/>
  <c r="U71" i="1"/>
  <c r="P69" i="1"/>
  <c r="P72" i="1" s="1"/>
  <c r="R69" i="1"/>
  <c r="R72" i="1" s="1"/>
  <c r="E69" i="1"/>
  <c r="S69" i="1"/>
  <c r="S71" i="1" s="1"/>
  <c r="G69" i="1"/>
  <c r="G72" i="1" s="1"/>
  <c r="K69" i="1"/>
  <c r="K72" i="1" s="1"/>
  <c r="B69" i="1"/>
  <c r="O69" i="1"/>
  <c r="O72" i="1" s="1"/>
  <c r="H69" i="1"/>
  <c r="H72" i="1" s="1"/>
  <c r="N69" i="1"/>
  <c r="N72" i="1" s="1"/>
  <c r="L69" i="1"/>
  <c r="L71" i="1" s="1"/>
  <c r="C69" i="1"/>
  <c r="M69" i="1"/>
  <c r="M71" i="1" s="1"/>
  <c r="T69" i="1"/>
  <c r="T72" i="1" s="1"/>
  <c r="F69" i="1"/>
  <c r="F71" i="1" s="1"/>
  <c r="J69" i="1"/>
  <c r="J71" i="1" s="1"/>
  <c r="I69" i="1"/>
  <c r="I71" i="1" s="1"/>
  <c r="Q69" i="1"/>
  <c r="Q72" i="1" s="1"/>
  <c r="V265" i="1"/>
  <c r="CY26" i="1" l="1"/>
  <c r="CX31" i="1"/>
  <c r="AD29" i="1"/>
  <c r="R74" i="1"/>
  <c r="CE101" i="1"/>
  <c r="CA118" i="1"/>
  <c r="CA117" i="1"/>
  <c r="CD121" i="1" s="1"/>
  <c r="BW120" i="1"/>
  <c r="U74" i="1"/>
  <c r="O74" i="1"/>
  <c r="AB63" i="1"/>
  <c r="B72" i="1"/>
  <c r="B71" i="1"/>
  <c r="C72" i="1"/>
  <c r="C71" i="1"/>
  <c r="E72" i="1"/>
  <c r="E79" i="1" s="1"/>
  <c r="E71" i="1"/>
  <c r="P74" i="1"/>
  <c r="H74" i="1"/>
  <c r="Q74" i="1"/>
  <c r="BJ196" i="1"/>
  <c r="BJ197" i="1" s="1"/>
  <c r="BL196" i="1"/>
  <c r="BL197" i="1" s="1"/>
  <c r="CP225" i="1"/>
  <c r="CP163" i="1"/>
  <c r="CO234" i="1"/>
  <c r="CO232" i="1" s="1"/>
  <c r="CX108" i="1"/>
  <c r="CV94" i="1"/>
  <c r="CU96" i="1"/>
  <c r="CA1" i="1"/>
  <c r="CB1" i="1" s="1"/>
  <c r="O71" i="1"/>
  <c r="BL265" i="1"/>
  <c r="S72" i="1"/>
  <c r="U73" i="1"/>
  <c r="U276" i="1" s="1"/>
  <c r="P73" i="1"/>
  <c r="P276" i="1" s="1"/>
  <c r="Q79" i="1"/>
  <c r="Q73" i="1"/>
  <c r="Q276" i="1" s="1"/>
  <c r="L72" i="1"/>
  <c r="P71" i="1"/>
  <c r="H73" i="1"/>
  <c r="H276" i="1" s="1"/>
  <c r="G73" i="1"/>
  <c r="G276" i="1" s="1"/>
  <c r="U79" i="1"/>
  <c r="N73" i="1"/>
  <c r="N276" i="1" s="1"/>
  <c r="R73" i="1"/>
  <c r="R276" i="1" s="1"/>
  <c r="K73" i="1"/>
  <c r="K276" i="1" s="1"/>
  <c r="O79" i="1"/>
  <c r="O73" i="1"/>
  <c r="O276" i="1" s="1"/>
  <c r="T79" i="1"/>
  <c r="T73" i="1"/>
  <c r="T276" i="1" s="1"/>
  <c r="R71" i="1"/>
  <c r="K71" i="1"/>
  <c r="N71" i="1"/>
  <c r="G71" i="1"/>
  <c r="H71" i="1"/>
  <c r="J72" i="1"/>
  <c r="K74" i="1" s="1"/>
  <c r="M72" i="1"/>
  <c r="N74" i="1" s="1"/>
  <c r="T71" i="1"/>
  <c r="F72" i="1"/>
  <c r="G74" i="1" s="1"/>
  <c r="I72" i="1"/>
  <c r="I74" i="1" s="1"/>
  <c r="O265" i="1"/>
  <c r="Q71" i="1"/>
  <c r="P265" i="1"/>
  <c r="P79" i="1"/>
  <c r="K265" i="1"/>
  <c r="K79" i="1"/>
  <c r="H265" i="1"/>
  <c r="H79" i="1"/>
  <c r="R79" i="1"/>
  <c r="N79" i="1"/>
  <c r="G79" i="1"/>
  <c r="G265" i="1"/>
  <c r="R265" i="1"/>
  <c r="N265" i="1"/>
  <c r="Q265" i="1"/>
  <c r="U265" i="1"/>
  <c r="T265" i="1"/>
  <c r="V83" i="1"/>
  <c r="V224" i="1"/>
  <c r="V226" i="1" s="1"/>
  <c r="CY28" i="1" l="1"/>
  <c r="AE26" i="1"/>
  <c r="AD31" i="1"/>
  <c r="E265" i="1"/>
  <c r="AB225" i="1"/>
  <c r="E73" i="1"/>
  <c r="E276" i="1" s="1"/>
  <c r="E74" i="1"/>
  <c r="D74" i="1"/>
  <c r="C73" i="1"/>
  <c r="B73" i="1"/>
  <c r="C74" i="1"/>
  <c r="F74" i="1"/>
  <c r="M74" i="1"/>
  <c r="S73" i="1"/>
  <c r="S276" i="1" s="1"/>
  <c r="T74" i="1"/>
  <c r="L74" i="1"/>
  <c r="J74" i="1"/>
  <c r="S74" i="1"/>
  <c r="AB163" i="1"/>
  <c r="AB165" i="1" s="1"/>
  <c r="AB64" i="1" s="1"/>
  <c r="CP165" i="1"/>
  <c r="AD108" i="1"/>
  <c r="CY108" i="1"/>
  <c r="CV96" i="1"/>
  <c r="CW94" i="1"/>
  <c r="CC1" i="1"/>
  <c r="K83" i="1"/>
  <c r="G83" i="1"/>
  <c r="E83" i="1"/>
  <c r="S79" i="1"/>
  <c r="S265" i="1"/>
  <c r="L265" i="1"/>
  <c r="L79" i="1"/>
  <c r="O224" i="1"/>
  <c r="O226" i="1" s="1"/>
  <c r="O83" i="1"/>
  <c r="B265" i="1"/>
  <c r="B79" i="1"/>
  <c r="M79" i="1"/>
  <c r="M73" i="1"/>
  <c r="M276" i="1" s="1"/>
  <c r="C265" i="1"/>
  <c r="I79" i="1"/>
  <c r="I73" i="1"/>
  <c r="I276" i="1" s="1"/>
  <c r="J79" i="1"/>
  <c r="J73" i="1"/>
  <c r="J276" i="1" s="1"/>
  <c r="F79" i="1"/>
  <c r="F73" i="1"/>
  <c r="F276" i="1" s="1"/>
  <c r="L73" i="1"/>
  <c r="L276" i="1" s="1"/>
  <c r="J265" i="1"/>
  <c r="E224" i="1"/>
  <c r="E226" i="1" s="1"/>
  <c r="R224" i="1"/>
  <c r="R226" i="1" s="1"/>
  <c r="M265" i="1"/>
  <c r="R83" i="1"/>
  <c r="I265" i="1"/>
  <c r="H83" i="1"/>
  <c r="H224" i="1"/>
  <c r="H226" i="1" s="1"/>
  <c r="F265" i="1"/>
  <c r="C79" i="1"/>
  <c r="N224" i="1"/>
  <c r="N226" i="1" s="1"/>
  <c r="N83" i="1"/>
  <c r="G224" i="1"/>
  <c r="G226" i="1" s="1"/>
  <c r="P83" i="1"/>
  <c r="K224" i="1"/>
  <c r="K226" i="1" s="1"/>
  <c r="P224" i="1"/>
  <c r="P226" i="1" s="1"/>
  <c r="U83" i="1"/>
  <c r="U224" i="1"/>
  <c r="U226" i="1" s="1"/>
  <c r="Q83" i="1"/>
  <c r="Q224" i="1"/>
  <c r="Q226" i="1" s="1"/>
  <c r="T83" i="1"/>
  <c r="T224" i="1"/>
  <c r="T226" i="1" s="1"/>
  <c r="CY39" i="1" l="1"/>
  <c r="CY29" i="1"/>
  <c r="CY31" i="1" s="1"/>
  <c r="CP169" i="1"/>
  <c r="CP234" i="1" s="1"/>
  <c r="CP232" i="1" s="1"/>
  <c r="CQ63" i="1"/>
  <c r="CZ108" i="1"/>
  <c r="AC173" i="1"/>
  <c r="CX94" i="1"/>
  <c r="CW96" i="1"/>
  <c r="CD1" i="1"/>
  <c r="CE1" i="1" s="1"/>
  <c r="CF1" i="1" s="1"/>
  <c r="CG1" i="1" s="1"/>
  <c r="CH1" i="1" s="1"/>
  <c r="CI1" i="1" s="1"/>
  <c r="CJ1" i="1" s="1"/>
  <c r="CK1" i="1" s="1"/>
  <c r="L224" i="1"/>
  <c r="L226" i="1" s="1"/>
  <c r="J224" i="1"/>
  <c r="J226" i="1" s="1"/>
  <c r="M224" i="1"/>
  <c r="M226" i="1" s="1"/>
  <c r="B83" i="1"/>
  <c r="F83" i="1"/>
  <c r="I83" i="1"/>
  <c r="C83" i="1"/>
  <c r="L83" i="1"/>
  <c r="S83" i="1"/>
  <c r="J83" i="1"/>
  <c r="S224" i="1"/>
  <c r="S226" i="1" s="1"/>
  <c r="M83" i="1"/>
  <c r="I224" i="1"/>
  <c r="I226" i="1" s="1"/>
  <c r="F224" i="1"/>
  <c r="F226" i="1" s="1"/>
  <c r="C224" i="1"/>
  <c r="C226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G65" i="2"/>
  <c r="S69" i="2"/>
  <c r="I98" i="2"/>
  <c r="O95" i="2"/>
  <c r="G71" i="2"/>
  <c r="N64" i="2"/>
  <c r="X73" i="2"/>
  <c r="E62" i="2"/>
  <c r="O68" i="2"/>
  <c r="J46" i="2"/>
  <c r="L65" i="2"/>
  <c r="X50" i="2"/>
  <c r="I104" i="2"/>
  <c r="M82" i="2"/>
  <c r="O82" i="2"/>
  <c r="K74" i="2"/>
  <c r="F71" i="2"/>
  <c r="U48" i="2"/>
  <c r="O43" i="2"/>
  <c r="X60" i="2"/>
  <c r="F74" i="2"/>
  <c r="P54" i="2"/>
  <c r="T54" i="2"/>
  <c r="N41" i="2"/>
  <c r="I90" i="2"/>
  <c r="L47" i="2"/>
  <c r="P80" i="2"/>
  <c r="M77" i="2"/>
  <c r="V48" i="2"/>
  <c r="J106" i="2"/>
  <c r="P40" i="2"/>
  <c r="M52" i="2"/>
  <c r="K110" i="2"/>
  <c r="I59" i="2"/>
  <c r="M98" i="2"/>
  <c r="H98" i="2"/>
  <c r="V84" i="2"/>
  <c r="M73" i="2"/>
  <c r="I46" i="2"/>
  <c r="F43" i="2"/>
  <c r="O53" i="2"/>
  <c r="M43" i="2"/>
  <c r="P89" i="2"/>
  <c r="E88" i="2"/>
  <c r="D60" i="2"/>
  <c r="M75" i="2"/>
  <c r="C90" i="2"/>
  <c r="S47" i="2"/>
  <c r="J77" i="2"/>
  <c r="W76" i="2"/>
  <c r="T86" i="2"/>
  <c r="H63" i="2"/>
  <c r="U110" i="2"/>
  <c r="F45" i="2"/>
  <c r="S111" i="2"/>
  <c r="T58" i="2"/>
  <c r="R99" i="2"/>
  <c r="R40" i="2"/>
  <c r="S66" i="2"/>
  <c r="H59" i="2"/>
  <c r="U64" i="2"/>
  <c r="F69" i="2"/>
  <c r="AB83" i="3"/>
  <c r="C48" i="3"/>
  <c r="AP59" i="3"/>
  <c r="AB63" i="3"/>
  <c r="AB49" i="3"/>
  <c r="AB76" i="3"/>
  <c r="I22" i="3"/>
  <c r="Z19" i="3"/>
  <c r="AM16" i="3"/>
  <c r="AH31" i="3"/>
  <c r="S16" i="3"/>
  <c r="V8" i="3"/>
  <c r="AD37" i="3"/>
  <c r="AE24" i="3"/>
  <c r="AE9" i="3"/>
  <c r="O38" i="3"/>
  <c r="AI11" i="3"/>
  <c r="S32" i="3"/>
  <c r="N34" i="3"/>
  <c r="L29" i="3"/>
  <c r="U11" i="3"/>
  <c r="Z11" i="3"/>
  <c r="I26" i="3"/>
  <c r="AO21" i="3"/>
  <c r="AM41" i="3"/>
  <c r="AH24" i="3"/>
  <c r="AC29" i="3"/>
  <c r="AH36" i="3"/>
  <c r="E95" i="2"/>
  <c r="S80" i="2"/>
  <c r="L86" i="2"/>
  <c r="E46" i="2"/>
  <c r="J43" i="2"/>
  <c r="F70" i="2"/>
  <c r="N45" i="2"/>
  <c r="S74" i="2"/>
  <c r="M110" i="2"/>
  <c r="O74" i="2"/>
  <c r="M53" i="2"/>
  <c r="C46" i="2"/>
  <c r="G99" i="2"/>
  <c r="J65" i="2"/>
  <c r="D63" i="2"/>
  <c r="F95" i="2"/>
  <c r="S43" i="2"/>
  <c r="U92" i="2"/>
  <c r="S53" i="2"/>
  <c r="F42" i="2"/>
  <c r="P70" i="2"/>
  <c r="O106" i="2"/>
  <c r="L41" i="2"/>
  <c r="P41" i="2"/>
  <c r="T94" i="2"/>
  <c r="C47" i="2"/>
  <c r="K105" i="2"/>
  <c r="L94" i="2"/>
  <c r="W42" i="2"/>
  <c r="R98" i="2"/>
  <c r="W54" i="2"/>
  <c r="W111" i="2"/>
  <c r="I86" i="2"/>
  <c r="D96" i="2"/>
  <c r="H56" i="2"/>
  <c r="J68" i="2"/>
  <c r="L79" i="2"/>
  <c r="K48" i="2"/>
  <c r="J42" i="2"/>
  <c r="H92" i="2"/>
  <c r="M81" i="2"/>
  <c r="R72" i="2"/>
  <c r="G63" i="2"/>
  <c r="J69" i="2"/>
  <c r="K89" i="2"/>
  <c r="T56" i="2"/>
  <c r="Q80" i="2"/>
  <c r="O79" i="2"/>
  <c r="K112" i="2"/>
  <c r="G80" i="2"/>
  <c r="E113" i="2"/>
  <c r="R45" i="2"/>
  <c r="I69" i="2"/>
  <c r="J88" i="2"/>
  <c r="I88" i="2"/>
  <c r="D41" i="2"/>
  <c r="T70" i="2"/>
  <c r="N70" i="2"/>
  <c r="S54" i="2"/>
  <c r="P45" i="2"/>
  <c r="X68" i="2"/>
  <c r="M47" i="2"/>
  <c r="AP68" i="3"/>
  <c r="AB78" i="3"/>
  <c r="AP71" i="3"/>
  <c r="AP92" i="3"/>
  <c r="AB97" i="3"/>
  <c r="AP69" i="3"/>
  <c r="K13" i="3"/>
  <c r="L32" i="3"/>
  <c r="G36" i="3"/>
  <c r="X30" i="3"/>
  <c r="AE10" i="3"/>
  <c r="R36" i="3"/>
  <c r="AD24" i="3"/>
  <c r="AE32" i="3"/>
  <c r="I19" i="3"/>
  <c r="G42" i="3"/>
  <c r="AN9" i="3"/>
  <c r="K29" i="3"/>
  <c r="AL30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U57" i="2"/>
  <c r="G98" i="2"/>
  <c r="I95" i="2"/>
  <c r="U99" i="2"/>
  <c r="F50" i="2"/>
  <c r="L95" i="2"/>
  <c r="W93" i="2"/>
  <c r="P64" i="2"/>
  <c r="H110" i="2"/>
  <c r="T69" i="2"/>
  <c r="V74" i="2"/>
  <c r="M57" i="2"/>
  <c r="U75" i="2"/>
  <c r="K108" i="2"/>
  <c r="K104" i="2"/>
  <c r="I76" i="2"/>
  <c r="I113" i="2"/>
  <c r="C53" i="2"/>
  <c r="L51" i="2"/>
  <c r="J82" i="2"/>
  <c r="U81" i="2"/>
  <c r="W87" i="2"/>
  <c r="S63" i="2"/>
  <c r="N72" i="2"/>
  <c r="T80" i="2"/>
  <c r="U62" i="2"/>
  <c r="H44" i="2"/>
  <c r="N90" i="2"/>
  <c r="R74" i="2"/>
  <c r="J63" i="2"/>
  <c r="Q88" i="2"/>
  <c r="U63" i="2"/>
  <c r="F51" i="2"/>
  <c r="O86" i="2"/>
  <c r="R111" i="2"/>
  <c r="R113" i="2"/>
  <c r="J73" i="2"/>
  <c r="J40" i="2"/>
  <c r="L98" i="2"/>
  <c r="O99" i="2"/>
  <c r="L96" i="2"/>
  <c r="H62" i="2"/>
  <c r="M95" i="2"/>
  <c r="E44" i="2"/>
  <c r="C93" i="2"/>
  <c r="U106" i="2"/>
  <c r="P86" i="2"/>
  <c r="S83" i="2"/>
  <c r="S59" i="2"/>
  <c r="P60" i="2"/>
  <c r="K85" i="2"/>
  <c r="V68" i="2"/>
  <c r="F77" i="2"/>
  <c r="N54" i="2"/>
  <c r="K73" i="2"/>
  <c r="C66" i="2"/>
  <c r="E48" i="2"/>
  <c r="C79" i="2"/>
  <c r="X109" i="2"/>
  <c r="E77" i="2"/>
  <c r="L105" i="2"/>
  <c r="L97" i="2"/>
  <c r="AB61" i="3"/>
  <c r="AB80" i="3"/>
  <c r="AP78" i="3"/>
  <c r="AP81" i="3"/>
  <c r="C49" i="3"/>
  <c r="AP73" i="3"/>
  <c r="AI6" i="3"/>
  <c r="AC18" i="3"/>
  <c r="AJ31" i="3"/>
  <c r="M10" i="3"/>
  <c r="Y40" i="3"/>
  <c r="AJ22" i="3"/>
  <c r="AE31" i="3"/>
  <c r="C7" i="3"/>
  <c r="AA25" i="3"/>
  <c r="AA9" i="3"/>
  <c r="U66" i="2"/>
  <c r="P84" i="2"/>
  <c r="I108" i="2"/>
  <c r="S106" i="2"/>
  <c r="O84" i="2"/>
  <c r="N97" i="2"/>
  <c r="M104" i="2"/>
  <c r="V107" i="2"/>
  <c r="T78" i="2"/>
  <c r="K49" i="2"/>
  <c r="Q63" i="2"/>
  <c r="I80" i="2"/>
  <c r="H112" i="2"/>
  <c r="T95" i="2"/>
  <c r="F41" i="2"/>
  <c r="Q91" i="2"/>
  <c r="X93" i="2"/>
  <c r="X98" i="2"/>
  <c r="G89" i="2"/>
  <c r="L50" i="2"/>
  <c r="V73" i="2"/>
  <c r="M45" i="2"/>
  <c r="E79" i="2"/>
  <c r="K88" i="2"/>
  <c r="M78" i="2"/>
  <c r="C74" i="2"/>
  <c r="N40" i="2"/>
  <c r="R51" i="2"/>
  <c r="H85" i="2"/>
  <c r="V71" i="2"/>
  <c r="Q93" i="2"/>
  <c r="U87" i="2"/>
  <c r="D54" i="2"/>
  <c r="L108" i="2"/>
  <c r="G52" i="2"/>
  <c r="W106" i="2"/>
  <c r="C62" i="2"/>
  <c r="P43" i="2"/>
  <c r="G50" i="2"/>
  <c r="V56" i="2"/>
  <c r="J64" i="2"/>
  <c r="J97" i="2"/>
  <c r="O55" i="2"/>
  <c r="X52" i="2"/>
  <c r="Q61" i="2"/>
  <c r="N91" i="2"/>
  <c r="O104" i="2"/>
  <c r="O111" i="2"/>
  <c r="G49" i="2"/>
  <c r="W45" i="2"/>
  <c r="T112" i="2"/>
  <c r="R107" i="2"/>
  <c r="N110" i="2"/>
  <c r="G94" i="2"/>
  <c r="S42" i="2"/>
  <c r="T57" i="2"/>
  <c r="G55" i="2"/>
  <c r="F62" i="2"/>
  <c r="P92" i="2"/>
  <c r="C56" i="2"/>
  <c r="K111" i="2"/>
  <c r="C91" i="2"/>
  <c r="AB81" i="3"/>
  <c r="AB48" i="3"/>
  <c r="C47" i="3"/>
  <c r="AP82" i="3"/>
  <c r="AB86" i="3"/>
  <c r="AB95" i="3"/>
  <c r="AG39" i="3"/>
  <c r="AN33" i="3"/>
  <c r="AK31" i="3"/>
  <c r="I38" i="3"/>
  <c r="Z10" i="3"/>
  <c r="P34" i="3"/>
  <c r="I23" i="3"/>
  <c r="AB20" i="3"/>
  <c r="Z15" i="3"/>
  <c r="H14" i="3"/>
  <c r="S33" i="3"/>
  <c r="AA8" i="3"/>
  <c r="T32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M71" i="2"/>
  <c r="D99" i="2"/>
  <c r="U44" i="2"/>
  <c r="X59" i="2"/>
  <c r="E84" i="2"/>
  <c r="U72" i="2"/>
  <c r="L81" i="2"/>
  <c r="F108" i="2"/>
  <c r="P68" i="2"/>
  <c r="K76" i="2"/>
  <c r="W98" i="2"/>
  <c r="G47" i="2"/>
  <c r="V72" i="2"/>
  <c r="K90" i="2"/>
  <c r="S86" i="2"/>
  <c r="O78" i="2"/>
  <c r="W60" i="2"/>
  <c r="R62" i="2"/>
  <c r="R81" i="2"/>
  <c r="W75" i="2"/>
  <c r="D72" i="2"/>
  <c r="M86" i="2"/>
  <c r="W40" i="2"/>
  <c r="C89" i="2"/>
  <c r="S92" i="2"/>
  <c r="O87" i="2"/>
  <c r="T75" i="2"/>
  <c r="P99" i="2"/>
  <c r="T48" i="2"/>
  <c r="G53" i="2"/>
  <c r="N66" i="2"/>
  <c r="K72" i="2"/>
  <c r="R89" i="2"/>
  <c r="W89" i="2"/>
  <c r="R84" i="2"/>
  <c r="O63" i="2"/>
  <c r="L56" i="2"/>
  <c r="N43" i="2"/>
  <c r="F112" i="2"/>
  <c r="O60" i="2"/>
  <c r="F107" i="2"/>
  <c r="O65" i="2"/>
  <c r="N99" i="2"/>
  <c r="F79" i="2"/>
  <c r="S75" i="2"/>
  <c r="M109" i="2"/>
  <c r="J48" i="2"/>
  <c r="C83" i="2"/>
  <c r="X111" i="2"/>
  <c r="H106" i="2"/>
  <c r="K46" i="2"/>
  <c r="G85" i="2"/>
  <c r="M56" i="2"/>
  <c r="H88" i="2"/>
  <c r="P74" i="2"/>
  <c r="E87" i="2"/>
  <c r="J95" i="2"/>
  <c r="X112" i="2"/>
  <c r="X54" i="2"/>
  <c r="O61" i="2"/>
  <c r="O47" i="2"/>
  <c r="R60" i="2"/>
  <c r="AB68" i="3"/>
  <c r="AB77" i="3"/>
  <c r="AP61" i="3"/>
  <c r="AP87" i="3"/>
  <c r="AB67" i="3"/>
  <c r="AB74" i="3"/>
  <c r="H17" i="3"/>
  <c r="AH23" i="3"/>
  <c r="M17" i="3"/>
  <c r="T24" i="3"/>
  <c r="E49" i="3"/>
  <c r="W22" i="3"/>
  <c r="X12" i="3"/>
  <c r="AH16" i="3"/>
  <c r="X27" i="3"/>
  <c r="I9" i="3"/>
  <c r="N14" i="3"/>
  <c r="AM22" i="3"/>
  <c r="P30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E82" i="2"/>
  <c r="P90" i="2"/>
  <c r="P88" i="2"/>
  <c r="H60" i="2"/>
  <c r="I49" i="2"/>
  <c r="Q85" i="2"/>
  <c r="I78" i="2"/>
  <c r="N88" i="2"/>
  <c r="S94" i="2"/>
  <c r="F113" i="2"/>
  <c r="T97" i="2"/>
  <c r="V75" i="2"/>
  <c r="O54" i="2"/>
  <c r="T43" i="2"/>
  <c r="T42" i="2"/>
  <c r="R48" i="2"/>
  <c r="P107" i="2"/>
  <c r="C72" i="2"/>
  <c r="K82" i="2"/>
  <c r="J47" i="2"/>
  <c r="P87" i="2"/>
  <c r="Q68" i="2"/>
  <c r="M99" i="2"/>
  <c r="I107" i="2"/>
  <c r="H41" i="2"/>
  <c r="E67" i="2"/>
  <c r="U78" i="2"/>
  <c r="D76" i="2"/>
  <c r="E99" i="2"/>
  <c r="L62" i="2"/>
  <c r="E89" i="2"/>
  <c r="W66" i="2"/>
  <c r="M94" i="2"/>
  <c r="V94" i="2"/>
  <c r="Q94" i="2"/>
  <c r="J89" i="2"/>
  <c r="Q79" i="2"/>
  <c r="K84" i="2"/>
  <c r="T41" i="2"/>
  <c r="J70" i="2"/>
  <c r="E107" i="2"/>
  <c r="E93" i="2"/>
  <c r="M107" i="2"/>
  <c r="L80" i="2"/>
  <c r="C52" i="2"/>
  <c r="C77" i="2"/>
  <c r="D104" i="2"/>
  <c r="S113" i="2"/>
  <c r="E80" i="2"/>
  <c r="Q111" i="2"/>
  <c r="Q72" i="2"/>
  <c r="C78" i="2"/>
  <c r="I105" i="2"/>
  <c r="X97" i="2"/>
  <c r="J90" i="2"/>
  <c r="G86" i="2"/>
  <c r="L61" i="2"/>
  <c r="U85" i="2"/>
  <c r="H97" i="2"/>
  <c r="K64" i="2"/>
  <c r="J81" i="2"/>
  <c r="O108" i="2"/>
  <c r="F93" i="2"/>
  <c r="AB89" i="3"/>
  <c r="AP97" i="3"/>
  <c r="AB50" i="3"/>
  <c r="AP94" i="3"/>
  <c r="AB70" i="3"/>
  <c r="H20" i="3"/>
  <c r="T8" i="3"/>
  <c r="H41" i="3"/>
  <c r="T17" i="3"/>
  <c r="J41" i="3"/>
  <c r="Z6" i="3"/>
  <c r="Q36" i="3"/>
  <c r="M34" i="3"/>
  <c r="W33" i="3"/>
  <c r="I37" i="3"/>
  <c r="AO7" i="3"/>
  <c r="U19" i="3"/>
  <c r="V31" i="3"/>
  <c r="X34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P50" i="2"/>
  <c r="E90" i="2"/>
  <c r="P83" i="2"/>
  <c r="Q53" i="2"/>
  <c r="M93" i="2"/>
  <c r="X83" i="2"/>
  <c r="X65" i="2"/>
  <c r="C41" i="2"/>
  <c r="M91" i="2"/>
  <c r="N84" i="2"/>
  <c r="P63" i="2"/>
  <c r="K52" i="2"/>
  <c r="M40" i="2"/>
  <c r="T45" i="2"/>
  <c r="P55" i="2"/>
  <c r="G66" i="2"/>
  <c r="U80" i="2"/>
  <c r="C81" i="2"/>
  <c r="T88" i="2"/>
  <c r="S109" i="2"/>
  <c r="E52" i="2"/>
  <c r="J71" i="2"/>
  <c r="N50" i="2"/>
  <c r="R95" i="2"/>
  <c r="D53" i="2"/>
  <c r="V65" i="2"/>
  <c r="M46" i="2"/>
  <c r="F57" i="2"/>
  <c r="J80" i="2"/>
  <c r="U53" i="2"/>
  <c r="I77" i="2"/>
  <c r="W88" i="2"/>
  <c r="T66" i="2"/>
  <c r="S79" i="2"/>
  <c r="F106" i="2"/>
  <c r="J94" i="2"/>
  <c r="R87" i="2"/>
  <c r="F49" i="2"/>
  <c r="R63" i="2"/>
  <c r="P62" i="2"/>
  <c r="O90" i="2"/>
  <c r="X96" i="2"/>
  <c r="Q82" i="2"/>
  <c r="D86" i="2"/>
  <c r="R112" i="2"/>
  <c r="S97" i="2"/>
  <c r="S88" i="2"/>
  <c r="X42" i="2"/>
  <c r="N108" i="2"/>
  <c r="O110" i="2"/>
  <c r="E83" i="2"/>
  <c r="Q75" i="2"/>
  <c r="I43" i="2"/>
  <c r="J58" i="2"/>
  <c r="X105" i="2"/>
  <c r="D77" i="2"/>
  <c r="W53" i="2"/>
  <c r="L64" i="2"/>
  <c r="D59" i="2"/>
  <c r="N79" i="2"/>
  <c r="R43" i="2"/>
  <c r="V46" i="2"/>
  <c r="T61" i="2"/>
  <c r="I51" i="2"/>
  <c r="U43" i="2"/>
  <c r="P52" i="2"/>
  <c r="I75" i="2"/>
  <c r="K83" i="2"/>
  <c r="Q62" i="2"/>
  <c r="V55" i="2"/>
  <c r="U104" i="2"/>
  <c r="L84" i="2"/>
  <c r="K54" i="2"/>
  <c r="M62" i="2"/>
  <c r="P66" i="2"/>
  <c r="R86" i="2"/>
  <c r="F105" i="2"/>
  <c r="E86" i="2"/>
  <c r="D85" i="2"/>
  <c r="J93" i="2"/>
  <c r="N58" i="2"/>
  <c r="G96" i="2"/>
  <c r="N112" i="2"/>
  <c r="O98" i="2"/>
  <c r="L48" i="2"/>
  <c r="T65" i="2"/>
  <c r="N81" i="2"/>
  <c r="U96" i="2"/>
  <c r="Q76" i="2"/>
  <c r="F111" i="2"/>
  <c r="I66" i="2"/>
  <c r="W68" i="2"/>
  <c r="C69" i="2"/>
  <c r="X99" i="2"/>
  <c r="L77" i="2"/>
  <c r="W105" i="2"/>
  <c r="E85" i="2"/>
  <c r="W107" i="2"/>
  <c r="U111" i="2"/>
  <c r="J79" i="2"/>
  <c r="E71" i="2"/>
  <c r="W61" i="2"/>
  <c r="C60" i="2"/>
  <c r="W80" i="2"/>
  <c r="R83" i="2"/>
  <c r="S72" i="2"/>
  <c r="H71" i="2"/>
  <c r="W41" i="2"/>
  <c r="N83" i="2"/>
  <c r="V47" i="2"/>
  <c r="H69" i="2"/>
  <c r="K92" i="2"/>
  <c r="E56" i="2"/>
  <c r="K71" i="2"/>
  <c r="T71" i="2"/>
  <c r="M74" i="2"/>
  <c r="R73" i="2"/>
  <c r="I81" i="2"/>
  <c r="M63" i="2"/>
  <c r="S56" i="2"/>
  <c r="T52" i="2"/>
  <c r="X104" i="2"/>
  <c r="X80" i="2"/>
  <c r="T62" i="2"/>
  <c r="N67" i="2"/>
  <c r="J98" i="2"/>
  <c r="N55" i="2"/>
  <c r="G60" i="2"/>
  <c r="S64" i="2"/>
  <c r="D42" i="2"/>
  <c r="U113" i="2"/>
  <c r="AP96" i="3"/>
  <c r="AP88" i="3"/>
  <c r="AB96" i="3"/>
  <c r="AP95" i="3"/>
  <c r="AP67" i="3"/>
  <c r="AM33" i="3"/>
  <c r="L19" i="3"/>
  <c r="AQ13" i="3"/>
  <c r="AM32" i="3"/>
  <c r="R25" i="3"/>
  <c r="AH21" i="3"/>
  <c r="AK37" i="3"/>
  <c r="V24" i="3"/>
  <c r="W37" i="3"/>
  <c r="C38" i="3"/>
  <c r="N19" i="3"/>
  <c r="Y6" i="3"/>
  <c r="N39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W48" i="2"/>
  <c r="T108" i="2"/>
  <c r="D109" i="2"/>
  <c r="P76" i="2"/>
  <c r="D78" i="2"/>
  <c r="U74" i="2"/>
  <c r="W108" i="2"/>
  <c r="U84" i="2"/>
  <c r="V49" i="2"/>
  <c r="I106" i="2"/>
  <c r="J50" i="2"/>
  <c r="D62" i="2"/>
  <c r="D108" i="2"/>
  <c r="M92" i="2"/>
  <c r="L112" i="2"/>
  <c r="Q66" i="2"/>
  <c r="C96" i="2"/>
  <c r="R56" i="2"/>
  <c r="I82" i="2"/>
  <c r="X62" i="2"/>
  <c r="D110" i="2"/>
  <c r="V80" i="2"/>
  <c r="N105" i="2"/>
  <c r="C42" i="2"/>
  <c r="W44" i="2"/>
  <c r="I61" i="2"/>
  <c r="P47" i="2"/>
  <c r="W92" i="2"/>
  <c r="R105" i="2"/>
  <c r="L45" i="2"/>
  <c r="R64" i="2"/>
  <c r="V62" i="2"/>
  <c r="D91" i="2"/>
  <c r="E51" i="2"/>
  <c r="K51" i="2"/>
  <c r="H89" i="2"/>
  <c r="P82" i="2"/>
  <c r="E54" i="2"/>
  <c r="U61" i="2"/>
  <c r="G88" i="2"/>
  <c r="K81" i="2"/>
  <c r="G105" i="2"/>
  <c r="K40" i="2"/>
  <c r="M84" i="2"/>
  <c r="T60" i="2"/>
  <c r="V81" i="2"/>
  <c r="Q42" i="2"/>
  <c r="N49" i="2"/>
  <c r="X87" i="2"/>
  <c r="T96" i="2"/>
  <c r="Q86" i="2"/>
  <c r="C80" i="2"/>
  <c r="O91" i="2"/>
  <c r="G67" i="2"/>
  <c r="F66" i="2"/>
  <c r="P48" i="2"/>
  <c r="C51" i="2"/>
  <c r="P77" i="2"/>
  <c r="K106" i="2"/>
  <c r="Q47" i="2"/>
  <c r="O109" i="2"/>
  <c r="E96" i="2"/>
  <c r="N47" i="2"/>
  <c r="AP75" i="3"/>
  <c r="AP83" i="3"/>
  <c r="AB71" i="3"/>
  <c r="AP54" i="3"/>
  <c r="AB91" i="3"/>
  <c r="R29" i="3"/>
  <c r="N24" i="3"/>
  <c r="T76" i="2"/>
  <c r="P46" i="2"/>
  <c r="E64" i="2"/>
  <c r="C71" i="2"/>
  <c r="H95" i="2"/>
  <c r="F109" i="2"/>
  <c r="F68" i="2"/>
  <c r="H79" i="2"/>
  <c r="U90" i="2"/>
  <c r="M83" i="2"/>
  <c r="J86" i="2"/>
  <c r="X53" i="2"/>
  <c r="D75" i="2"/>
  <c r="L46" i="2"/>
  <c r="D107" i="2"/>
  <c r="AB73" i="3"/>
  <c r="AB54" i="3"/>
  <c r="C37" i="3"/>
  <c r="Q34" i="3"/>
  <c r="AH33" i="3"/>
  <c r="AI16" i="3"/>
  <c r="Z34" i="3"/>
  <c r="X24" i="3"/>
  <c r="AJ33" i="3"/>
  <c r="H6" i="3"/>
  <c r="AB34" i="3"/>
  <c r="Y18" i="3"/>
  <c r="AP34" i="3"/>
  <c r="Z28" i="3"/>
  <c r="AE11" i="3"/>
  <c r="R40" i="3"/>
  <c r="T30" i="3"/>
  <c r="AH7" i="3"/>
  <c r="S40" i="3"/>
  <c r="AP14" i="3"/>
  <c r="P6" i="3"/>
  <c r="AL16" i="3"/>
  <c r="J38" i="3"/>
  <c r="K42" i="3"/>
  <c r="R26" i="3"/>
  <c r="P35" i="3"/>
  <c r="AJ36" i="3"/>
  <c r="Y30" i="3"/>
  <c r="AK34" i="3"/>
  <c r="T10" i="3"/>
  <c r="AJ11" i="3"/>
  <c r="I40" i="3"/>
  <c r="AC23" i="3"/>
  <c r="AQ37" i="3"/>
  <c r="AP22" i="3"/>
  <c r="W27" i="3"/>
  <c r="AL8" i="3"/>
  <c r="O27" i="3"/>
  <c r="K6" i="3"/>
  <c r="AQ40" i="3"/>
  <c r="H10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U7" i="3"/>
  <c r="AD42" i="3"/>
  <c r="AC35" i="3"/>
  <c r="P26" i="3"/>
  <c r="N12" i="3"/>
  <c r="J61" i="2"/>
  <c r="L93" i="2"/>
  <c r="I83" i="2"/>
  <c r="W84" i="2"/>
  <c r="P106" i="2"/>
  <c r="L71" i="2"/>
  <c r="E66" i="2"/>
  <c r="N73" i="2"/>
  <c r="H96" i="2"/>
  <c r="M58" i="2"/>
  <c r="C75" i="2"/>
  <c r="M68" i="2"/>
  <c r="H90" i="2"/>
  <c r="I40" i="2"/>
  <c r="N92" i="2"/>
  <c r="AB57" i="3"/>
  <c r="AP85" i="3"/>
  <c r="M35" i="3"/>
  <c r="AO39" i="3"/>
  <c r="L25" i="3"/>
  <c r="AH13" i="3"/>
  <c r="Q16" i="3"/>
  <c r="T33" i="3"/>
  <c r="X28" i="3"/>
  <c r="N5" i="3"/>
  <c r="Y39" i="3"/>
  <c r="Z12" i="3"/>
  <c r="AN32" i="3"/>
  <c r="M20" i="3"/>
  <c r="L6" i="3"/>
  <c r="AP16" i="3"/>
  <c r="Q29" i="3"/>
  <c r="N20" i="3"/>
  <c r="W24" i="3"/>
  <c r="AK11" i="3"/>
  <c r="T22" i="3"/>
  <c r="W6" i="3"/>
  <c r="AQ9" i="3"/>
  <c r="C30" i="3"/>
  <c r="AC33" i="3"/>
  <c r="AN17" i="3"/>
  <c r="AG8" i="3"/>
  <c r="H35" i="3"/>
  <c r="AE33" i="3"/>
  <c r="R42" i="3"/>
  <c r="AO10" i="3"/>
  <c r="X25" i="3"/>
  <c r="AQ33" i="3"/>
  <c r="I42" i="3"/>
  <c r="U6" i="3"/>
  <c r="AH41" i="3"/>
  <c r="K18" i="3"/>
  <c r="AN29" i="3"/>
  <c r="AL21" i="3"/>
  <c r="Z29" i="3"/>
  <c r="J29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D80" i="2"/>
  <c r="O41" i="2"/>
  <c r="D45" i="2"/>
  <c r="C49" i="2"/>
  <c r="W83" i="2"/>
  <c r="L69" i="2"/>
  <c r="M89" i="2"/>
  <c r="N52" i="2"/>
  <c r="D71" i="2"/>
  <c r="I42" i="2"/>
  <c r="I55" i="2"/>
  <c r="D67" i="2"/>
  <c r="W104" i="2"/>
  <c r="H77" i="2"/>
  <c r="T110" i="2"/>
  <c r="AB59" i="3"/>
  <c r="AP76" i="3"/>
  <c r="AJ38" i="3"/>
  <c r="AL41" i="3"/>
  <c r="I28" i="3"/>
  <c r="AB41" i="3"/>
  <c r="AH17" i="3"/>
  <c r="S35" i="3"/>
  <c r="AM11" i="3"/>
  <c r="T34" i="3"/>
  <c r="AK17" i="3"/>
  <c r="AA17" i="3"/>
  <c r="V9" i="3"/>
  <c r="AM26" i="3"/>
  <c r="AA42" i="3"/>
  <c r="R30" i="3"/>
  <c r="V29" i="3"/>
  <c r="AA6" i="3"/>
  <c r="S17" i="3"/>
  <c r="J8" i="3"/>
  <c r="Q38" i="3"/>
  <c r="AA21" i="3"/>
  <c r="V25" i="3"/>
  <c r="M7" i="3"/>
  <c r="N36" i="3"/>
  <c r="N32" i="3"/>
  <c r="O11" i="3"/>
  <c r="X5" i="3"/>
  <c r="H25" i="3"/>
  <c r="AL42" i="3"/>
  <c r="AA32" i="3"/>
  <c r="Z37" i="3"/>
  <c r="Y24" i="3"/>
  <c r="AC16" i="3"/>
  <c r="W10" i="3"/>
  <c r="G39" i="3"/>
  <c r="N30" i="3"/>
  <c r="Q40" i="3"/>
  <c r="AJ13" i="3"/>
  <c r="M5" i="3"/>
  <c r="AI36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N18" i="3"/>
  <c r="AL24" i="3"/>
  <c r="D49" i="3"/>
  <c r="K7" i="3"/>
  <c r="D47" i="3"/>
  <c r="AB32" i="3"/>
  <c r="V14" i="3"/>
  <c r="M85" i="2"/>
  <c r="I85" i="2"/>
  <c r="W73" i="2"/>
  <c r="R55" i="2"/>
  <c r="O105" i="2"/>
  <c r="X113" i="2"/>
  <c r="I47" i="2"/>
  <c r="X51" i="2"/>
  <c r="U77" i="2"/>
  <c r="X56" i="2"/>
  <c r="G56" i="2"/>
  <c r="Q60" i="2"/>
  <c r="T74" i="2"/>
  <c r="V45" i="2"/>
  <c r="F97" i="2"/>
  <c r="AB72" i="3"/>
  <c r="AP77" i="3"/>
  <c r="Y22" i="3"/>
  <c r="S31" i="3"/>
  <c r="P5" i="3"/>
  <c r="X7" i="3"/>
  <c r="AA12" i="3"/>
  <c r="AO20" i="3"/>
  <c r="AI30" i="3"/>
  <c r="H11" i="3"/>
  <c r="X10" i="3"/>
  <c r="AI9" i="3"/>
  <c r="J25" i="3"/>
  <c r="C41" i="3"/>
  <c r="C25" i="3"/>
  <c r="S11" i="3"/>
  <c r="O18" i="3"/>
  <c r="Q23" i="3"/>
  <c r="I15" i="3"/>
  <c r="T28" i="3"/>
  <c r="AE42" i="3"/>
  <c r="I41" i="3"/>
  <c r="AC6" i="3"/>
  <c r="AJ20" i="3"/>
  <c r="Y31" i="3"/>
  <c r="AL39" i="3"/>
  <c r="L26" i="3"/>
  <c r="L22" i="3"/>
  <c r="AO31" i="3"/>
  <c r="O19" i="3"/>
  <c r="I21" i="3"/>
  <c r="I35" i="3"/>
  <c r="AQ14" i="3"/>
  <c r="D50" i="3"/>
  <c r="I34" i="3"/>
  <c r="I18" i="3"/>
  <c r="AK20" i="3"/>
  <c r="AC5" i="3"/>
  <c r="P19" i="3"/>
  <c r="M38" i="3"/>
  <c r="R10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G12" i="3"/>
  <c r="AL23" i="3"/>
  <c r="AH5" i="3"/>
  <c r="AO42" i="3"/>
  <c r="I32" i="3"/>
  <c r="AN26" i="3"/>
  <c r="R109" i="2"/>
  <c r="X70" i="2"/>
  <c r="T50" i="2"/>
  <c r="M61" i="2"/>
  <c r="P75" i="2"/>
  <c r="N89" i="2"/>
  <c r="I50" i="2"/>
  <c r="S50" i="2"/>
  <c r="X58" i="2"/>
  <c r="X107" i="2"/>
  <c r="H42" i="2"/>
  <c r="D40" i="2"/>
  <c r="X78" i="2"/>
  <c r="W52" i="2"/>
  <c r="U40" i="2"/>
  <c r="AB47" i="3"/>
  <c r="AB64" i="3"/>
  <c r="C23" i="3"/>
  <c r="AD50" i="3"/>
  <c r="AK21" i="3"/>
  <c r="M29" i="3"/>
  <c r="AE21" i="3"/>
  <c r="AP13" i="3"/>
  <c r="I8" i="3"/>
  <c r="AM8" i="3"/>
  <c r="R32" i="3"/>
  <c r="K35" i="3"/>
  <c r="AP40" i="3"/>
  <c r="C32" i="3"/>
  <c r="O15" i="3"/>
  <c r="AI10" i="3"/>
  <c r="G32" i="3"/>
  <c r="J34" i="3"/>
  <c r="AP26" i="3"/>
  <c r="AN34" i="3"/>
  <c r="R20" i="3"/>
  <c r="AK9" i="3"/>
  <c r="AO34" i="3"/>
  <c r="L23" i="3"/>
  <c r="AI31" i="3"/>
  <c r="C27" i="3"/>
  <c r="R14" i="3"/>
  <c r="AB24" i="3"/>
  <c r="P16" i="3"/>
  <c r="AM24" i="3"/>
  <c r="G48" i="3"/>
  <c r="H18" i="3"/>
  <c r="AB13" i="3"/>
  <c r="AA41" i="3"/>
  <c r="AP17" i="3"/>
  <c r="S24" i="3"/>
  <c r="T12" i="3"/>
  <c r="G109" i="2"/>
  <c r="K62" i="2"/>
  <c r="P42" i="2"/>
  <c r="Q74" i="2"/>
  <c r="W59" i="2"/>
  <c r="D79" i="2"/>
  <c r="X69" i="2"/>
  <c r="U109" i="2"/>
  <c r="O44" i="2"/>
  <c r="M72" i="2"/>
  <c r="G87" i="2"/>
  <c r="J96" i="2"/>
  <c r="X74" i="2"/>
  <c r="H93" i="2"/>
  <c r="M59" i="2"/>
  <c r="AB93" i="3"/>
  <c r="AB66" i="3"/>
  <c r="P39" i="3"/>
  <c r="AN22" i="3"/>
  <c r="AD35" i="3"/>
  <c r="K40" i="3"/>
  <c r="O17" i="3"/>
  <c r="AQ18" i="3"/>
  <c r="AH42" i="3"/>
  <c r="U24" i="3"/>
  <c r="AL31" i="3"/>
  <c r="M39" i="3"/>
  <c r="AM39" i="3"/>
  <c r="AL9" i="3"/>
  <c r="V18" i="3"/>
  <c r="P20" i="3"/>
  <c r="AH11" i="3"/>
  <c r="AN23" i="3"/>
  <c r="AQ32" i="3"/>
  <c r="AM9" i="3"/>
  <c r="P18" i="3"/>
  <c r="J17" i="3"/>
  <c r="L16" i="3"/>
  <c r="C42" i="3"/>
  <c r="Y16" i="3"/>
  <c r="AJ5" i="3"/>
  <c r="AG38" i="3"/>
  <c r="K21" i="3"/>
  <c r="AH10" i="3"/>
  <c r="C40" i="3"/>
  <c r="AM20" i="3"/>
  <c r="H37" i="3"/>
  <c r="O30" i="3"/>
  <c r="Q9" i="3"/>
  <c r="X26" i="3"/>
  <c r="L39" i="3"/>
  <c r="AG36" i="3"/>
  <c r="AI27" i="3"/>
  <c r="AE41" i="3"/>
  <c r="X21" i="3"/>
  <c r="L27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U91" i="2"/>
  <c r="F99" i="2"/>
  <c r="F46" i="2"/>
  <c r="J57" i="2"/>
  <c r="S108" i="2"/>
  <c r="U55" i="2"/>
  <c r="K67" i="2"/>
  <c r="X89" i="2"/>
  <c r="F61" i="2"/>
  <c r="V93" i="2"/>
  <c r="P93" i="2"/>
  <c r="I110" i="2"/>
  <c r="U70" i="2"/>
  <c r="L67" i="2"/>
  <c r="G83" i="2"/>
  <c r="AP55" i="3"/>
  <c r="AP49" i="3"/>
  <c r="R18" i="3"/>
  <c r="N15" i="3"/>
  <c r="AK12" i="3"/>
  <c r="U15" i="3"/>
  <c r="J37" i="3"/>
  <c r="L33" i="3"/>
  <c r="V12" i="3"/>
  <c r="L8" i="3"/>
  <c r="W12" i="3"/>
  <c r="T35" i="3"/>
  <c r="S34" i="3"/>
  <c r="O35" i="3"/>
  <c r="Q26" i="3"/>
  <c r="C19" i="3"/>
  <c r="L20" i="3"/>
  <c r="Y28" i="3"/>
  <c r="AJ15" i="3"/>
  <c r="AB30" i="3"/>
  <c r="M26" i="3"/>
  <c r="AO32" i="3"/>
  <c r="AO11" i="3"/>
  <c r="C33" i="3"/>
  <c r="U37" i="3"/>
  <c r="AE8" i="3"/>
  <c r="AG23" i="3"/>
  <c r="AK41" i="3"/>
  <c r="AC17" i="3"/>
  <c r="H32" i="3"/>
  <c r="AB26" i="3"/>
  <c r="AN24" i="3"/>
  <c r="W9" i="3"/>
  <c r="T11" i="3"/>
  <c r="W35" i="3"/>
  <c r="AC14" i="3"/>
  <c r="AP18" i="3"/>
  <c r="AE20" i="3"/>
  <c r="V67" i="2"/>
  <c r="F40" i="2"/>
  <c r="D50" i="2"/>
  <c r="U68" i="2"/>
  <c r="E104" i="2"/>
  <c r="K95" i="2"/>
  <c r="I56" i="2"/>
  <c r="G110" i="2"/>
  <c r="R80" i="2"/>
  <c r="J111" i="2"/>
  <c r="U69" i="2"/>
  <c r="O97" i="2"/>
  <c r="E97" i="2"/>
  <c r="G64" i="2"/>
  <c r="K63" i="2"/>
  <c r="N77" i="2"/>
  <c r="AP63" i="3"/>
  <c r="C28" i="3"/>
  <c r="AO33" i="3"/>
  <c r="AG42" i="3"/>
  <c r="S36" i="3"/>
  <c r="I36" i="3"/>
  <c r="G37" i="3"/>
  <c r="Q33" i="3"/>
  <c r="AH15" i="3"/>
  <c r="Y34" i="3"/>
  <c r="M36" i="3"/>
  <c r="L5" i="3"/>
  <c r="AH14" i="3"/>
  <c r="AP8" i="3"/>
  <c r="O8" i="3"/>
  <c r="AK24" i="3"/>
  <c r="V34" i="3"/>
  <c r="N21" i="3"/>
  <c r="R6" i="3"/>
  <c r="AM13" i="3"/>
  <c r="O20" i="3"/>
  <c r="O9" i="3"/>
  <c r="H42" i="3"/>
  <c r="O24" i="3"/>
  <c r="U28" i="3"/>
  <c r="G50" i="3"/>
  <c r="T26" i="3"/>
  <c r="C24" i="3"/>
  <c r="I7" i="3"/>
  <c r="AQ21" i="3"/>
  <c r="AB29" i="3"/>
  <c r="AP33" i="3"/>
  <c r="AQ22" i="3"/>
  <c r="AE5" i="3"/>
  <c r="AK7" i="3"/>
  <c r="H7" i="3"/>
  <c r="N8" i="3"/>
  <c r="AJ32" i="3"/>
  <c r="AO38" i="3"/>
  <c r="P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O77" i="2"/>
  <c r="T84" i="2"/>
  <c r="G92" i="2"/>
  <c r="H84" i="2"/>
  <c r="H70" i="2"/>
  <c r="F72" i="2"/>
  <c r="S84" i="2"/>
  <c r="U83" i="2"/>
  <c r="W67" i="2"/>
  <c r="X76" i="2"/>
  <c r="I87" i="2"/>
  <c r="X91" i="2"/>
  <c r="E73" i="2"/>
  <c r="K77" i="2"/>
  <c r="E78" i="2"/>
  <c r="E42" i="2"/>
  <c r="AP91" i="3"/>
  <c r="S7" i="3"/>
  <c r="AL20" i="3"/>
  <c r="Y17" i="3"/>
  <c r="H38" i="3"/>
  <c r="AQ38" i="3"/>
  <c r="AG17" i="3"/>
  <c r="Q35" i="3"/>
  <c r="AQ8" i="3"/>
  <c r="X36" i="3"/>
  <c r="P13" i="3"/>
  <c r="X15" i="3"/>
  <c r="C22" i="3"/>
  <c r="AA31" i="3"/>
  <c r="AA40" i="3"/>
  <c r="H21" i="3"/>
  <c r="AJ23" i="3"/>
  <c r="Y38" i="3"/>
  <c r="AK22" i="3"/>
  <c r="Q19" i="3"/>
  <c r="AC19" i="3"/>
  <c r="I25" i="3"/>
  <c r="C15" i="3"/>
  <c r="L28" i="3"/>
  <c r="W16" i="3"/>
  <c r="AH35" i="3"/>
  <c r="V38" i="3"/>
  <c r="S38" i="3"/>
  <c r="AB6" i="3"/>
  <c r="AJ34" i="3"/>
  <c r="U33" i="3"/>
  <c r="Q22" i="3"/>
  <c r="L38" i="3"/>
  <c r="W31" i="3"/>
  <c r="Y37" i="3"/>
  <c r="AO41" i="3"/>
  <c r="Z36" i="3"/>
  <c r="W41" i="3"/>
  <c r="AA10" i="3"/>
  <c r="AE29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W21" i="3"/>
  <c r="AE14" i="3"/>
  <c r="AL37" i="3"/>
  <c r="AE39" i="3"/>
  <c r="AM14" i="3"/>
  <c r="AC42" i="3"/>
  <c r="AC37" i="3"/>
  <c r="AB18" i="3"/>
  <c r="AB11" i="3"/>
  <c r="AI38" i="3"/>
  <c r="AN6" i="3"/>
  <c r="L14" i="3"/>
  <c r="AI34" i="3"/>
  <c r="M33" i="3"/>
  <c r="AG21" i="3"/>
  <c r="AN19" i="3"/>
  <c r="AE6" i="3"/>
  <c r="AK10" i="3"/>
  <c r="Y32" i="3"/>
  <c r="E106" i="2"/>
  <c r="D90" i="2"/>
  <c r="Q89" i="2"/>
  <c r="R42" i="2"/>
  <c r="S81" i="2"/>
  <c r="F76" i="2"/>
  <c r="Q92" i="2"/>
  <c r="N94" i="2"/>
  <c r="I112" i="2"/>
  <c r="U89" i="2"/>
  <c r="L99" i="2"/>
  <c r="P58" i="2"/>
  <c r="D106" i="2"/>
  <c r="G70" i="2"/>
  <c r="C95" i="2"/>
  <c r="F88" i="2"/>
  <c r="AP58" i="3"/>
  <c r="P32" i="3"/>
  <c r="AQ39" i="3"/>
  <c r="AC20" i="3"/>
  <c r="G41" i="3"/>
  <c r="R35" i="3"/>
  <c r="G40" i="3"/>
  <c r="V33" i="3"/>
  <c r="AB21" i="3"/>
  <c r="AQ19" i="3"/>
  <c r="AQ12" i="3"/>
  <c r="C8" i="3"/>
  <c r="AI28" i="3"/>
  <c r="AC9" i="3"/>
  <c r="K15" i="3"/>
  <c r="L18" i="3"/>
  <c r="AQ41" i="3"/>
  <c r="AM30" i="3"/>
  <c r="AD48" i="3"/>
  <c r="Y7" i="3"/>
  <c r="AD19" i="3"/>
  <c r="AL7" i="3"/>
  <c r="M48" i="2"/>
  <c r="K94" i="2"/>
  <c r="C58" i="2"/>
  <c r="T90" i="2"/>
  <c r="T40" i="2"/>
  <c r="L44" i="2"/>
  <c r="T68" i="2"/>
  <c r="S93" i="2"/>
  <c r="L60" i="2"/>
  <c r="H52" i="2"/>
  <c r="U59" i="2"/>
  <c r="J49" i="2"/>
  <c r="V97" i="2"/>
  <c r="N63" i="2"/>
  <c r="C108" i="2"/>
  <c r="AB88" i="3"/>
  <c r="AB87" i="3"/>
  <c r="O22" i="3"/>
  <c r="AP10" i="3"/>
  <c r="P10" i="3"/>
  <c r="K38" i="3"/>
  <c r="L37" i="3"/>
  <c r="W18" i="3"/>
  <c r="Q31" i="3"/>
  <c r="AP30" i="3"/>
  <c r="H24" i="3"/>
  <c r="AM40" i="3"/>
  <c r="AD38" i="3"/>
  <c r="AK27" i="3"/>
  <c r="M22" i="3"/>
  <c r="M9" i="3"/>
  <c r="K23" i="3"/>
  <c r="N35" i="3"/>
  <c r="AE19" i="3"/>
  <c r="J27" i="3"/>
  <c r="AL10" i="3"/>
  <c r="U12" i="3"/>
  <c r="AC7" i="3"/>
  <c r="S30" i="3"/>
  <c r="Q5" i="3"/>
  <c r="AP15" i="3"/>
  <c r="P21" i="3"/>
  <c r="AP11" i="3"/>
  <c r="AI19" i="3"/>
  <c r="C9" i="3"/>
  <c r="Z31" i="3"/>
  <c r="O113" i="2"/>
  <c r="O67" i="2"/>
  <c r="W19" i="3"/>
  <c r="Z9" i="3"/>
  <c r="AA5" i="3"/>
  <c r="S23" i="3"/>
  <c r="C39" i="3"/>
  <c r="AO16" i="3"/>
  <c r="AQ24" i="3"/>
  <c r="R23" i="3"/>
  <c r="L42" i="3"/>
  <c r="AK14" i="3"/>
  <c r="I12" i="3"/>
  <c r="AP42" i="3"/>
  <c r="Z42" i="3"/>
  <c r="AQ5" i="3"/>
  <c r="K39" i="3"/>
  <c r="AC32" i="3"/>
  <c r="V28" i="3"/>
  <c r="O12" i="3"/>
  <c r="I31" i="3"/>
  <c r="AE13" i="3"/>
  <c r="AA28" i="3"/>
  <c r="T36" i="3"/>
  <c r="R12" i="3"/>
  <c r="K9" i="3"/>
  <c r="AA38" i="3"/>
  <c r="AD29" i="3"/>
  <c r="AQ28" i="3"/>
  <c r="K26" i="3"/>
  <c r="W8" i="3"/>
  <c r="Q10" i="3"/>
  <c r="AP21" i="3"/>
  <c r="U13" i="3"/>
  <c r="U36" i="3"/>
  <c r="AB27" i="3"/>
  <c r="AM37" i="3"/>
  <c r="AH25" i="3"/>
  <c r="AE36" i="3"/>
  <c r="R41" i="3"/>
  <c r="O32" i="3"/>
  <c r="U10" i="3"/>
  <c r="AM31" i="3"/>
  <c r="R31" i="3"/>
  <c r="AP24" i="3"/>
  <c r="AM19" i="3"/>
  <c r="R8" i="3"/>
  <c r="V42" i="3"/>
  <c r="H8" i="3"/>
  <c r="AM15" i="3"/>
  <c r="AM27" i="3"/>
  <c r="V36" i="3"/>
  <c r="AD23" i="3"/>
  <c r="AJ9" i="3"/>
  <c r="P9" i="3"/>
  <c r="Q17" i="3"/>
  <c r="X23" i="3"/>
  <c r="S18" i="3"/>
  <c r="K50" i="2"/>
  <c r="Q44" i="2"/>
  <c r="U41" i="3"/>
  <c r="Z24" i="3"/>
  <c r="E50" i="3"/>
  <c r="Z26" i="3"/>
  <c r="AP32" i="3"/>
  <c r="N41" i="3"/>
  <c r="C67" i="2"/>
  <c r="X81" i="2"/>
  <c r="AB22" i="3"/>
  <c r="M31" i="3"/>
  <c r="AG18" i="3"/>
  <c r="AE38" i="3"/>
  <c r="R33" i="3"/>
  <c r="M37" i="3"/>
  <c r="Y20" i="3"/>
  <c r="AN38" i="3"/>
  <c r="AD26" i="3"/>
  <c r="L15" i="3"/>
  <c r="J40" i="3"/>
  <c r="AM10" i="3"/>
  <c r="Y35" i="3"/>
  <c r="K14" i="3"/>
  <c r="V21" i="3"/>
  <c r="S22" i="3"/>
  <c r="AP27" i="3"/>
  <c r="V17" i="3"/>
  <c r="C36" i="3"/>
  <c r="AM38" i="3"/>
  <c r="X41" i="3"/>
  <c r="Z17" i="3"/>
  <c r="K37" i="3"/>
  <c r="L21" i="3"/>
  <c r="Z27" i="3"/>
  <c r="Q18" i="3"/>
  <c r="AQ7" i="3"/>
  <c r="AM42" i="3"/>
  <c r="J31" i="3"/>
  <c r="J19" i="3"/>
  <c r="AA19" i="3"/>
  <c r="Q7" i="3"/>
  <c r="AJ6" i="3"/>
  <c r="K8" i="3"/>
  <c r="Q25" i="3"/>
  <c r="V20" i="3"/>
  <c r="L35" i="3"/>
  <c r="AN27" i="3"/>
  <c r="X22" i="3"/>
  <c r="AE30" i="3"/>
  <c r="AQ27" i="3"/>
  <c r="U20" i="3"/>
  <c r="AE15" i="3"/>
  <c r="AK8" i="3"/>
  <c r="AM6" i="3"/>
  <c r="AG40" i="3"/>
  <c r="Y41" i="3"/>
  <c r="AD31" i="3"/>
  <c r="T21" i="3"/>
  <c r="Z41" i="3"/>
  <c r="AN36" i="3"/>
  <c r="AA24" i="3"/>
  <c r="H33" i="3"/>
  <c r="X17" i="3"/>
  <c r="M19" i="3"/>
  <c r="V37" i="3"/>
  <c r="AI33" i="3"/>
  <c r="AD39" i="3"/>
  <c r="X108" i="2"/>
  <c r="V79" i="2"/>
  <c r="AA36" i="3"/>
  <c r="S27" i="3"/>
  <c r="J21" i="3"/>
  <c r="AA23" i="3"/>
  <c r="O26" i="3"/>
  <c r="I30" i="3"/>
  <c r="N9" i="3"/>
  <c r="AD25" i="3"/>
  <c r="AP20" i="3"/>
  <c r="AL26" i="3"/>
  <c r="W38" i="3"/>
  <c r="AL28" i="3"/>
  <c r="L12" i="3"/>
  <c r="C4" i="3"/>
  <c r="J28" i="3"/>
  <c r="X39" i="3"/>
  <c r="AC11" i="3"/>
  <c r="O40" i="3"/>
  <c r="AM36" i="3"/>
  <c r="T15" i="3"/>
  <c r="AJ27" i="3"/>
  <c r="AB16" i="3"/>
  <c r="H12" i="3"/>
  <c r="M21" i="3"/>
  <c r="AG25" i="3"/>
  <c r="AA26" i="3"/>
  <c r="AI14" i="3"/>
  <c r="AB15" i="3"/>
  <c r="AA37" i="3"/>
  <c r="C26" i="3"/>
  <c r="X42" i="3"/>
  <c r="J11" i="3"/>
  <c r="AQ10" i="3"/>
  <c r="Y27" i="3"/>
  <c r="AO19" i="3"/>
  <c r="K33" i="3"/>
  <c r="AE27" i="3"/>
  <c r="J22" i="3"/>
  <c r="W14" i="3"/>
  <c r="U17" i="3"/>
  <c r="AO22" i="3"/>
  <c r="AG35" i="3"/>
  <c r="V15" i="3"/>
  <c r="AO27" i="3"/>
  <c r="J14" i="3"/>
  <c r="AI23" i="3"/>
  <c r="Y33" i="3"/>
  <c r="J13" i="3"/>
  <c r="AQ15" i="3"/>
  <c r="G33" i="3"/>
  <c r="P28" i="3"/>
  <c r="AP29" i="3"/>
  <c r="AJ19" i="3"/>
  <c r="AE26" i="3"/>
  <c r="M16" i="3"/>
  <c r="AN13" i="3"/>
  <c r="AP38" i="3"/>
  <c r="I5" i="3"/>
  <c r="AQ11" i="3"/>
  <c r="AJ7" i="3"/>
  <c r="AJ29" i="3"/>
  <c r="AA35" i="3"/>
  <c r="AD34" i="3"/>
  <c r="AQ16" i="3"/>
  <c r="S10" i="3"/>
  <c r="AG22" i="3"/>
  <c r="K25" i="3"/>
  <c r="N18" i="3"/>
  <c r="P33" i="3"/>
  <c r="I10" i="3"/>
  <c r="AQ35" i="3"/>
  <c r="T27" i="3"/>
  <c r="K41" i="3"/>
  <c r="U16" i="3"/>
  <c r="AN30" i="3"/>
  <c r="AI32" i="3"/>
  <c r="W13" i="3"/>
  <c r="AH19" i="3"/>
  <c r="AL35" i="3"/>
  <c r="AH20" i="3"/>
  <c r="J10" i="3"/>
  <c r="AO5" i="3"/>
  <c r="I62" i="2"/>
  <c r="AP65" i="3"/>
  <c r="AK29" i="3"/>
  <c r="AQ23" i="3"/>
  <c r="L36" i="3"/>
  <c r="S21" i="3"/>
  <c r="P17" i="3"/>
  <c r="AA11" i="3"/>
  <c r="J20" i="3"/>
  <c r="H16" i="3"/>
  <c r="P31" i="3"/>
  <c r="AM34" i="3"/>
  <c r="AB14" i="3"/>
  <c r="V22" i="3"/>
  <c r="K30" i="3"/>
  <c r="AH38" i="3"/>
  <c r="AG41" i="3"/>
  <c r="Q20" i="3"/>
  <c r="R19" i="3"/>
  <c r="K22" i="3"/>
  <c r="AH12" i="3"/>
  <c r="T31" i="3"/>
  <c r="AL17" i="3"/>
  <c r="N23" i="3"/>
  <c r="U8" i="3"/>
  <c r="AE12" i="3"/>
  <c r="AA27" i="3"/>
  <c r="AJ14" i="3"/>
  <c r="AI42" i="3"/>
  <c r="Y23" i="3"/>
  <c r="X32" i="3"/>
  <c r="AA18" i="3"/>
  <c r="AD22" i="3"/>
  <c r="O33" i="3"/>
  <c r="AI26" i="3"/>
  <c r="Q11" i="3"/>
  <c r="AO40" i="3"/>
  <c r="M18" i="3"/>
  <c r="S37" i="3"/>
  <c r="K20" i="3"/>
  <c r="O85" i="2"/>
  <c r="T23" i="3"/>
  <c r="N10" i="3"/>
  <c r="K19" i="3"/>
  <c r="AB33" i="3"/>
  <c r="Y36" i="3"/>
  <c r="R9" i="3"/>
  <c r="M12" i="3"/>
  <c r="J23" i="3"/>
  <c r="R21" i="3"/>
  <c r="AD36" i="3"/>
  <c r="AK33" i="3"/>
  <c r="Q12" i="3"/>
  <c r="AJ35" i="3"/>
  <c r="Y12" i="3"/>
  <c r="L40" i="3"/>
  <c r="Y9" i="3"/>
  <c r="T18" i="3"/>
  <c r="U38" i="3"/>
  <c r="R5" i="3"/>
  <c r="AH30" i="3"/>
  <c r="K28" i="3"/>
  <c r="O34" i="3"/>
  <c r="AC34" i="3"/>
  <c r="AN15" i="3"/>
  <c r="S14" i="3"/>
  <c r="AO36" i="3"/>
  <c r="L10" i="3"/>
  <c r="V39" i="3"/>
  <c r="AO29" i="3"/>
  <c r="Y8" i="3"/>
  <c r="T37" i="3"/>
  <c r="AN11" i="3"/>
  <c r="O31" i="3"/>
  <c r="AG9" i="3"/>
  <c r="C18" i="3"/>
  <c r="O13" i="3"/>
  <c r="AK18" i="3"/>
  <c r="H94" i="2"/>
  <c r="AK5" i="3"/>
  <c r="C109" i="2"/>
  <c r="X31" i="3"/>
  <c r="AC13" i="3"/>
  <c r="I29" i="3"/>
  <c r="M30" i="3"/>
  <c r="N42" i="3"/>
  <c r="I6" i="3"/>
  <c r="J32" i="3"/>
  <c r="AE17" i="3"/>
  <c r="AL29" i="3"/>
  <c r="AL6" i="3"/>
  <c r="R13" i="3"/>
  <c r="Y14" i="3"/>
  <c r="O36" i="3"/>
  <c r="AE35" i="3"/>
  <c r="Q42" i="3"/>
  <c r="K27" i="3"/>
  <c r="V35" i="3"/>
  <c r="AG24" i="3"/>
  <c r="AJ37" i="3"/>
  <c r="AQ34" i="3"/>
  <c r="G47" i="3"/>
  <c r="AH18" i="3"/>
  <c r="M14" i="3"/>
  <c r="P14" i="3"/>
  <c r="AE22" i="3"/>
  <c r="AK16" i="3"/>
  <c r="AK19" i="3"/>
  <c r="T5" i="3"/>
  <c r="V19" i="3"/>
  <c r="M41" i="3"/>
  <c r="AH8" i="3"/>
  <c r="H22" i="3"/>
  <c r="AH39" i="3"/>
  <c r="AK30" i="3"/>
  <c r="AB42" i="3"/>
  <c r="S41" i="3"/>
  <c r="R37" i="3"/>
  <c r="Z23" i="3"/>
  <c r="AO17" i="3"/>
  <c r="AH28" i="3"/>
  <c r="Z20" i="3"/>
  <c r="AL25" i="3"/>
  <c r="C20" i="3"/>
  <c r="S6" i="3"/>
  <c r="Y29" i="3"/>
  <c r="AQ31" i="3"/>
  <c r="N16" i="3"/>
  <c r="AH9" i="3"/>
  <c r="M40" i="3"/>
  <c r="N28" i="3"/>
  <c r="Z32" i="3"/>
  <c r="K12" i="3"/>
  <c r="S15" i="3"/>
  <c r="Q32" i="3"/>
  <c r="T13" i="3"/>
  <c r="K5" i="3"/>
  <c r="Q107" i="2"/>
  <c r="J5" i="3"/>
  <c r="V10" i="3"/>
  <c r="W39" i="3"/>
  <c r="P38" i="3"/>
  <c r="AC15" i="3"/>
  <c r="Q41" i="2"/>
  <c r="AI24" i="3"/>
  <c r="Y10" i="3"/>
  <c r="AL19" i="3"/>
  <c r="U40" i="3"/>
  <c r="H23" i="3"/>
  <c r="Q21" i="3"/>
  <c r="AL14" i="3"/>
  <c r="AI40" i="3"/>
  <c r="AK25" i="3"/>
  <c r="N25" i="3"/>
  <c r="W32" i="3"/>
  <c r="J87" i="2"/>
  <c r="AD28" i="3"/>
  <c r="AO24" i="3"/>
  <c r="W36" i="3"/>
  <c r="N29" i="3"/>
  <c r="Q15" i="3"/>
  <c r="T9" i="3"/>
  <c r="S20" i="3"/>
  <c r="M11" i="3"/>
  <c r="Z7" i="3"/>
  <c r="Q14" i="3"/>
  <c r="AO35" i="3"/>
  <c r="Q37" i="3"/>
  <c r="R22" i="3"/>
  <c r="C104" i="2"/>
  <c r="K36" i="3"/>
  <c r="J7" i="3"/>
  <c r="E48" i="3"/>
  <c r="AK13" i="3"/>
  <c r="AH32" i="3"/>
  <c r="AQ30" i="3"/>
  <c r="AD30" i="3"/>
  <c r="AE23" i="3"/>
  <c r="Z38" i="3"/>
  <c r="AG31" i="3"/>
  <c r="X9" i="3"/>
  <c r="AN21" i="3"/>
  <c r="AG5" i="3"/>
  <c r="AA22" i="3"/>
  <c r="C13" i="3"/>
  <c r="C10" i="3"/>
  <c r="AK26" i="3"/>
  <c r="AI13" i="3"/>
  <c r="Z14" i="3"/>
  <c r="AJ40" i="3"/>
  <c r="W30" i="3"/>
  <c r="I17" i="3"/>
  <c r="AJ21" i="3"/>
  <c r="AC41" i="3"/>
  <c r="N27" i="3"/>
  <c r="V40" i="3"/>
  <c r="CZ26" i="1" l="1"/>
  <c r="CZ28" i="1" s="1"/>
  <c r="BH176" i="1"/>
  <c r="B163" i="1"/>
  <c r="B157" i="1"/>
  <c r="B185" i="1" s="1"/>
  <c r="U202" i="1"/>
  <c r="D149" i="1"/>
  <c r="K195" i="1"/>
  <c r="M155" i="1"/>
  <c r="T105" i="1"/>
  <c r="M176" i="1"/>
  <c r="M211" i="1" s="1"/>
  <c r="U177" i="1"/>
  <c r="E203" i="1"/>
  <c r="W153" i="1"/>
  <c r="K191" i="1"/>
  <c r="T181" i="1"/>
  <c r="L155" i="1"/>
  <c r="F195" i="1"/>
  <c r="L149" i="1"/>
  <c r="C149" i="1"/>
  <c r="E168" i="1"/>
  <c r="N110" i="1"/>
  <c r="N155" i="1"/>
  <c r="S163" i="1"/>
  <c r="W201" i="1"/>
  <c r="U195" i="1"/>
  <c r="W167" i="1"/>
  <c r="T164" i="1"/>
  <c r="S98" i="1"/>
  <c r="R164" i="1"/>
  <c r="H174" i="1"/>
  <c r="L110" i="1"/>
  <c r="C109" i="1"/>
  <c r="V104" i="1"/>
  <c r="M186" i="1"/>
  <c r="B110" i="1"/>
  <c r="B158" i="1"/>
  <c r="D176" i="1"/>
  <c r="D211" i="1" s="1"/>
  <c r="O153" i="1"/>
  <c r="R202" i="1"/>
  <c r="B202" i="1"/>
  <c r="Q180" i="1"/>
  <c r="D191" i="1"/>
  <c r="P155" i="1"/>
  <c r="J163" i="1"/>
  <c r="I168" i="1"/>
  <c r="F181" i="1"/>
  <c r="J164" i="1"/>
  <c r="H177" i="1"/>
  <c r="W184" i="1"/>
  <c r="G175" i="1"/>
  <c r="G210" i="1" s="1"/>
  <c r="R184" i="1"/>
  <c r="R214" i="1" s="1"/>
  <c r="K168" i="1"/>
  <c r="N180" i="1"/>
  <c r="G203" i="1"/>
  <c r="J108" i="1"/>
  <c r="V182" i="1"/>
  <c r="U153" i="1"/>
  <c r="W104" i="1"/>
  <c r="T110" i="1"/>
  <c r="P181" i="1"/>
  <c r="B177" i="1"/>
  <c r="G176" i="1"/>
  <c r="G211" i="1" s="1"/>
  <c r="O176" i="1"/>
  <c r="O211" i="1" s="1"/>
  <c r="P174" i="1"/>
  <c r="C105" i="1"/>
  <c r="T109" i="1"/>
  <c r="M163" i="1"/>
  <c r="T201" i="1"/>
  <c r="I202" i="1"/>
  <c r="D156" i="1"/>
  <c r="F175" i="1"/>
  <c r="F210" i="1" s="1"/>
  <c r="V177" i="1"/>
  <c r="O158" i="1"/>
  <c r="F177" i="1"/>
  <c r="J176" i="1"/>
  <c r="J211" i="1" s="1"/>
  <c r="B181" i="1"/>
  <c r="M168" i="1"/>
  <c r="F164" i="1"/>
  <c r="L168" i="1"/>
  <c r="F191" i="1"/>
  <c r="G153" i="1"/>
  <c r="D157" i="1"/>
  <c r="D185" i="1" s="1"/>
  <c r="S186" i="1"/>
  <c r="C148" i="1"/>
  <c r="I153" i="1"/>
  <c r="O156" i="1"/>
  <c r="J195" i="1"/>
  <c r="W191" i="1"/>
  <c r="F166" i="1"/>
  <c r="F162" i="1" s="1"/>
  <c r="D104" i="1"/>
  <c r="S194" i="1"/>
  <c r="R149" i="1"/>
  <c r="K149" i="1"/>
  <c r="J174" i="1"/>
  <c r="Q167" i="1"/>
  <c r="H203" i="1"/>
  <c r="W178" i="1"/>
  <c r="H190" i="1"/>
  <c r="C167" i="1"/>
  <c r="J148" i="1"/>
  <c r="M184" i="1"/>
  <c r="M214" i="1" s="1"/>
  <c r="F149" i="1"/>
  <c r="L164" i="1"/>
  <c r="O98" i="1"/>
  <c r="E153" i="1"/>
  <c r="C190" i="1"/>
  <c r="F168" i="1"/>
  <c r="W166" i="1"/>
  <c r="W162" i="1" s="1"/>
  <c r="O182" i="1"/>
  <c r="O186" i="1"/>
  <c r="C108" i="1"/>
  <c r="M171" i="1"/>
  <c r="L158" i="1"/>
  <c r="M98" i="1"/>
  <c r="E176" i="1"/>
  <c r="E211" i="1" s="1"/>
  <c r="T98" i="1"/>
  <c r="C158" i="1"/>
  <c r="G186" i="1"/>
  <c r="D174" i="1"/>
  <c r="K108" i="1"/>
  <c r="S182" i="1"/>
  <c r="T150" i="1"/>
  <c r="N168" i="1"/>
  <c r="I181" i="1"/>
  <c r="P180" i="1"/>
  <c r="F201" i="1"/>
  <c r="T166" i="1"/>
  <c r="T162" i="1" s="1"/>
  <c r="Q109" i="1"/>
  <c r="U167" i="1"/>
  <c r="Q153" i="1"/>
  <c r="G163" i="1"/>
  <c r="H98" i="1"/>
  <c r="V166" i="1"/>
  <c r="V162" i="1" s="1"/>
  <c r="V164" i="1"/>
  <c r="B178" i="1"/>
  <c r="E201" i="1"/>
  <c r="R158" i="1"/>
  <c r="H181" i="1"/>
  <c r="B191" i="1"/>
  <c r="U176" i="1"/>
  <c r="U211" i="1" s="1"/>
  <c r="U110" i="1"/>
  <c r="S104" i="1"/>
  <c r="B98" i="1"/>
  <c r="J201" i="1"/>
  <c r="D105" i="1"/>
  <c r="S166" i="1"/>
  <c r="S162" i="1" s="1"/>
  <c r="C168" i="1"/>
  <c r="P166" i="1"/>
  <c r="P162" i="1" s="1"/>
  <c r="S203" i="1"/>
  <c r="L163" i="1"/>
  <c r="N182" i="1"/>
  <c r="O194" i="1"/>
  <c r="L167" i="1"/>
  <c r="P173" i="1"/>
  <c r="G108" i="1"/>
  <c r="V153" i="1"/>
  <c r="J191" i="1"/>
  <c r="G178" i="1"/>
  <c r="F178" i="1"/>
  <c r="C150" i="1"/>
  <c r="V175" i="1"/>
  <c r="V210" i="1" s="1"/>
  <c r="I194" i="1"/>
  <c r="L181" i="1"/>
  <c r="V98" i="1"/>
  <c r="C174" i="1"/>
  <c r="G110" i="1"/>
  <c r="F194" i="1"/>
  <c r="J104" i="1"/>
  <c r="I176" i="1"/>
  <c r="I211" i="1" s="1"/>
  <c r="G167" i="1"/>
  <c r="R98" i="1"/>
  <c r="W150" i="1"/>
  <c r="W157" i="1"/>
  <c r="W185" i="1" s="1"/>
  <c r="Q174" i="1"/>
  <c r="Q150" i="1"/>
  <c r="B94" i="1"/>
  <c r="D178" i="1"/>
  <c r="J186" i="1"/>
  <c r="B195" i="1"/>
  <c r="F184" i="1"/>
  <c r="F214" i="1" s="1"/>
  <c r="R182" i="1"/>
  <c r="R195" i="1"/>
  <c r="N177" i="1"/>
  <c r="R155" i="1"/>
  <c r="O203" i="1"/>
  <c r="F157" i="1"/>
  <c r="F185" i="1" s="1"/>
  <c r="G168" i="1"/>
  <c r="M194" i="1"/>
  <c r="M177" i="1"/>
  <c r="G149" i="1"/>
  <c r="R105" i="1"/>
  <c r="I156" i="1"/>
  <c r="E158" i="1"/>
  <c r="G155" i="1"/>
  <c r="O166" i="1"/>
  <c r="O162" i="1" s="1"/>
  <c r="P178" i="1"/>
  <c r="T203" i="1"/>
  <c r="F158" i="1"/>
  <c r="P149" i="1"/>
  <c r="S171" i="1"/>
  <c r="Q171" i="1"/>
  <c r="B190" i="1"/>
  <c r="C94" i="1"/>
  <c r="T108" i="1"/>
  <c r="S158" i="1"/>
  <c r="W156" i="1"/>
  <c r="L190" i="1"/>
  <c r="I166" i="1"/>
  <c r="I162" i="1" s="1"/>
  <c r="J171" i="1"/>
  <c r="K164" i="1"/>
  <c r="H153" i="1"/>
  <c r="N164" i="1"/>
  <c r="B176" i="1"/>
  <c r="B211" i="1" s="1"/>
  <c r="R190" i="1"/>
  <c r="B203" i="1"/>
  <c r="H157" i="1"/>
  <c r="H185" i="1" s="1"/>
  <c r="M105" i="1"/>
  <c r="E164" i="1"/>
  <c r="M190" i="1"/>
  <c r="D158" i="1"/>
  <c r="P109" i="1"/>
  <c r="B182" i="1"/>
  <c r="E177" i="1"/>
  <c r="L177" i="1"/>
  <c r="V191" i="1"/>
  <c r="W182" i="1"/>
  <c r="C202" i="1"/>
  <c r="M149" i="1"/>
  <c r="U203" i="1"/>
  <c r="L173" i="1"/>
  <c r="I201" i="1"/>
  <c r="C176" i="1"/>
  <c r="C211" i="1" s="1"/>
  <c r="N104" i="1"/>
  <c r="W109" i="1"/>
  <c r="K178" i="1"/>
  <c r="L202" i="1"/>
  <c r="M108" i="1"/>
  <c r="R148" i="1"/>
  <c r="F163" i="1"/>
  <c r="M166" i="1"/>
  <c r="M162" i="1" s="1"/>
  <c r="C164" i="1"/>
  <c r="N203" i="1"/>
  <c r="W158" i="1"/>
  <c r="H149" i="1"/>
  <c r="T104" i="1"/>
  <c r="J167" i="1"/>
  <c r="B167" i="1"/>
  <c r="L109" i="1"/>
  <c r="D173" i="1"/>
  <c r="Q173" i="1"/>
  <c r="L150" i="1"/>
  <c r="L195" i="1"/>
  <c r="G182" i="1"/>
  <c r="B184" i="1"/>
  <c r="B214" i="1" s="1"/>
  <c r="U155" i="1"/>
  <c r="D203" i="1"/>
  <c r="Q175" i="1"/>
  <c r="Q210" i="1" s="1"/>
  <c r="E109" i="1"/>
  <c r="I164" i="1"/>
  <c r="U104" i="1"/>
  <c r="W175" i="1"/>
  <c r="D180" i="1"/>
  <c r="D95" i="1"/>
  <c r="I105" i="1"/>
  <c r="N178" i="1"/>
  <c r="M195" i="1"/>
  <c r="U148" i="1"/>
  <c r="H150" i="1"/>
  <c r="I157" i="1"/>
  <c r="I185" i="1" s="1"/>
  <c r="D109" i="1"/>
  <c r="U158" i="1"/>
  <c r="S195" i="1"/>
  <c r="E184" i="1"/>
  <c r="E214" i="1" s="1"/>
  <c r="E150" i="1"/>
  <c r="V148" i="1"/>
  <c r="M202" i="1"/>
  <c r="P190" i="1"/>
  <c r="P192" i="1" s="1"/>
  <c r="Q240" i="1" s="1"/>
  <c r="E104" i="1"/>
  <c r="F180" i="1"/>
  <c r="I149" i="1"/>
  <c r="C104" i="1"/>
  <c r="U163" i="1"/>
  <c r="B95" i="1"/>
  <c r="T176" i="1"/>
  <c r="T211" i="1" s="1"/>
  <c r="C171" i="1"/>
  <c r="G171" i="1"/>
  <c r="D195" i="1"/>
  <c r="S157" i="1"/>
  <c r="S185" i="1" s="1"/>
  <c r="D167" i="1"/>
  <c r="N181" i="1"/>
  <c r="P104" i="1"/>
  <c r="T202" i="1"/>
  <c r="S148" i="1"/>
  <c r="M150" i="1"/>
  <c r="O150" i="1"/>
  <c r="J156" i="1"/>
  <c r="S108" i="1"/>
  <c r="S155" i="1"/>
  <c r="K174" i="1"/>
  <c r="L174" i="1"/>
  <c r="B166" i="1"/>
  <c r="D184" i="1"/>
  <c r="D214" i="1" s="1"/>
  <c r="R173" i="1"/>
  <c r="N98" i="1"/>
  <c r="B108" i="1"/>
  <c r="K194" i="1"/>
  <c r="H104" i="1"/>
  <c r="K158" i="1"/>
  <c r="B162" i="1"/>
  <c r="I174" i="1"/>
  <c r="K177" i="1"/>
  <c r="L104" i="1"/>
  <c r="P164" i="1"/>
  <c r="V181" i="1"/>
  <c r="V168" i="1"/>
  <c r="Q178" i="1"/>
  <c r="Q195" i="1"/>
  <c r="M110" i="1"/>
  <c r="R171" i="1"/>
  <c r="R153" i="1"/>
  <c r="Q203" i="1"/>
  <c r="Q155" i="1"/>
  <c r="P148" i="1"/>
  <c r="W168" i="1"/>
  <c r="P177" i="1"/>
  <c r="N163" i="1"/>
  <c r="V108" i="1"/>
  <c r="Q105" i="1"/>
  <c r="I167" i="1"/>
  <c r="C157" i="1"/>
  <c r="C185" i="1" s="1"/>
  <c r="D110" i="1"/>
  <c r="R175" i="1"/>
  <c r="R210" i="1" s="1"/>
  <c r="B109" i="1"/>
  <c r="V178" i="1"/>
  <c r="W149" i="1"/>
  <c r="O110" i="1"/>
  <c r="U180" i="1"/>
  <c r="F167" i="1"/>
  <c r="R180" i="1"/>
  <c r="F182" i="1"/>
  <c r="G158" i="1"/>
  <c r="K186" i="1"/>
  <c r="L148" i="1"/>
  <c r="W181" i="1"/>
  <c r="M182" i="1"/>
  <c r="J181" i="1"/>
  <c r="I175" i="1"/>
  <c r="I210" i="1" s="1"/>
  <c r="F203" i="1"/>
  <c r="D186" i="1"/>
  <c r="M174" i="1"/>
  <c r="K110" i="1"/>
  <c r="N166" i="1"/>
  <c r="N162" i="1" s="1"/>
  <c r="R109" i="1"/>
  <c r="R156" i="1"/>
  <c r="N153" i="1"/>
  <c r="G177" i="1"/>
  <c r="R203" i="1"/>
  <c r="D181" i="1"/>
  <c r="W202" i="1"/>
  <c r="U175" i="1"/>
  <c r="T174" i="1"/>
  <c r="K175" i="1"/>
  <c r="K210" i="1" s="1"/>
  <c r="C184" i="1"/>
  <c r="C214" i="1" s="1"/>
  <c r="E181" i="1"/>
  <c r="H166" i="1"/>
  <c r="H162" i="1" s="1"/>
  <c r="G173" i="1"/>
  <c r="B186" i="1"/>
  <c r="J98" i="1"/>
  <c r="T195" i="1"/>
  <c r="F98" i="1"/>
  <c r="D171" i="1"/>
  <c r="Q104" i="1"/>
  <c r="T180" i="1"/>
  <c r="Q194" i="1"/>
  <c r="J173" i="1"/>
  <c r="T157" i="1"/>
  <c r="T185" i="1" s="1"/>
  <c r="T163" i="1"/>
  <c r="R194" i="1"/>
  <c r="B153" i="1"/>
  <c r="E156" i="1"/>
  <c r="E166" i="1"/>
  <c r="E162" i="1" s="1"/>
  <c r="G174" i="1"/>
  <c r="L182" i="1"/>
  <c r="J168" i="1"/>
  <c r="I177" i="1"/>
  <c r="C166" i="1"/>
  <c r="U184" i="1"/>
  <c r="U214" i="1" s="1"/>
  <c r="H180" i="1"/>
  <c r="F202" i="1"/>
  <c r="P203" i="1"/>
  <c r="V184" i="1"/>
  <c r="V214" i="1" s="1"/>
  <c r="T168" i="1"/>
  <c r="S177" i="1"/>
  <c r="H163" i="1"/>
  <c r="H155" i="1"/>
  <c r="Q164" i="1"/>
  <c r="L194" i="1"/>
  <c r="N173" i="1"/>
  <c r="U171" i="1"/>
  <c r="I163" i="1"/>
  <c r="W98" i="1"/>
  <c r="R167" i="1"/>
  <c r="B150" i="1"/>
  <c r="V201" i="1"/>
  <c r="I108" i="1"/>
  <c r="M178" i="1"/>
  <c r="E167" i="1"/>
  <c r="S167" i="1"/>
  <c r="K153" i="1"/>
  <c r="V109" i="1"/>
  <c r="P156" i="1"/>
  <c r="G180" i="1"/>
  <c r="S156" i="1"/>
  <c r="G201" i="1"/>
  <c r="V149" i="1"/>
  <c r="J149" i="1"/>
  <c r="V194" i="1"/>
  <c r="Q190" i="1"/>
  <c r="U156" i="1"/>
  <c r="H158" i="1"/>
  <c r="D201" i="1"/>
  <c r="F104" i="1"/>
  <c r="S109" i="1"/>
  <c r="Q181" i="1"/>
  <c r="T155" i="1"/>
  <c r="L176" i="1"/>
  <c r="L211" i="1" s="1"/>
  <c r="I110" i="1"/>
  <c r="C177" i="1"/>
  <c r="W173" i="1"/>
  <c r="G157" i="1"/>
  <c r="G185" i="1" s="1"/>
  <c r="P108" i="1"/>
  <c r="F186" i="1"/>
  <c r="H173" i="1"/>
  <c r="C175" i="1"/>
  <c r="C210" i="1" s="1"/>
  <c r="S190" i="1"/>
  <c r="K98" i="1"/>
  <c r="Q176" i="1"/>
  <c r="Q211" i="1" s="1"/>
  <c r="T153" i="1"/>
  <c r="I98" i="1"/>
  <c r="O178" i="1"/>
  <c r="B164" i="1"/>
  <c r="W105" i="1"/>
  <c r="O155" i="1"/>
  <c r="K176" i="1"/>
  <c r="K211" i="1" s="1"/>
  <c r="Q163" i="1"/>
  <c r="U98" i="1"/>
  <c r="W155" i="1"/>
  <c r="C194" i="1"/>
  <c r="K171" i="1"/>
  <c r="T191" i="1"/>
  <c r="N157" i="1"/>
  <c r="N185" i="1" s="1"/>
  <c r="B155" i="1"/>
  <c r="V158" i="1"/>
  <c r="C182" i="1"/>
  <c r="K155" i="1"/>
  <c r="U166" i="1"/>
  <c r="U162" i="1" s="1"/>
  <c r="E194" i="1"/>
  <c r="V202" i="1"/>
  <c r="Q201" i="1"/>
  <c r="M175" i="1"/>
  <c r="M210" i="1" s="1"/>
  <c r="E175" i="1"/>
  <c r="E210" i="1" s="1"/>
  <c r="D168" i="1"/>
  <c r="L191" i="1"/>
  <c r="S178" i="1"/>
  <c r="D148" i="1"/>
  <c r="U105" i="1"/>
  <c r="E173" i="1"/>
  <c r="J202" i="1"/>
  <c r="Q157" i="1"/>
  <c r="Q185" i="1" s="1"/>
  <c r="C95" i="1"/>
  <c r="Q110" i="1"/>
  <c r="N201" i="1"/>
  <c r="G148" i="1"/>
  <c r="J157" i="1"/>
  <c r="J185" i="1" s="1"/>
  <c r="M173" i="1"/>
  <c r="O148" i="1"/>
  <c r="P202" i="1"/>
  <c r="V173" i="1"/>
  <c r="M148" i="1"/>
  <c r="O191" i="1"/>
  <c r="R110" i="1"/>
  <c r="B149" i="1"/>
  <c r="V167" i="1"/>
  <c r="W177" i="1"/>
  <c r="S201" i="1"/>
  <c r="O190" i="1"/>
  <c r="H109" i="1"/>
  <c r="D177" i="1"/>
  <c r="R163" i="1"/>
  <c r="K148" i="1"/>
  <c r="L105" i="1"/>
  <c r="J155" i="1"/>
  <c r="S184" i="1"/>
  <c r="S214" i="1" s="1"/>
  <c r="V195" i="1"/>
  <c r="E108" i="1"/>
  <c r="T158" i="1"/>
  <c r="O108" i="1"/>
  <c r="B175" i="1"/>
  <c r="B210" i="1" s="1"/>
  <c r="L166" i="1"/>
  <c r="L162" i="1" s="1"/>
  <c r="L153" i="1"/>
  <c r="V157" i="1"/>
  <c r="V185" i="1" s="1"/>
  <c r="N108" i="1"/>
  <c r="R104" i="1"/>
  <c r="O173" i="1"/>
  <c r="U181" i="1"/>
  <c r="O184" i="1"/>
  <c r="O214" i="1" s="1"/>
  <c r="N149" i="1"/>
  <c r="G202" i="1"/>
  <c r="U178" i="1"/>
  <c r="R177" i="1"/>
  <c r="Q186" i="1"/>
  <c r="K150" i="1"/>
  <c r="P167" i="1"/>
  <c r="C173" i="1"/>
  <c r="U174" i="1"/>
  <c r="N195" i="1"/>
  <c r="P176" i="1"/>
  <c r="P211" i="1" s="1"/>
  <c r="G166" i="1"/>
  <c r="G162" i="1" s="1"/>
  <c r="M156" i="1"/>
  <c r="D94" i="1"/>
  <c r="C98" i="1"/>
  <c r="P175" i="1"/>
  <c r="P210" i="1" s="1"/>
  <c r="F156" i="1"/>
  <c r="E182" i="1"/>
  <c r="V155" i="1"/>
  <c r="U182" i="1"/>
  <c r="O157" i="1"/>
  <c r="O185" i="1" s="1"/>
  <c r="V190" i="1"/>
  <c r="K180" i="1"/>
  <c r="E149" i="1"/>
  <c r="E157" i="1"/>
  <c r="E185" i="1" s="1"/>
  <c r="V176" i="1"/>
  <c r="V211" i="1" s="1"/>
  <c r="R191" i="1"/>
  <c r="T171" i="1"/>
  <c r="U191" i="1"/>
  <c r="P182" i="1"/>
  <c r="I186" i="1"/>
  <c r="I190" i="1"/>
  <c r="K105" i="1"/>
  <c r="R174" i="1"/>
  <c r="O104" i="1"/>
  <c r="I155" i="1"/>
  <c r="K181" i="1"/>
  <c r="D150" i="1"/>
  <c r="N150" i="1"/>
  <c r="B194" i="1"/>
  <c r="H176" i="1"/>
  <c r="H211" i="1" s="1"/>
  <c r="K173" i="1"/>
  <c r="N186" i="1"/>
  <c r="D155" i="1"/>
  <c r="N171" i="1"/>
  <c r="J153" i="1"/>
  <c r="S173" i="1"/>
  <c r="T156" i="1"/>
  <c r="B171" i="1"/>
  <c r="Q158" i="1"/>
  <c r="Q98" i="1"/>
  <c r="P194" i="1"/>
  <c r="J178" i="1"/>
  <c r="I182" i="1"/>
  <c r="Q149" i="1"/>
  <c r="B173" i="1"/>
  <c r="W203" i="1"/>
  <c r="H105" i="1"/>
  <c r="R150" i="1"/>
  <c r="C186" i="1"/>
  <c r="L184" i="1"/>
  <c r="L214" i="1" s="1"/>
  <c r="P171" i="1"/>
  <c r="E171" i="1"/>
  <c r="T167" i="1"/>
  <c r="K156" i="1"/>
  <c r="P168" i="1"/>
  <c r="V171" i="1"/>
  <c r="E195" i="1"/>
  <c r="I178" i="1"/>
  <c r="W110" i="1"/>
  <c r="O109" i="1"/>
  <c r="N191" i="1"/>
  <c r="Q177" i="1"/>
  <c r="U150" i="1"/>
  <c r="D194" i="1"/>
  <c r="T148" i="1"/>
  <c r="H175" i="1"/>
  <c r="E202" i="1"/>
  <c r="O149" i="1"/>
  <c r="P157" i="1"/>
  <c r="P185" i="1" s="1"/>
  <c r="V105" i="1"/>
  <c r="E186" i="1"/>
  <c r="S180" i="1"/>
  <c r="Q156" i="1"/>
  <c r="M109" i="1"/>
  <c r="K167" i="1"/>
  <c r="R166" i="1"/>
  <c r="R162" i="1" s="1"/>
  <c r="E148" i="1"/>
  <c r="C163" i="1"/>
  <c r="Q108" i="1"/>
  <c r="O171" i="1"/>
  <c r="B174" i="1"/>
  <c r="H182" i="1"/>
  <c r="V174" i="1"/>
  <c r="C153" i="1"/>
  <c r="K104" i="1"/>
  <c r="M104" i="1"/>
  <c r="L175" i="1"/>
  <c r="L210" i="1" s="1"/>
  <c r="M191" i="1"/>
  <c r="W164" i="1"/>
  <c r="H195" i="1"/>
  <c r="S149" i="1"/>
  <c r="S202" i="1"/>
  <c r="J110" i="1"/>
  <c r="K182" i="1"/>
  <c r="O168" i="1"/>
  <c r="O177" i="1"/>
  <c r="W186" i="1"/>
  <c r="I195" i="1"/>
  <c r="D164" i="1"/>
  <c r="S150" i="1"/>
  <c r="U173" i="1"/>
  <c r="S168" i="1"/>
  <c r="C195" i="1"/>
  <c r="F105" i="1"/>
  <c r="V150" i="1"/>
  <c r="G191" i="1"/>
  <c r="G104" i="1"/>
  <c r="T190" i="1"/>
  <c r="B201" i="1"/>
  <c r="C156" i="1"/>
  <c r="C180" i="1"/>
  <c r="C110" i="1"/>
  <c r="B168" i="1"/>
  <c r="V186" i="1"/>
  <c r="F153" i="1"/>
  <c r="S181" i="1"/>
  <c r="N184" i="1"/>
  <c r="N214" i="1" s="1"/>
  <c r="F155" i="1"/>
  <c r="H178" i="1"/>
  <c r="L186" i="1"/>
  <c r="R201" i="1"/>
  <c r="H184" i="1"/>
  <c r="H214" i="1" s="1"/>
  <c r="E163" i="1"/>
  <c r="L180" i="1"/>
  <c r="W180" i="1"/>
  <c r="C162" i="1"/>
  <c r="I203" i="1"/>
  <c r="I191" i="1"/>
  <c r="J177" i="1"/>
  <c r="N194" i="1"/>
  <c r="M203" i="1"/>
  <c r="Q202" i="1"/>
  <c r="J182" i="1"/>
  <c r="U190" i="1"/>
  <c r="P163" i="1"/>
  <c r="F174" i="1"/>
  <c r="H171" i="1"/>
  <c r="B156" i="1"/>
  <c r="H201" i="1"/>
  <c r="R176" i="1"/>
  <c r="R211" i="1" s="1"/>
  <c r="E178" i="1"/>
  <c r="W194" i="1"/>
  <c r="H148" i="1"/>
  <c r="U157" i="1"/>
  <c r="U185" i="1" s="1"/>
  <c r="T175" i="1"/>
  <c r="T210" i="1" s="1"/>
  <c r="G156" i="1"/>
  <c r="I180" i="1"/>
  <c r="C201" i="1"/>
  <c r="M180" i="1"/>
  <c r="O163" i="1"/>
  <c r="Q191" i="1"/>
  <c r="N175" i="1"/>
  <c r="L178" i="1"/>
  <c r="J175" i="1"/>
  <c r="J210" i="1" s="1"/>
  <c r="J194" i="1"/>
  <c r="R181" i="1"/>
  <c r="I148" i="1"/>
  <c r="N190" i="1"/>
  <c r="N192" i="1" s="1"/>
  <c r="O240" i="1" s="1"/>
  <c r="I173" i="1"/>
  <c r="N148" i="1"/>
  <c r="K203" i="1"/>
  <c r="H108" i="1"/>
  <c r="D166" i="1"/>
  <c r="I171" i="1"/>
  <c r="V163" i="1"/>
  <c r="J203" i="1"/>
  <c r="N109" i="1"/>
  <c r="H156" i="1"/>
  <c r="E191" i="1"/>
  <c r="E192" i="1" s="1"/>
  <c r="F240" i="1" s="1"/>
  <c r="E105" i="1"/>
  <c r="O167" i="1"/>
  <c r="S191" i="1"/>
  <c r="G98" i="1"/>
  <c r="I158" i="1"/>
  <c r="F176" i="1"/>
  <c r="F211" i="1" s="1"/>
  <c r="H168" i="1"/>
  <c r="G105" i="1"/>
  <c r="L157" i="1"/>
  <c r="L185" i="1" s="1"/>
  <c r="U164" i="1"/>
  <c r="L98" i="1"/>
  <c r="N167" i="1"/>
  <c r="U194" i="1"/>
  <c r="F109" i="1"/>
  <c r="J166" i="1"/>
  <c r="J162" i="1" s="1"/>
  <c r="F108" i="1"/>
  <c r="B180" i="1"/>
  <c r="E98" i="1"/>
  <c r="D175" i="1"/>
  <c r="D210" i="1" s="1"/>
  <c r="D182" i="1"/>
  <c r="E110" i="1"/>
  <c r="I104" i="1"/>
  <c r="P110" i="1"/>
  <c r="H167" i="1"/>
  <c r="K157" i="1"/>
  <c r="K185" i="1" s="1"/>
  <c r="U109" i="1"/>
  <c r="O164" i="1"/>
  <c r="D162" i="1"/>
  <c r="W190" i="1"/>
  <c r="D163" i="1"/>
  <c r="R186" i="1"/>
  <c r="G190" i="1"/>
  <c r="M158" i="1"/>
  <c r="Q166" i="1"/>
  <c r="Q162" i="1" s="1"/>
  <c r="B148" i="1"/>
  <c r="G164" i="1"/>
  <c r="K109" i="1"/>
  <c r="P98" i="1"/>
  <c r="S105" i="1"/>
  <c r="V203" i="1"/>
  <c r="M153" i="1"/>
  <c r="S176" i="1"/>
  <c r="S211" i="1" s="1"/>
  <c r="Q182" i="1"/>
  <c r="W174" i="1"/>
  <c r="J180" i="1"/>
  <c r="V110" i="1"/>
  <c r="S164" i="1"/>
  <c r="M167" i="1"/>
  <c r="H191" i="1"/>
  <c r="T173" i="1"/>
  <c r="N174" i="1"/>
  <c r="M201" i="1"/>
  <c r="E155" i="1"/>
  <c r="K202" i="1"/>
  <c r="M164" i="1"/>
  <c r="D98" i="1"/>
  <c r="K190" i="1"/>
  <c r="W108" i="1"/>
  <c r="Q148" i="1"/>
  <c r="W195" i="1"/>
  <c r="P201" i="1"/>
  <c r="R168" i="1"/>
  <c r="I109" i="1"/>
  <c r="U201" i="1"/>
  <c r="E180" i="1"/>
  <c r="I150" i="1"/>
  <c r="F171" i="1"/>
  <c r="O174" i="1"/>
  <c r="T149" i="1"/>
  <c r="C203" i="1"/>
  <c r="S174" i="1"/>
  <c r="E174" i="1"/>
  <c r="K163" i="1"/>
  <c r="L201" i="1"/>
  <c r="C191" i="1"/>
  <c r="J184" i="1"/>
  <c r="J214" i="1" s="1"/>
  <c r="T178" i="1"/>
  <c r="H164" i="1"/>
  <c r="L203" i="1"/>
  <c r="H194" i="1"/>
  <c r="R108" i="1"/>
  <c r="K201" i="1"/>
  <c r="T177" i="1"/>
  <c r="W171" i="1"/>
  <c r="F110" i="1"/>
  <c r="N202" i="1"/>
  <c r="C178" i="1"/>
  <c r="O175" i="1"/>
  <c r="O210" i="1" s="1"/>
  <c r="F173" i="1"/>
  <c r="T184" i="1"/>
  <c r="T214" i="1" s="1"/>
  <c r="R157" i="1"/>
  <c r="R185" i="1" s="1"/>
  <c r="M181" i="1"/>
  <c r="D190" i="1"/>
  <c r="J109" i="1"/>
  <c r="C181" i="1"/>
  <c r="H110" i="1"/>
  <c r="H202" i="1"/>
  <c r="K166" i="1"/>
  <c r="K162" i="1" s="1"/>
  <c r="S175" i="1"/>
  <c r="S210" i="1" s="1"/>
  <c r="N156" i="1"/>
  <c r="O201" i="1"/>
  <c r="H186" i="1"/>
  <c r="F190" i="1"/>
  <c r="W176" i="1"/>
  <c r="L156" i="1"/>
  <c r="O195" i="1"/>
  <c r="O181" i="1"/>
  <c r="F150" i="1"/>
  <c r="O202" i="1"/>
  <c r="R178" i="1"/>
  <c r="Q168" i="1"/>
  <c r="G181" i="1"/>
  <c r="P195" i="1"/>
  <c r="K184" i="1"/>
  <c r="K214" i="1" s="1"/>
  <c r="O105" i="1"/>
  <c r="D108" i="1"/>
  <c r="N176" i="1"/>
  <c r="N211" i="1" s="1"/>
  <c r="S110" i="1"/>
  <c r="U108" i="1"/>
  <c r="J190" i="1"/>
  <c r="G150" i="1"/>
  <c r="V180" i="1"/>
  <c r="S153" i="1"/>
  <c r="L171" i="1"/>
  <c r="T194" i="1"/>
  <c r="N158" i="1"/>
  <c r="U149" i="1"/>
  <c r="P105" i="1"/>
  <c r="P153" i="1"/>
  <c r="F148" i="1"/>
  <c r="T186" i="1"/>
  <c r="D202" i="1"/>
  <c r="U168" i="1"/>
  <c r="N105" i="1"/>
  <c r="P150" i="1"/>
  <c r="I184" i="1"/>
  <c r="I214" i="1" s="1"/>
  <c r="T182" i="1"/>
  <c r="M157" i="1"/>
  <c r="J158" i="1"/>
  <c r="V156" i="1"/>
  <c r="O180" i="1"/>
  <c r="G109" i="1"/>
  <c r="J105" i="1"/>
  <c r="L108" i="1"/>
  <c r="G195" i="1"/>
  <c r="U186" i="1"/>
  <c r="AQ40" i="1"/>
  <c r="BV55" i="1"/>
  <c r="BW40" i="1"/>
  <c r="BE55" i="1"/>
  <c r="BA40" i="1"/>
  <c r="BN40" i="1"/>
  <c r="BD40" i="1"/>
  <c r="AS55" i="1"/>
  <c r="AR55" i="1"/>
  <c r="BP55" i="1"/>
  <c r="AW40" i="1"/>
  <c r="BC40" i="1"/>
  <c r="BB55" i="1"/>
  <c r="AW55" i="1"/>
  <c r="BG40" i="1"/>
  <c r="BM40" i="1"/>
  <c r="BI55" i="1"/>
  <c r="BT55" i="1"/>
  <c r="AZ40" i="1"/>
  <c r="AI40" i="1"/>
  <c r="BF55" i="1"/>
  <c r="AO40" i="1"/>
  <c r="BV40" i="1"/>
  <c r="BF40" i="1"/>
  <c r="AX55" i="1"/>
  <c r="BH77" i="1"/>
  <c r="AP40" i="1"/>
  <c r="BE40" i="1"/>
  <c r="BO40" i="1"/>
  <c r="AZ55" i="1"/>
  <c r="BJ55" i="1"/>
  <c r="BJ57" i="1" s="1"/>
  <c r="AU78" i="1"/>
  <c r="BD55" i="1"/>
  <c r="AY55" i="1"/>
  <c r="BR55" i="1"/>
  <c r="BK40" i="1"/>
  <c r="BQ40" i="1"/>
  <c r="AP55" i="1"/>
  <c r="BS40" i="1"/>
  <c r="AO55" i="1"/>
  <c r="BW55" i="1"/>
  <c r="AQ55" i="1"/>
  <c r="AV55" i="1"/>
  <c r="BM55" i="1"/>
  <c r="BP40" i="1"/>
  <c r="BG55" i="1"/>
  <c r="BH55" i="1"/>
  <c r="AT55" i="1"/>
  <c r="AN55" i="1"/>
  <c r="BS55" i="1"/>
  <c r="BU55" i="1"/>
  <c r="BO55" i="1"/>
  <c r="BJ40" i="1"/>
  <c r="BJ41" i="1" s="1"/>
  <c r="BJ47" i="1" s="1"/>
  <c r="BC55" i="1"/>
  <c r="BK55" i="1"/>
  <c r="BQ55" i="1"/>
  <c r="AU55" i="1"/>
  <c r="BN55" i="1"/>
  <c r="BA55" i="1"/>
  <c r="AI55" i="1"/>
  <c r="AN40" i="1"/>
  <c r="BH40" i="1"/>
  <c r="AW78" i="1"/>
  <c r="AV40" i="1"/>
  <c r="AR40" i="1"/>
  <c r="BR40" i="1"/>
  <c r="AT40" i="1"/>
  <c r="BT40" i="1"/>
  <c r="BI40" i="1"/>
  <c r="BU40" i="1"/>
  <c r="AX40" i="1"/>
  <c r="AS40" i="1"/>
  <c r="AU40" i="1"/>
  <c r="BB40" i="1"/>
  <c r="AV78" i="1"/>
  <c r="AY40" i="1"/>
  <c r="BH174" i="1"/>
  <c r="BI174" i="1" s="1"/>
  <c r="BV168" i="1"/>
  <c r="BW168" i="1" s="1"/>
  <c r="BV174" i="1"/>
  <c r="BW174" i="1" s="1"/>
  <c r="BH168" i="1"/>
  <c r="BI168" i="1" s="1"/>
  <c r="R165" i="1"/>
  <c r="AV63" i="1"/>
  <c r="AV225" i="1" s="1"/>
  <c r="BA53" i="1"/>
  <c r="BF51" i="1"/>
  <c r="AY67" i="1"/>
  <c r="BU82" i="1"/>
  <c r="AQ53" i="1"/>
  <c r="BE44" i="1"/>
  <c r="AP78" i="1"/>
  <c r="AQ67" i="1"/>
  <c r="AU51" i="1"/>
  <c r="BG78" i="1"/>
  <c r="AW54" i="1"/>
  <c r="AY56" i="1"/>
  <c r="AW53" i="1"/>
  <c r="BJ70" i="1"/>
  <c r="AR76" i="1"/>
  <c r="BV77" i="1"/>
  <c r="AQ51" i="1"/>
  <c r="BM70" i="1"/>
  <c r="BK78" i="1"/>
  <c r="BK45" i="1"/>
  <c r="BF52" i="1"/>
  <c r="AW82" i="1"/>
  <c r="BJ104" i="1"/>
  <c r="BG70" i="1"/>
  <c r="BH194" i="1"/>
  <c r="BI194" i="1" s="1"/>
  <c r="BU39" i="1"/>
  <c r="BU262" i="1" s="1"/>
  <c r="BQ52" i="1"/>
  <c r="AQ46" i="1"/>
  <c r="BS54" i="1"/>
  <c r="AX46" i="1"/>
  <c r="BS63" i="1"/>
  <c r="BS225" i="1" s="1"/>
  <c r="BH171" i="1"/>
  <c r="BI171" i="1" s="1"/>
  <c r="BJ233" i="1" s="1"/>
  <c r="BC51" i="1"/>
  <c r="BB53" i="1"/>
  <c r="AI46" i="1"/>
  <c r="BM67" i="1"/>
  <c r="BG77" i="1"/>
  <c r="AS82" i="1"/>
  <c r="BB66" i="1"/>
  <c r="BB82" i="1"/>
  <c r="AR77" i="1"/>
  <c r="AU45" i="1"/>
  <c r="BD39" i="1"/>
  <c r="AP46" i="1"/>
  <c r="BB78" i="1"/>
  <c r="BV156" i="1"/>
  <c r="BW156" i="1" s="1"/>
  <c r="BM51" i="1"/>
  <c r="BK77" i="1"/>
  <c r="BK52" i="1"/>
  <c r="AT66" i="1"/>
  <c r="BW67" i="1"/>
  <c r="BI56" i="1"/>
  <c r="BJ76" i="1"/>
  <c r="AS63" i="1"/>
  <c r="AT67" i="1"/>
  <c r="BQ54" i="1"/>
  <c r="AT53" i="1"/>
  <c r="BT46" i="1"/>
  <c r="BH190" i="1"/>
  <c r="BI44" i="1"/>
  <c r="BE45" i="1"/>
  <c r="AY51" i="1"/>
  <c r="BH195" i="1"/>
  <c r="BI195" i="1" s="1"/>
  <c r="BH104" i="1"/>
  <c r="AP77" i="1"/>
  <c r="BH173" i="1"/>
  <c r="AY63" i="1"/>
  <c r="AY225" i="1" s="1"/>
  <c r="AR45" i="1"/>
  <c r="BP70" i="1"/>
  <c r="BE77" i="1"/>
  <c r="AQ76" i="1"/>
  <c r="BB56" i="1"/>
  <c r="BW44" i="1"/>
  <c r="BC53" i="1"/>
  <c r="BD82" i="1"/>
  <c r="BO70" i="1"/>
  <c r="AI70" i="1"/>
  <c r="BI46" i="1"/>
  <c r="BQ39" i="1"/>
  <c r="BF82" i="1"/>
  <c r="AV51" i="1"/>
  <c r="AT46" i="1"/>
  <c r="BT82" i="1"/>
  <c r="AQ52" i="1"/>
  <c r="BS77" i="1"/>
  <c r="BB63" i="1"/>
  <c r="BH177" i="1"/>
  <c r="BI177" i="1" s="1"/>
  <c r="BV150" i="1"/>
  <c r="BT56" i="1"/>
  <c r="BQ78" i="1"/>
  <c r="BV149" i="1"/>
  <c r="BW149" i="1" s="1"/>
  <c r="BN39" i="1"/>
  <c r="BR66" i="1"/>
  <c r="BU77" i="1"/>
  <c r="AX76" i="1"/>
  <c r="AN45" i="1"/>
  <c r="AT45" i="1"/>
  <c r="BK56" i="1"/>
  <c r="BJ66" i="1"/>
  <c r="AP51" i="1"/>
  <c r="AX45" i="1"/>
  <c r="BR51" i="1"/>
  <c r="BM77" i="1"/>
  <c r="BP82" i="1"/>
  <c r="BA70" i="1"/>
  <c r="BM46" i="1"/>
  <c r="BQ67" i="1"/>
  <c r="AZ82" i="1"/>
  <c r="BE70" i="1"/>
  <c r="AI78" i="1"/>
  <c r="BU78" i="1"/>
  <c r="BB77" i="1"/>
  <c r="BF54" i="1"/>
  <c r="BD54" i="1"/>
  <c r="BM52" i="1"/>
  <c r="BT52" i="1"/>
  <c r="BQ63" i="1"/>
  <c r="BQ225" i="1" s="1"/>
  <c r="AS51" i="1"/>
  <c r="AJ104" i="1"/>
  <c r="BP77" i="1"/>
  <c r="AW44" i="1"/>
  <c r="AV45" i="1"/>
  <c r="BI45" i="1"/>
  <c r="AS54" i="1"/>
  <c r="BI76" i="1"/>
  <c r="BP44" i="1"/>
  <c r="AZ54" i="1"/>
  <c r="AY70" i="1"/>
  <c r="BH52" i="1"/>
  <c r="BA54" i="1"/>
  <c r="BF53" i="1"/>
  <c r="BC67" i="1"/>
  <c r="BW53" i="1"/>
  <c r="BR63" i="1"/>
  <c r="AX52" i="1"/>
  <c r="BS44" i="1"/>
  <c r="BQ56" i="1"/>
  <c r="BE56" i="1"/>
  <c r="BP39" i="1"/>
  <c r="BP262" i="1" s="1"/>
  <c r="AO53" i="1"/>
  <c r="BV182" i="1"/>
  <c r="BW182" i="1" s="1"/>
  <c r="BA44" i="1"/>
  <c r="BV82" i="1"/>
  <c r="AY44" i="1"/>
  <c r="BI77" i="1"/>
  <c r="BH178" i="1"/>
  <c r="BI178" i="1" s="1"/>
  <c r="BN54" i="1"/>
  <c r="AS52" i="1"/>
  <c r="AW46" i="1"/>
  <c r="AU76" i="1"/>
  <c r="AI44" i="1"/>
  <c r="AT39" i="1"/>
  <c r="BT78" i="1"/>
  <c r="BE82" i="1"/>
  <c r="BR54" i="1"/>
  <c r="BA52" i="1"/>
  <c r="AI52" i="1"/>
  <c r="BD53" i="1"/>
  <c r="AN70" i="1"/>
  <c r="BW77" i="1"/>
  <c r="AY39" i="1"/>
  <c r="BW46" i="1"/>
  <c r="AM76" i="1"/>
  <c r="AT52" i="1"/>
  <c r="BE51" i="1"/>
  <c r="AR44" i="1"/>
  <c r="BM45" i="1"/>
  <c r="BC66" i="1"/>
  <c r="BG63" i="1"/>
  <c r="BG225" i="1" s="1"/>
  <c r="AZ70" i="1"/>
  <c r="BH56" i="1"/>
  <c r="BJ82" i="1"/>
  <c r="BS82" i="1"/>
  <c r="BR77" i="1"/>
  <c r="BE78" i="1"/>
  <c r="AY54" i="1"/>
  <c r="BV181" i="1"/>
  <c r="BW181" i="1" s="1"/>
  <c r="BV70" i="1"/>
  <c r="BQ82" i="1"/>
  <c r="AI77" i="1"/>
  <c r="AN78" i="1"/>
  <c r="AQ78" i="1"/>
  <c r="BW52" i="1"/>
  <c r="AO46" i="1"/>
  <c r="AW45" i="1"/>
  <c r="BR46" i="1"/>
  <c r="BH53" i="1"/>
  <c r="BH51" i="1"/>
  <c r="AI54" i="1"/>
  <c r="BO78" i="1"/>
  <c r="BO53" i="1"/>
  <c r="AP63" i="1"/>
  <c r="AQ63" i="1"/>
  <c r="BT54" i="1"/>
  <c r="AY78" i="1"/>
  <c r="BV185" i="1"/>
  <c r="BW185" i="1" s="1"/>
  <c r="AZ56" i="1"/>
  <c r="BK66" i="1"/>
  <c r="BH105" i="1"/>
  <c r="BH63" i="1"/>
  <c r="BH225" i="1" s="1"/>
  <c r="AT54" i="1"/>
  <c r="BV163" i="1"/>
  <c r="BR82" i="1"/>
  <c r="BP78" i="1"/>
  <c r="AN66" i="1"/>
  <c r="BS56" i="1"/>
  <c r="AX82" i="1"/>
  <c r="AZ44" i="1"/>
  <c r="BB51" i="1"/>
  <c r="AW67" i="1"/>
  <c r="BD46" i="1"/>
  <c r="BN63" i="1"/>
  <c r="BM39" i="1"/>
  <c r="AO45" i="1"/>
  <c r="BK53" i="1"/>
  <c r="BN45" i="1"/>
  <c r="BH39" i="1"/>
  <c r="BH262" i="1" s="1"/>
  <c r="BA67" i="1"/>
  <c r="BH148" i="1"/>
  <c r="BA82" i="1"/>
  <c r="BH82" i="1"/>
  <c r="AP66" i="1"/>
  <c r="BI53" i="1"/>
  <c r="BS66" i="1"/>
  <c r="BN44" i="1"/>
  <c r="AY66" i="1"/>
  <c r="AV52" i="1"/>
  <c r="BW78" i="1"/>
  <c r="BO54" i="1"/>
  <c r="BO51" i="1"/>
  <c r="BB44" i="1"/>
  <c r="BI78" i="1"/>
  <c r="AN67" i="1"/>
  <c r="AU44" i="1"/>
  <c r="BT70" i="1"/>
  <c r="BQ76" i="1"/>
  <c r="BG56" i="1"/>
  <c r="BU67" i="1"/>
  <c r="BV153" i="1"/>
  <c r="BW153" i="1" s="1"/>
  <c r="BQ66" i="1"/>
  <c r="BO63" i="1"/>
  <c r="BO225" i="1" s="1"/>
  <c r="BG54" i="1"/>
  <c r="BV190" i="1"/>
  <c r="AM104" i="1"/>
  <c r="BO82" i="1"/>
  <c r="AO70" i="1"/>
  <c r="BV54" i="1"/>
  <c r="BH149" i="1"/>
  <c r="BI149" i="1" s="1"/>
  <c r="BS39" i="1"/>
  <c r="BS262" i="1" s="1"/>
  <c r="BH67" i="1"/>
  <c r="AZ45" i="1"/>
  <c r="BV178" i="1"/>
  <c r="BW178" i="1" s="1"/>
  <c r="BG51" i="1"/>
  <c r="AQ54" i="1"/>
  <c r="AP39" i="1"/>
  <c r="AP262" i="1" s="1"/>
  <c r="AO44" i="1"/>
  <c r="BD66" i="1"/>
  <c r="BD70" i="1"/>
  <c r="BW76" i="1"/>
  <c r="BR45" i="1"/>
  <c r="AT70" i="1"/>
  <c r="BT51" i="1"/>
  <c r="BU53" i="1"/>
  <c r="AN77" i="1"/>
  <c r="AZ39" i="1"/>
  <c r="AN56" i="1"/>
  <c r="BV46" i="1"/>
  <c r="AQ45" i="1"/>
  <c r="BP63" i="1"/>
  <c r="BI51" i="1"/>
  <c r="BA76" i="1"/>
  <c r="AZ78" i="1"/>
  <c r="BV180" i="1"/>
  <c r="BW180" i="1" s="1"/>
  <c r="BW63" i="1"/>
  <c r="BW225" i="1" s="1"/>
  <c r="AV46" i="1"/>
  <c r="AO54" i="1"/>
  <c r="BO66" i="1"/>
  <c r="BM66" i="1"/>
  <c r="AP44" i="1"/>
  <c r="AS45" i="1"/>
  <c r="BG46" i="1"/>
  <c r="BV194" i="1"/>
  <c r="BW194" i="1" s="1"/>
  <c r="BV104" i="1"/>
  <c r="AQ44" i="1"/>
  <c r="AX51" i="1"/>
  <c r="BV173" i="1"/>
  <c r="BW173" i="1" s="1"/>
  <c r="BK39" i="1"/>
  <c r="AR78" i="1"/>
  <c r="AU46" i="1"/>
  <c r="BT44" i="1"/>
  <c r="AI39" i="1"/>
  <c r="BU70" i="1"/>
  <c r="BC77" i="1"/>
  <c r="BA78" i="1"/>
  <c r="BD78" i="1"/>
  <c r="BW45" i="1"/>
  <c r="BV53" i="1"/>
  <c r="BG52" i="1"/>
  <c r="AO76" i="1"/>
  <c r="BN77" i="1"/>
  <c r="AW63" i="1"/>
  <c r="AW225" i="1" s="1"/>
  <c r="BC44" i="1"/>
  <c r="AM105" i="1"/>
  <c r="BS76" i="1"/>
  <c r="BU52" i="1"/>
  <c r="BU66" i="1"/>
  <c r="BN78" i="1"/>
  <c r="BH182" i="1"/>
  <c r="BI182" i="1" s="1"/>
  <c r="BR78" i="1"/>
  <c r="BA39" i="1"/>
  <c r="BA262" i="1" s="1"/>
  <c r="AZ52" i="1"/>
  <c r="BO67" i="1"/>
  <c r="AI51" i="1"/>
  <c r="BE66" i="1"/>
  <c r="AW39" i="1"/>
  <c r="BP45" i="1"/>
  <c r="BR76" i="1"/>
  <c r="AR56" i="1"/>
  <c r="BF66" i="1"/>
  <c r="BV195" i="1"/>
  <c r="BW195" i="1" s="1"/>
  <c r="BT53" i="1"/>
  <c r="AR53" i="1"/>
  <c r="BO77" i="1"/>
  <c r="BA66" i="1"/>
  <c r="AZ46" i="1"/>
  <c r="AV77" i="1"/>
  <c r="BQ51" i="1"/>
  <c r="AX63" i="1"/>
  <c r="AX225" i="1" s="1"/>
  <c r="AO39" i="1"/>
  <c r="BV56" i="1"/>
  <c r="AJ105" i="1"/>
  <c r="BC52" i="1"/>
  <c r="BI52" i="1"/>
  <c r="BA63" i="1"/>
  <c r="BS53" i="1"/>
  <c r="AO82" i="1"/>
  <c r="BB39" i="1"/>
  <c r="AV53" i="1"/>
  <c r="BW66" i="1"/>
  <c r="BK63" i="1"/>
  <c r="AO51" i="1"/>
  <c r="AW56" i="1"/>
  <c r="BE52" i="1"/>
  <c r="BR67" i="1"/>
  <c r="BS70" i="1"/>
  <c r="AV66" i="1"/>
  <c r="BU54" i="1"/>
  <c r="BH150" i="1"/>
  <c r="BR39" i="1"/>
  <c r="BR262" i="1" s="1"/>
  <c r="BH185" i="1"/>
  <c r="BI185" i="1" s="1"/>
  <c r="BM54" i="1"/>
  <c r="BN76" i="1"/>
  <c r="AU39" i="1"/>
  <c r="BC82" i="1"/>
  <c r="AX78" i="1"/>
  <c r="BI63" i="1"/>
  <c r="BM76" i="1"/>
  <c r="BW51" i="1"/>
  <c r="AP56" i="1"/>
  <c r="BA77" i="1"/>
  <c r="BN70" i="1"/>
  <c r="AR63" i="1"/>
  <c r="AR225" i="1" s="1"/>
  <c r="BI66" i="1"/>
  <c r="BU45" i="1"/>
  <c r="AK105" i="1"/>
  <c r="BT63" i="1"/>
  <c r="AI82" i="1"/>
  <c r="BJ78" i="1"/>
  <c r="AX44" i="1"/>
  <c r="AR66" i="1"/>
  <c r="BI67" i="1"/>
  <c r="AP70" i="1"/>
  <c r="AZ51" i="1"/>
  <c r="BQ77" i="1"/>
  <c r="AN44" i="1"/>
  <c r="AR82" i="1"/>
  <c r="BV148" i="1"/>
  <c r="AV82" i="1"/>
  <c r="AN54" i="1"/>
  <c r="AQ82" i="1"/>
  <c r="BK70" i="1"/>
  <c r="BH45" i="1"/>
  <c r="AV70" i="1"/>
  <c r="BC46" i="1"/>
  <c r="AO77" i="1"/>
  <c r="AT63" i="1"/>
  <c r="AT225" i="1" s="1"/>
  <c r="BH158" i="1"/>
  <c r="BI158" i="1" s="1"/>
  <c r="AW51" i="1"/>
  <c r="BD67" i="1"/>
  <c r="BH180" i="1"/>
  <c r="AV56" i="1"/>
  <c r="AI56" i="1"/>
  <c r="AT82" i="1"/>
  <c r="AN82" i="1"/>
  <c r="BR53" i="1"/>
  <c r="AR54" i="1"/>
  <c r="BR56" i="1"/>
  <c r="BH183" i="1"/>
  <c r="BI183" i="1" s="1"/>
  <c r="BP54" i="1"/>
  <c r="BF70" i="1"/>
  <c r="BU46" i="1"/>
  <c r="BR70" i="1"/>
  <c r="BH70" i="1"/>
  <c r="AI76" i="1"/>
  <c r="AU67" i="1"/>
  <c r="BH186" i="1"/>
  <c r="BI186" i="1" s="1"/>
  <c r="AR52" i="1"/>
  <c r="BV164" i="1"/>
  <c r="BQ44" i="1"/>
  <c r="BU76" i="1"/>
  <c r="BG44" i="1"/>
  <c r="BH78" i="1"/>
  <c r="BI39" i="1"/>
  <c r="BI262" i="1" s="1"/>
  <c r="BW82" i="1"/>
  <c r="AS39" i="1"/>
  <c r="AS262" i="1" s="1"/>
  <c r="BH163" i="1"/>
  <c r="BB67" i="1"/>
  <c r="BW56" i="1"/>
  <c r="BK54" i="1"/>
  <c r="BA51" i="1"/>
  <c r="BG66" i="1"/>
  <c r="BU44" i="1"/>
  <c r="AN52" i="1"/>
  <c r="BP46" i="1"/>
  <c r="BJ67" i="1"/>
  <c r="BJ283" i="1" s="1"/>
  <c r="BO76" i="1"/>
  <c r="BU63" i="1"/>
  <c r="BH157" i="1"/>
  <c r="BI157" i="1" s="1"/>
  <c r="AO67" i="1"/>
  <c r="AQ39" i="1"/>
  <c r="AQ262" i="1" s="1"/>
  <c r="AQ56" i="1"/>
  <c r="BV177" i="1"/>
  <c r="BW177" i="1" s="1"/>
  <c r="BP76" i="1"/>
  <c r="BV184" i="1"/>
  <c r="BC39" i="1"/>
  <c r="BC262" i="1" s="1"/>
  <c r="BB46" i="1"/>
  <c r="BV183" i="1"/>
  <c r="BW183" i="1" s="1"/>
  <c r="BH184" i="1"/>
  <c r="BR52" i="1"/>
  <c r="BN67" i="1"/>
  <c r="BA45" i="1"/>
  <c r="AP53" i="1"/>
  <c r="AR51" i="1"/>
  <c r="BS46" i="1"/>
  <c r="AX66" i="1"/>
  <c r="BV63" i="1"/>
  <c r="BV225" i="1" s="1"/>
  <c r="BD63" i="1"/>
  <c r="BD225" i="1" s="1"/>
  <c r="BF78" i="1"/>
  <c r="BD51" i="1"/>
  <c r="BD52" i="1"/>
  <c r="BD45" i="1"/>
  <c r="AS78" i="1"/>
  <c r="BV171" i="1"/>
  <c r="BW171" i="1" s="1"/>
  <c r="BX233" i="1" s="1"/>
  <c r="BS78" i="1"/>
  <c r="AO66" i="1"/>
  <c r="AV54" i="1"/>
  <c r="BF63" i="1"/>
  <c r="BF225" i="1" s="1"/>
  <c r="BA46" i="1"/>
  <c r="BK82" i="1"/>
  <c r="BV176" i="1"/>
  <c r="BK51" i="1"/>
  <c r="BS45" i="1"/>
  <c r="AW77" i="1"/>
  <c r="AV39" i="1"/>
  <c r="AV262" i="1" s="1"/>
  <c r="AO63" i="1"/>
  <c r="AO225" i="1" s="1"/>
  <c r="AX53" i="1"/>
  <c r="AR67" i="1"/>
  <c r="BR44" i="1"/>
  <c r="AI45" i="1"/>
  <c r="BU56" i="1"/>
  <c r="BV191" i="1"/>
  <c r="BT77" i="1"/>
  <c r="BT39" i="1"/>
  <c r="AM77" i="1"/>
  <c r="AV67" i="1"/>
  <c r="BN51" i="1"/>
  <c r="AP82" i="1"/>
  <c r="AV44" i="1"/>
  <c r="BH44" i="1"/>
  <c r="BQ70" i="1"/>
  <c r="AY76" i="1"/>
  <c r="AR70" i="1"/>
  <c r="BM44" i="1"/>
  <c r="BW54" i="1"/>
  <c r="AV76" i="1"/>
  <c r="BT76" i="1"/>
  <c r="AP67" i="1"/>
  <c r="AZ63" i="1"/>
  <c r="BH153" i="1"/>
  <c r="BI153" i="1" s="1"/>
  <c r="BK67" i="1"/>
  <c r="BH164" i="1"/>
  <c r="AY77" i="1"/>
  <c r="BQ46" i="1"/>
  <c r="BE53" i="1"/>
  <c r="BV51" i="1"/>
  <c r="BD76" i="1"/>
  <c r="BM82" i="1"/>
  <c r="BM78" i="1"/>
  <c r="BV76" i="1"/>
  <c r="BH155" i="1"/>
  <c r="BV157" i="1"/>
  <c r="BW157" i="1" s="1"/>
  <c r="BH162" i="1"/>
  <c r="BI82" i="1"/>
  <c r="AT56" i="1"/>
  <c r="BD56" i="1"/>
  <c r="BF39" i="1"/>
  <c r="AX39" i="1"/>
  <c r="AT76" i="1"/>
  <c r="BV166" i="1"/>
  <c r="BW166" i="1" s="1"/>
  <c r="BP51" i="1"/>
  <c r="BC54" i="1"/>
  <c r="AK104" i="1"/>
  <c r="BP56" i="1"/>
  <c r="BF44" i="1"/>
  <c r="BM53" i="1"/>
  <c r="AO52" i="1"/>
  <c r="BV78" i="1"/>
  <c r="BK44" i="1"/>
  <c r="AO56" i="1"/>
  <c r="AZ77" i="1"/>
  <c r="BW70" i="1"/>
  <c r="AY53" i="1"/>
  <c r="AS46" i="1"/>
  <c r="AY52" i="1"/>
  <c r="AU70" i="1"/>
  <c r="AQ77" i="1"/>
  <c r="BJ105" i="1"/>
  <c r="BV155" i="1"/>
  <c r="BW155" i="1" s="1"/>
  <c r="BM56" i="1"/>
  <c r="AQ70" i="1"/>
  <c r="AX67" i="1"/>
  <c r="BG53" i="1"/>
  <c r="BF45" i="1"/>
  <c r="AU53" i="1"/>
  <c r="BE67" i="1"/>
  <c r="AZ67" i="1"/>
  <c r="BF77" i="1"/>
  <c r="BS67" i="1"/>
  <c r="BV158" i="1"/>
  <c r="BW158" i="1" s="1"/>
  <c r="BG45" i="1"/>
  <c r="BF67" i="1"/>
  <c r="BC78" i="1"/>
  <c r="BE63" i="1"/>
  <c r="BE225" i="1" s="1"/>
  <c r="BE54" i="1"/>
  <c r="BE39" i="1"/>
  <c r="BE262" i="1" s="1"/>
  <c r="BT66" i="1"/>
  <c r="BN53" i="1"/>
  <c r="BC63" i="1"/>
  <c r="BC225" i="1" s="1"/>
  <c r="BI70" i="1"/>
  <c r="AW52" i="1"/>
  <c r="BH175" i="1"/>
  <c r="AP76" i="1"/>
  <c r="AS44" i="1"/>
  <c r="BS51" i="1"/>
  <c r="AT51" i="1"/>
  <c r="AW66" i="1"/>
  <c r="BG39" i="1"/>
  <c r="BP52" i="1"/>
  <c r="AR46" i="1"/>
  <c r="AW76" i="1"/>
  <c r="BF76" i="1"/>
  <c r="BV44" i="1"/>
  <c r="AI53" i="1"/>
  <c r="AT77" i="1"/>
  <c r="BH66" i="1"/>
  <c r="BV175" i="1"/>
  <c r="AP52" i="1"/>
  <c r="AS66" i="1"/>
  <c r="BO46" i="1"/>
  <c r="BP66" i="1"/>
  <c r="BC45" i="1"/>
  <c r="BB76" i="1"/>
  <c r="BE46" i="1"/>
  <c r="BV67" i="1"/>
  <c r="AP54" i="1"/>
  <c r="AX77" i="1"/>
  <c r="AU66" i="1"/>
  <c r="AZ53" i="1"/>
  <c r="BD44" i="1"/>
  <c r="AS53" i="1"/>
  <c r="BN46" i="1"/>
  <c r="BM63" i="1"/>
  <c r="BJ63" i="1"/>
  <c r="AM78" i="1"/>
  <c r="BQ53" i="1"/>
  <c r="AU54" i="1"/>
  <c r="AX56" i="1"/>
  <c r="BS52" i="1"/>
  <c r="BB70" i="1"/>
  <c r="BC56" i="1"/>
  <c r="AT78" i="1"/>
  <c r="AW70" i="1"/>
  <c r="BV66" i="1"/>
  <c r="BH76" i="1"/>
  <c r="AN51" i="1"/>
  <c r="AX54" i="1"/>
  <c r="AP45" i="1"/>
  <c r="BP53" i="1"/>
  <c r="AQ66" i="1"/>
  <c r="BV105" i="1"/>
  <c r="AM82" i="1"/>
  <c r="BH46" i="1"/>
  <c r="AU52" i="1"/>
  <c r="BA56" i="1"/>
  <c r="BV186" i="1"/>
  <c r="BW186" i="1" s="1"/>
  <c r="BE76" i="1"/>
  <c r="AS70" i="1"/>
  <c r="AI66" i="1"/>
  <c r="BV162" i="1"/>
  <c r="AY82" i="1"/>
  <c r="BN66" i="1"/>
  <c r="BO44" i="1"/>
  <c r="BG76" i="1"/>
  <c r="BI54" i="1"/>
  <c r="AY46" i="1"/>
  <c r="BU51" i="1"/>
  <c r="BF56" i="1"/>
  <c r="BB52" i="1"/>
  <c r="BV52" i="1"/>
  <c r="BG67" i="1"/>
  <c r="BT67" i="1"/>
  <c r="AN46" i="1"/>
  <c r="BO45" i="1"/>
  <c r="BT45" i="1"/>
  <c r="AZ76" i="1"/>
  <c r="AS77" i="1"/>
  <c r="BH54" i="1"/>
  <c r="BO52" i="1"/>
  <c r="BH166" i="1"/>
  <c r="BI166" i="1" s="1"/>
  <c r="BC76" i="1"/>
  <c r="BH191" i="1"/>
  <c r="BO56" i="1"/>
  <c r="AN63" i="1"/>
  <c r="AN39" i="1"/>
  <c r="BK76" i="1"/>
  <c r="BV45" i="1"/>
  <c r="AS67" i="1"/>
  <c r="AO78" i="1"/>
  <c r="AI104" i="1"/>
  <c r="BB54" i="1"/>
  <c r="BN52" i="1"/>
  <c r="AN53" i="1"/>
  <c r="AU56" i="1"/>
  <c r="BH156" i="1"/>
  <c r="BI156" i="1" s="1"/>
  <c r="AU63" i="1"/>
  <c r="AU225" i="1" s="1"/>
  <c r="AI67" i="1"/>
  <c r="BW39" i="1"/>
  <c r="BO39" i="1"/>
  <c r="BG82" i="1"/>
  <c r="BC70" i="1"/>
  <c r="AR39" i="1"/>
  <c r="AR262" i="1" s="1"/>
  <c r="BN56" i="1"/>
  <c r="BP67" i="1"/>
  <c r="BK46" i="1"/>
  <c r="AS56" i="1"/>
  <c r="AY45" i="1"/>
  <c r="AU82" i="1"/>
  <c r="BB45" i="1"/>
  <c r="AX70" i="1"/>
  <c r="BD77" i="1"/>
  <c r="BQ45" i="1"/>
  <c r="BH181" i="1"/>
  <c r="BI181" i="1" s="1"/>
  <c r="BF46" i="1"/>
  <c r="BJ77" i="1"/>
  <c r="AN76" i="1"/>
  <c r="BN82" i="1"/>
  <c r="AI63" i="1"/>
  <c r="AI225" i="1" s="1"/>
  <c r="BV39" i="1"/>
  <c r="BV262" i="1" s="1"/>
  <c r="AZ66" i="1"/>
  <c r="AT44" i="1"/>
  <c r="AS76" i="1"/>
  <c r="AU77" i="1"/>
  <c r="CQ225" i="1"/>
  <c r="CQ163" i="1"/>
  <c r="DA108" i="1"/>
  <c r="CX96" i="1"/>
  <c r="CY94" i="1"/>
  <c r="AB15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L93" i="3"/>
  <c r="AH49" i="3"/>
  <c r="AK97" i="3"/>
  <c r="AI94" i="3"/>
  <c r="Q73" i="3"/>
  <c r="Q88" i="3"/>
  <c r="AJ69" i="3"/>
  <c r="M57" i="3"/>
  <c r="M72" i="3"/>
  <c r="Q94" i="3"/>
  <c r="AH69" i="3"/>
  <c r="I58" i="3"/>
  <c r="O58" i="3"/>
  <c r="AM89" i="3"/>
  <c r="AO88" i="3"/>
  <c r="AM58" i="3"/>
  <c r="AJ58" i="3"/>
  <c r="AQ91" i="3"/>
  <c r="AK65" i="3"/>
  <c r="V72" i="3"/>
  <c r="AG82" i="3"/>
  <c r="P55" i="3"/>
  <c r="O83" i="3"/>
  <c r="J60" i="3"/>
  <c r="AN94" i="3"/>
  <c r="L79" i="3"/>
  <c r="AH8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AK54" i="3"/>
  <c r="L62" i="3"/>
  <c r="L78" i="3"/>
  <c r="AO78" i="3"/>
  <c r="S70" i="3"/>
  <c r="O76" i="3"/>
  <c r="H60" i="3"/>
  <c r="Y83" i="3"/>
  <c r="AJ88" i="3"/>
  <c r="K92" i="3"/>
  <c r="J74" i="3"/>
  <c r="I78" i="3"/>
  <c r="X49" i="3"/>
  <c r="W89" i="3"/>
  <c r="AJ66" i="3"/>
  <c r="AH70" i="3"/>
  <c r="AJ50" i="3"/>
  <c r="X65" i="3"/>
  <c r="AJ48" i="3"/>
  <c r="AN88" i="3"/>
  <c r="AM56" i="3"/>
  <c r="J97" i="3"/>
  <c r="J59" i="3"/>
  <c r="J75" i="3"/>
  <c r="Y60" i="3"/>
  <c r="S83" i="3"/>
  <c r="Y48" i="3"/>
  <c r="Y92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J90" i="3"/>
  <c r="O86" i="3"/>
  <c r="AI88" i="3"/>
  <c r="N91" i="3"/>
  <c r="U69" i="3"/>
  <c r="S93" i="3"/>
  <c r="AE56" i="3"/>
  <c r="X56" i="3"/>
  <c r="N89" i="3"/>
  <c r="H93" i="3"/>
  <c r="U93" i="3"/>
  <c r="AQ60" i="3"/>
  <c r="AG91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O81" i="3"/>
  <c r="AI47" i="3"/>
  <c r="O74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N76" i="3"/>
  <c r="AH48" i="3"/>
  <c r="AQ97" i="3"/>
  <c r="T84" i="3"/>
  <c r="AK80" i="3"/>
  <c r="H79" i="3"/>
  <c r="AI63" i="3"/>
  <c r="L88" i="3"/>
  <c r="AJ70" i="3"/>
  <c r="L56" i="3"/>
  <c r="Q55" i="3"/>
  <c r="AC8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AM84" i="3"/>
  <c r="O54" i="3"/>
  <c r="X69" i="3"/>
  <c r="L72" i="3"/>
  <c r="X91" i="3"/>
  <c r="AI74" i="3"/>
  <c r="AC68" i="3"/>
  <c r="AG68" i="3"/>
  <c r="Y73" i="3"/>
  <c r="I56" i="3"/>
  <c r="Y78" i="3"/>
  <c r="AL63" i="3"/>
  <c r="J82" i="3"/>
  <c r="S88" i="3"/>
  <c r="I96" i="3"/>
  <c r="T86" i="3"/>
  <c r="AA90" i="3"/>
  <c r="N58" i="3"/>
  <c r="Z77" i="3"/>
  <c r="W60" i="3"/>
  <c r="AK82" i="3"/>
  <c r="AL92" i="3"/>
  <c r="Z79" i="3"/>
  <c r="S89" i="3"/>
  <c r="I71" i="3"/>
  <c r="I85" i="3"/>
  <c r="AM94" i="3"/>
  <c r="P49" i="3"/>
  <c r="AJ86" i="3"/>
  <c r="N74" i="3"/>
  <c r="I91" i="3"/>
  <c r="X87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AM93" i="3"/>
  <c r="P57" i="3"/>
  <c r="AN85" i="3"/>
  <c r="M71" i="3"/>
  <c r="AN79" i="3"/>
  <c r="AO65" i="3"/>
  <c r="X73" i="3"/>
  <c r="AA50" i="3"/>
  <c r="V65" i="3"/>
  <c r="W66" i="3"/>
  <c r="AK71" i="3"/>
  <c r="AL65" i="3"/>
  <c r="S78" i="3"/>
  <c r="AG87" i="3"/>
  <c r="Z78" i="3"/>
  <c r="AL67" i="3"/>
  <c r="S57" i="3"/>
  <c r="Y49" i="3"/>
  <c r="I88" i="3"/>
  <c r="AC59" i="3"/>
  <c r="K50" i="3"/>
  <c r="T97" i="3"/>
  <c r="R58" i="3"/>
  <c r="AA71" i="3"/>
  <c r="AK66" i="3"/>
  <c r="R73" i="3"/>
  <c r="Q91" i="3"/>
  <c r="AK55" i="3"/>
  <c r="L89" i="3"/>
  <c r="AE48" i="3"/>
  <c r="M68" i="3"/>
  <c r="AK64" i="3"/>
  <c r="S90" i="3"/>
  <c r="AK74" i="3"/>
  <c r="J50" i="3"/>
  <c r="AH67" i="3"/>
  <c r="K74" i="3"/>
  <c r="Y95" i="3"/>
  <c r="AE62" i="3"/>
  <c r="AK50" i="3"/>
  <c r="AO75" i="3"/>
  <c r="V82" i="3"/>
  <c r="AK70" i="3"/>
  <c r="O73" i="3"/>
  <c r="J62" i="3"/>
  <c r="AQ90" i="3"/>
  <c r="AG72" i="3"/>
  <c r="K88" i="3"/>
  <c r="AQ69" i="3"/>
  <c r="I82" i="3"/>
  <c r="U72" i="3"/>
  <c r="Z95" i="3"/>
  <c r="W72" i="3"/>
  <c r="T56" i="3"/>
  <c r="AM54" i="3"/>
  <c r="X75" i="3"/>
  <c r="K57" i="3"/>
  <c r="AA84" i="3"/>
  <c r="Q49" i="3"/>
  <c r="X83" i="3"/>
  <c r="I55" i="3"/>
  <c r="AC75" i="3"/>
  <c r="Z48" i="3"/>
  <c r="AE90" i="3"/>
  <c r="N54" i="3"/>
  <c r="AE83" i="3"/>
  <c r="V67" i="3"/>
  <c r="R49" i="3"/>
  <c r="S6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N81" i="3"/>
  <c r="Y55" i="3"/>
  <c r="AN81" i="3"/>
  <c r="Y72" i="3"/>
  <c r="W91" i="3"/>
  <c r="AO56" i="3"/>
  <c r="Q92" i="3"/>
  <c r="AJ71" i="3"/>
  <c r="Y66" i="3"/>
  <c r="AH95" i="3"/>
  <c r="T87" i="3"/>
  <c r="Z50" i="3"/>
  <c r="AJ49" i="3"/>
  <c r="AL75" i="3"/>
  <c r="AI85" i="3"/>
  <c r="Q70" i="3"/>
  <c r="W77" i="3"/>
  <c r="R48" i="3"/>
  <c r="S94" i="3"/>
  <c r="AN95" i="3"/>
  <c r="AC93" i="3"/>
  <c r="AL62" i="3"/>
  <c r="AI73" i="3"/>
  <c r="T64" i="3"/>
  <c r="K48" i="3"/>
  <c r="R75" i="3"/>
  <c r="P95" i="3"/>
  <c r="X95" i="3"/>
  <c r="Z59" i="3"/>
  <c r="X48" i="3"/>
  <c r="W54" i="3"/>
  <c r="AH92" i="3"/>
  <c r="AJ78" i="3"/>
  <c r="AN87" i="3"/>
  <c r="V59" i="3"/>
  <c r="AE77" i="3"/>
  <c r="AM70" i="3"/>
  <c r="X74" i="3"/>
  <c r="AG89" i="3"/>
  <c r="AO87" i="3"/>
  <c r="S62" i="3"/>
  <c r="R65" i="3"/>
  <c r="Y50" i="3"/>
  <c r="P77" i="3"/>
  <c r="V75" i="3"/>
  <c r="AH97" i="3"/>
  <c r="V94" i="3"/>
  <c r="AC64" i="3"/>
  <c r="Z65" i="3"/>
  <c r="AA63" i="3"/>
  <c r="N70" i="3"/>
  <c r="M88" i="3"/>
  <c r="AQ66" i="3"/>
  <c r="AO80" i="3"/>
  <c r="P72" i="3"/>
  <c r="AH58" i="3"/>
  <c r="AM63" i="3"/>
  <c r="K7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A57" i="3"/>
  <c r="AI93" i="3"/>
  <c r="AK57" i="3"/>
  <c r="AJ91" i="3"/>
  <c r="M50" i="3"/>
  <c r="P75" i="3"/>
  <c r="M65" i="3"/>
  <c r="AN65" i="3"/>
  <c r="AA54" i="3"/>
  <c r="AQ76" i="3"/>
  <c r="N65" i="3"/>
  <c r="M58" i="3"/>
  <c r="AG63" i="3"/>
  <c r="K67" i="3"/>
  <c r="R92" i="3"/>
  <c r="AC61" i="3"/>
  <c r="O65" i="3"/>
  <c r="AM85" i="3"/>
  <c r="O49" i="3"/>
  <c r="AI72" i="3"/>
  <c r="P90" i="3"/>
  <c r="M89" i="3"/>
  <c r="AL82" i="3"/>
  <c r="AG48" i="3"/>
  <c r="AL81" i="3"/>
  <c r="R60" i="3"/>
  <c r="AK90" i="3"/>
  <c r="AJ77" i="3"/>
  <c r="M55" i="3"/>
  <c r="W90" i="3"/>
  <c r="AG78" i="3"/>
  <c r="AQ49" i="3"/>
  <c r="R87" i="3"/>
  <c r="AN50" i="3"/>
  <c r="U59" i="3"/>
  <c r="AG50" i="3"/>
  <c r="AE94" i="3"/>
  <c r="Z66" i="3"/>
  <c r="AL88" i="3"/>
  <c r="AM73" i="3"/>
  <c r="AE61" i="3"/>
  <c r="N62" i="3"/>
  <c r="AC55" i="3"/>
  <c r="AN57" i="3"/>
  <c r="U96" i="3"/>
  <c r="AC95" i="3"/>
  <c r="J54" i="3"/>
  <c r="V63" i="3"/>
  <c r="R91" i="3"/>
  <c r="M86" i="3"/>
  <c r="O67" i="3"/>
  <c r="AA96" i="3"/>
  <c r="H95" i="3"/>
  <c r="AC96" i="3"/>
  <c r="AO70" i="3"/>
  <c r="AH81" i="3"/>
  <c r="I94" i="3"/>
  <c r="P83" i="3"/>
  <c r="AK75" i="3"/>
  <c r="AM95" i="3"/>
  <c r="N60" i="3"/>
  <c r="AA68" i="3"/>
  <c r="AQ50" i="3"/>
  <c r="S50" i="3"/>
  <c r="P65" i="3"/>
  <c r="AE60" i="3"/>
  <c r="AN97" i="3"/>
  <c r="AK73" i="3"/>
  <c r="AC89" i="3"/>
  <c r="M81" i="3"/>
  <c r="AO85" i="3"/>
  <c r="I83" i="3"/>
  <c r="Q95" i="3"/>
  <c r="AC49" i="3"/>
  <c r="K65" i="3"/>
  <c r="V47" i="3"/>
  <c r="S63" i="3"/>
  <c r="Y67" i="3"/>
  <c r="K58" i="3"/>
  <c r="K85" i="3"/>
  <c r="P84" i="3"/>
  <c r="AO58" i="3"/>
  <c r="AO68" i="3"/>
  <c r="Y64" i="3"/>
  <c r="V61" i="3"/>
  <c r="Q97" i="3"/>
  <c r="Y91" i="3"/>
  <c r="L58" i="3"/>
  <c r="Q89" i="3"/>
  <c r="AM64" i="3"/>
  <c r="AA86" i="3"/>
  <c r="P71" i="3"/>
  <c r="P92" i="3"/>
  <c r="O69" i="3"/>
  <c r="O88" i="3"/>
  <c r="AO59" i="3"/>
  <c r="AM92" i="3"/>
  <c r="V80" i="3"/>
  <c r="R63" i="3"/>
  <c r="V81" i="3"/>
  <c r="AK58" i="3"/>
  <c r="P82" i="3"/>
  <c r="AK83" i="3"/>
  <c r="Q56" i="3"/>
  <c r="Z90" i="3"/>
  <c r="AA61" i="3"/>
  <c r="S61" i="3"/>
  <c r="AH86" i="3"/>
  <c r="P91" i="3"/>
  <c r="J61" i="3"/>
  <c r="K81" i="3"/>
  <c r="Q65" i="3"/>
  <c r="P81" i="3"/>
  <c r="J67" i="3"/>
  <c r="S64" i="3"/>
  <c r="AL80" i="3"/>
  <c r="U50" i="3"/>
  <c r="V58" i="3"/>
  <c r="U89" i="3"/>
  <c r="W95" i="3"/>
  <c r="AO57" i="3"/>
  <c r="AK88" i="3"/>
  <c r="Z91" i="3"/>
  <c r="AE76" i="3"/>
  <c r="Y77" i="3"/>
  <c r="AN59" i="3"/>
  <c r="O64" i="3"/>
  <c r="K93" i="3"/>
  <c r="N86" i="3"/>
  <c r="H96" i="3"/>
  <c r="AM91" i="3"/>
  <c r="AG70" i="3"/>
  <c r="S65" i="3"/>
  <c r="I54" i="3"/>
  <c r="AQ82" i="3"/>
  <c r="AG95" i="3"/>
  <c r="U94" i="3"/>
  <c r="AI49" i="3"/>
  <c r="K94" i="3"/>
  <c r="AH94" i="3"/>
  <c r="O70" i="3"/>
  <c r="AG94" i="3"/>
  <c r="Q90" i="3"/>
  <c r="L95" i="3"/>
  <c r="T7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I78" i="3"/>
  <c r="O96" i="3"/>
  <c r="L68" i="3"/>
  <c r="O87" i="3"/>
  <c r="H82" i="3"/>
  <c r="AE55" i="3"/>
  <c r="U68" i="3"/>
  <c r="R61" i="3"/>
  <c r="T62" i="3"/>
  <c r="U54" i="3"/>
  <c r="L75" i="3"/>
  <c r="M62" i="3"/>
  <c r="AQ54" i="3"/>
  <c r="AA47" i="3"/>
  <c r="AC72" i="3"/>
  <c r="AG65" i="3"/>
  <c r="W71" i="3"/>
  <c r="AM90" i="3"/>
  <c r="K84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R83" i="3"/>
  <c r="X76" i="3"/>
  <c r="AL79" i="3"/>
  <c r="AO92" i="3"/>
  <c r="J84" i="3"/>
  <c r="W47" i="3"/>
  <c r="AL47" i="3"/>
  <c r="AI60" i="3"/>
  <c r="H68" i="3"/>
  <c r="AA65" i="3"/>
  <c r="O78" i="3"/>
  <c r="AE75" i="3"/>
  <c r="Q82" i="3"/>
  <c r="O81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AE88" i="3"/>
  <c r="O75" i="3"/>
  <c r="AM68" i="3"/>
  <c r="K97" i="3"/>
  <c r="I76" i="3"/>
  <c r="AL91" i="3"/>
  <c r="L90" i="3"/>
  <c r="AA60" i="3"/>
  <c r="J49" i="3"/>
  <c r="N79" i="3"/>
  <c r="N73" i="3"/>
  <c r="AM66" i="3"/>
  <c r="J89" i="3"/>
  <c r="J88" i="3"/>
  <c r="L50" i="3"/>
  <c r="AO64" i="3"/>
  <c r="V70" i="3"/>
  <c r="X77" i="3"/>
  <c r="J64" i="3"/>
  <c r="U81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CZ39" i="1" l="1"/>
  <c r="CZ29" i="1"/>
  <c r="L151" i="1"/>
  <c r="P233" i="1"/>
  <c r="E151" i="1"/>
  <c r="E206" i="1" s="1"/>
  <c r="N151" i="1"/>
  <c r="B192" i="1"/>
  <c r="C240" i="1" s="1"/>
  <c r="I192" i="1"/>
  <c r="J240" i="1" s="1"/>
  <c r="D151" i="1"/>
  <c r="D85" i="1" s="1"/>
  <c r="Q233" i="1"/>
  <c r="O151" i="1"/>
  <c r="O206" i="1" s="1"/>
  <c r="T233" i="1"/>
  <c r="D159" i="1"/>
  <c r="D160" i="1" s="1"/>
  <c r="D86" i="1" s="1"/>
  <c r="C151" i="1"/>
  <c r="U192" i="1"/>
  <c r="U210" i="1"/>
  <c r="U179" i="1"/>
  <c r="U213" i="1" s="1"/>
  <c r="U212" i="1" s="1"/>
  <c r="F165" i="1"/>
  <c r="B96" i="1"/>
  <c r="B138" i="1" s="1"/>
  <c r="M151" i="1"/>
  <c r="M206" i="1" s="1"/>
  <c r="O192" i="1"/>
  <c r="C233" i="1"/>
  <c r="C159" i="1"/>
  <c r="C68" i="1" s="1"/>
  <c r="F159" i="1"/>
  <c r="F68" i="1" s="1"/>
  <c r="I179" i="1"/>
  <c r="I213" i="1" s="1"/>
  <c r="I212" i="1" s="1"/>
  <c r="S192" i="1"/>
  <c r="T240" i="1" s="1"/>
  <c r="S233" i="1"/>
  <c r="N165" i="1"/>
  <c r="L165" i="1"/>
  <c r="V192" i="1"/>
  <c r="W240" i="1" s="1"/>
  <c r="V233" i="1"/>
  <c r="M192" i="1"/>
  <c r="S204" i="1"/>
  <c r="T192" i="1"/>
  <c r="U240" i="1" s="1"/>
  <c r="B204" i="1"/>
  <c r="C165" i="1"/>
  <c r="C169" i="1" s="1"/>
  <c r="Q204" i="1"/>
  <c r="H151" i="1"/>
  <c r="R159" i="1"/>
  <c r="R68" i="1" s="1"/>
  <c r="V159" i="1"/>
  <c r="V199" i="1" s="1"/>
  <c r="V140" i="1" s="1"/>
  <c r="S179" i="1"/>
  <c r="S213" i="1" s="1"/>
  <c r="S212" i="1" s="1"/>
  <c r="T151" i="1"/>
  <c r="T85" i="1" s="1"/>
  <c r="H204" i="1"/>
  <c r="C204" i="1"/>
  <c r="I151" i="1"/>
  <c r="J165" i="1"/>
  <c r="M179" i="1"/>
  <c r="M213" i="1" s="1"/>
  <c r="M212" i="1" s="1"/>
  <c r="U165" i="1"/>
  <c r="B187" i="1"/>
  <c r="B216" i="1" s="1"/>
  <c r="B215" i="1" s="1"/>
  <c r="S165" i="1"/>
  <c r="B165" i="1"/>
  <c r="B169" i="1" s="1"/>
  <c r="K233" i="1"/>
  <c r="H192" i="1"/>
  <c r="C96" i="1"/>
  <c r="S159" i="1"/>
  <c r="S237" i="1" s="1"/>
  <c r="S187" i="1"/>
  <c r="S216" i="1" s="1"/>
  <c r="S215" i="1" s="1"/>
  <c r="C179" i="1"/>
  <c r="K192" i="1"/>
  <c r="D192" i="1"/>
  <c r="F192" i="1"/>
  <c r="M233" i="1"/>
  <c r="F151" i="1"/>
  <c r="T165" i="1"/>
  <c r="T64" i="1" s="1"/>
  <c r="B151" i="1"/>
  <c r="G165" i="1"/>
  <c r="T159" i="1"/>
  <c r="M204" i="1"/>
  <c r="O159" i="1"/>
  <c r="L233" i="1"/>
  <c r="B159" i="1"/>
  <c r="N204" i="1"/>
  <c r="D96" i="1"/>
  <c r="D138" i="1" s="1"/>
  <c r="K179" i="1"/>
  <c r="K159" i="1"/>
  <c r="F179" i="1"/>
  <c r="J192" i="1"/>
  <c r="G151" i="1"/>
  <c r="D204" i="1"/>
  <c r="J159" i="1"/>
  <c r="N233" i="1"/>
  <c r="E204" i="1"/>
  <c r="R233" i="1"/>
  <c r="L179" i="1"/>
  <c r="D233" i="1"/>
  <c r="G179" i="1"/>
  <c r="G213" i="1" s="1"/>
  <c r="G212" i="1" s="1"/>
  <c r="K151" i="1"/>
  <c r="C192" i="1"/>
  <c r="P179" i="1"/>
  <c r="W159" i="1"/>
  <c r="D179" i="1"/>
  <c r="U151" i="1"/>
  <c r="F187" i="1"/>
  <c r="F216" i="1" s="1"/>
  <c r="R179" i="1"/>
  <c r="C187" i="1"/>
  <c r="W204" i="1"/>
  <c r="E233" i="1"/>
  <c r="J179" i="1"/>
  <c r="E165" i="1"/>
  <c r="H187" i="1"/>
  <c r="H216" i="1" s="1"/>
  <c r="H215" i="1" s="1"/>
  <c r="H159" i="1"/>
  <c r="U233" i="1"/>
  <c r="I165" i="1"/>
  <c r="V204" i="1"/>
  <c r="P159" i="1"/>
  <c r="G204" i="1"/>
  <c r="J151" i="1"/>
  <c r="Q192" i="1"/>
  <c r="N187" i="1"/>
  <c r="N216" i="1" s="1"/>
  <c r="N215" i="1" s="1"/>
  <c r="V179" i="1"/>
  <c r="O179" i="1"/>
  <c r="I159" i="1"/>
  <c r="O233" i="1"/>
  <c r="D165" i="1"/>
  <c r="G192" i="1"/>
  <c r="Q165" i="1"/>
  <c r="T179" i="1"/>
  <c r="E159" i="1"/>
  <c r="M165" i="1"/>
  <c r="Q151" i="1"/>
  <c r="P204" i="1"/>
  <c r="E179" i="1"/>
  <c r="E213" i="1" s="1"/>
  <c r="E212" i="1" s="1"/>
  <c r="L204" i="1"/>
  <c r="K204" i="1"/>
  <c r="K165" i="1"/>
  <c r="N159" i="1"/>
  <c r="O204" i="1"/>
  <c r="L159" i="1"/>
  <c r="P151" i="1"/>
  <c r="B179" i="1"/>
  <c r="T204" i="1"/>
  <c r="J204" i="1"/>
  <c r="P165" i="1"/>
  <c r="G159" i="1"/>
  <c r="U159" i="1"/>
  <c r="D187" i="1"/>
  <c r="H233" i="1"/>
  <c r="S151" i="1"/>
  <c r="W165" i="1"/>
  <c r="F204" i="1"/>
  <c r="O165" i="1"/>
  <c r="L192" i="1"/>
  <c r="R192" i="1"/>
  <c r="I204" i="1"/>
  <c r="R151" i="1"/>
  <c r="Q179" i="1"/>
  <c r="V151" i="1"/>
  <c r="Q159" i="1"/>
  <c r="K187" i="1"/>
  <c r="N210" i="1"/>
  <c r="N179" i="1"/>
  <c r="P187" i="1"/>
  <c r="P216" i="1" s="1"/>
  <c r="P215" i="1" s="1"/>
  <c r="T187" i="1"/>
  <c r="T216" i="1" s="1"/>
  <c r="T215" i="1" s="1"/>
  <c r="J187" i="1"/>
  <c r="E187" i="1"/>
  <c r="G187" i="1"/>
  <c r="O187" i="1"/>
  <c r="U187" i="1"/>
  <c r="L187" i="1"/>
  <c r="L206" i="1"/>
  <c r="H210" i="1"/>
  <c r="H179" i="1"/>
  <c r="R204" i="1"/>
  <c r="J233" i="1"/>
  <c r="I233" i="1"/>
  <c r="U204" i="1"/>
  <c r="G233" i="1"/>
  <c r="F233" i="1"/>
  <c r="X233" i="1"/>
  <c r="W233" i="1"/>
  <c r="M185" i="1"/>
  <c r="M187" i="1" s="1"/>
  <c r="M159" i="1"/>
  <c r="V165" i="1"/>
  <c r="I187" i="1"/>
  <c r="H165" i="1"/>
  <c r="Q187" i="1"/>
  <c r="V187" i="1"/>
  <c r="R187" i="1"/>
  <c r="BH165" i="1"/>
  <c r="BH169" i="1" s="1"/>
  <c r="AX171" i="1"/>
  <c r="AY171" i="1" s="1"/>
  <c r="AZ184" i="1"/>
  <c r="AZ214" i="1" s="1"/>
  <c r="BA214" i="1" s="1"/>
  <c r="BR157" i="1"/>
  <c r="BS157" i="1" s="1"/>
  <c r="AZ185" i="1"/>
  <c r="BA185" i="1" s="1"/>
  <c r="BT162" i="1"/>
  <c r="BP186" i="1"/>
  <c r="BQ186" i="1" s="1"/>
  <c r="BP104" i="1"/>
  <c r="BF156" i="1"/>
  <c r="BG156" i="1" s="1"/>
  <c r="AP177" i="1"/>
  <c r="AQ177" i="1" s="1"/>
  <c r="BI104" i="1"/>
  <c r="AX175" i="1"/>
  <c r="AX210" i="1" s="1"/>
  <c r="BR190" i="1"/>
  <c r="BF105" i="1"/>
  <c r="AZ183" i="1"/>
  <c r="BA183" i="1" s="1"/>
  <c r="BD166" i="1"/>
  <c r="BE166" i="1" s="1"/>
  <c r="AZ148" i="1"/>
  <c r="BA148" i="1" s="1"/>
  <c r="BN195" i="1"/>
  <c r="BO195" i="1" s="1"/>
  <c r="BF178" i="1"/>
  <c r="BG178" i="1" s="1"/>
  <c r="BT182" i="1"/>
  <c r="BU182" i="1" s="1"/>
  <c r="BN150" i="1"/>
  <c r="AX149" i="1"/>
  <c r="AY149" i="1" s="1"/>
  <c r="BW105" i="1"/>
  <c r="BN157" i="1"/>
  <c r="BO157" i="1" s="1"/>
  <c r="AX182" i="1"/>
  <c r="AY182" i="1" s="1"/>
  <c r="AP156" i="1"/>
  <c r="AQ156" i="1" s="1"/>
  <c r="AT162" i="1"/>
  <c r="AZ162" i="1"/>
  <c r="BF185" i="1"/>
  <c r="BG185" i="1" s="1"/>
  <c r="BR158" i="1"/>
  <c r="BS158" i="1" s="1"/>
  <c r="BD178" i="1"/>
  <c r="BE178" i="1" s="1"/>
  <c r="AP174" i="1"/>
  <c r="AQ174" i="1" s="1"/>
  <c r="AV166" i="1"/>
  <c r="AW166" i="1" s="1"/>
  <c r="BB166" i="1"/>
  <c r="BC166" i="1" s="1"/>
  <c r="AN148" i="1"/>
  <c r="AR195" i="1"/>
  <c r="AS195" i="1" s="1"/>
  <c r="AQ104" i="1"/>
  <c r="AT182" i="1"/>
  <c r="AU182" i="1" s="1"/>
  <c r="AX105" i="1"/>
  <c r="BA104" i="1"/>
  <c r="BF182" i="1"/>
  <c r="BG182" i="1" s="1"/>
  <c r="BN153" i="1"/>
  <c r="BO153" i="1" s="1"/>
  <c r="BP158" i="1"/>
  <c r="BQ158" i="1" s="1"/>
  <c r="BF155" i="1"/>
  <c r="BG155" i="1" s="1"/>
  <c r="BF194" i="1"/>
  <c r="BG194" i="1" s="1"/>
  <c r="AZ191" i="1"/>
  <c r="AW104" i="1"/>
  <c r="BP157" i="1"/>
  <c r="BQ157" i="1" s="1"/>
  <c r="BD183" i="1"/>
  <c r="BE183" i="1" s="1"/>
  <c r="BG104" i="1"/>
  <c r="AZ173" i="1"/>
  <c r="BA173" i="1" s="1"/>
  <c r="BD191" i="1"/>
  <c r="BT148" i="1"/>
  <c r="BU148" i="1" s="1"/>
  <c r="BN183" i="1"/>
  <c r="BO183" i="1" s="1"/>
  <c r="BD180" i="1"/>
  <c r="BE180" i="1" s="1"/>
  <c r="BT183" i="1"/>
  <c r="BU183" i="1" s="1"/>
  <c r="BM105" i="1"/>
  <c r="BN158" i="1"/>
  <c r="BO158" i="1" s="1"/>
  <c r="BR163" i="1"/>
  <c r="BP175" i="1"/>
  <c r="BP210" i="1" s="1"/>
  <c r="BQ210" i="1" s="1"/>
  <c r="AT190" i="1"/>
  <c r="BF195" i="1"/>
  <c r="BG195" i="1" s="1"/>
  <c r="AZ166" i="1"/>
  <c r="BA166" i="1" s="1"/>
  <c r="BT177" i="1"/>
  <c r="BU177" i="1" s="1"/>
  <c r="BP155" i="1"/>
  <c r="BQ155" i="1" s="1"/>
  <c r="BP173" i="1"/>
  <c r="BQ173" i="1" s="1"/>
  <c r="BT105" i="1"/>
  <c r="AR174" i="1"/>
  <c r="AS174" i="1" s="1"/>
  <c r="BF149" i="1"/>
  <c r="BG149" i="1" s="1"/>
  <c r="AX104" i="1"/>
  <c r="AX178" i="1"/>
  <c r="AY178" i="1" s="1"/>
  <c r="AX183" i="1"/>
  <c r="AY183" i="1" s="1"/>
  <c r="BB155" i="1"/>
  <c r="BF148" i="1"/>
  <c r="BG148" i="1" s="1"/>
  <c r="AZ178" i="1"/>
  <c r="BA178" i="1" s="1"/>
  <c r="BP162" i="1"/>
  <c r="AV175" i="1"/>
  <c r="AV210" i="1" s="1"/>
  <c r="AW210" i="1" s="1"/>
  <c r="BW104" i="1"/>
  <c r="BN186" i="1"/>
  <c r="BO186" i="1" s="1"/>
  <c r="BR180" i="1"/>
  <c r="BS180" i="1" s="1"/>
  <c r="BP150" i="1"/>
  <c r="BR104" i="1"/>
  <c r="BB105" i="1"/>
  <c r="BD105" i="1"/>
  <c r="AT156" i="1"/>
  <c r="AU156" i="1" s="1"/>
  <c r="BN156" i="1"/>
  <c r="BO156" i="1" s="1"/>
  <c r="BB177" i="1"/>
  <c r="BC177" i="1" s="1"/>
  <c r="BF163" i="1"/>
  <c r="AT153" i="1"/>
  <c r="AU153" i="1" s="1"/>
  <c r="BB163" i="1"/>
  <c r="AN153" i="1"/>
  <c r="AO153" i="1" s="1"/>
  <c r="BB157" i="1"/>
  <c r="BC157" i="1" s="1"/>
  <c r="BP171" i="1"/>
  <c r="BQ171" i="1" s="1"/>
  <c r="AP171" i="1"/>
  <c r="AV171" i="1"/>
  <c r="AV181" i="1"/>
  <c r="AW181" i="1" s="1"/>
  <c r="AN149" i="1"/>
  <c r="AO149" i="1" s="1"/>
  <c r="AN105" i="1"/>
  <c r="BE105" i="1"/>
  <c r="AX153" i="1"/>
  <c r="AY153" i="1" s="1"/>
  <c r="AX191" i="1"/>
  <c r="BB150" i="1"/>
  <c r="AZ176" i="1"/>
  <c r="AZ211" i="1" s="1"/>
  <c r="BA211" i="1" s="1"/>
  <c r="BT175" i="1"/>
  <c r="BT210" i="1" s="1"/>
  <c r="BU210" i="1" s="1"/>
  <c r="AP150" i="1"/>
  <c r="BR182" i="1"/>
  <c r="BS182" i="1" s="1"/>
  <c r="AT164" i="1"/>
  <c r="AX181" i="1"/>
  <c r="AY181" i="1" s="1"/>
  <c r="BN177" i="1"/>
  <c r="BO177" i="1" s="1"/>
  <c r="BN163" i="1"/>
  <c r="AY105" i="1"/>
  <c r="BR175" i="1"/>
  <c r="BR210" i="1" s="1"/>
  <c r="BS210" i="1" s="1"/>
  <c r="BB191" i="1"/>
  <c r="BD162" i="1"/>
  <c r="BT184" i="1"/>
  <c r="BT214" i="1" s="1"/>
  <c r="BU214" i="1" s="1"/>
  <c r="BA105" i="1"/>
  <c r="BR177" i="1"/>
  <c r="BS177" i="1" s="1"/>
  <c r="BB158" i="1"/>
  <c r="BC158" i="1" s="1"/>
  <c r="BP176" i="1"/>
  <c r="BP211" i="1" s="1"/>
  <c r="BQ211" i="1" s="1"/>
  <c r="AT175" i="1"/>
  <c r="AT210" i="1" s="1"/>
  <c r="AU210" i="1" s="1"/>
  <c r="BC104" i="1"/>
  <c r="BD182" i="1"/>
  <c r="BE182" i="1" s="1"/>
  <c r="BR176" i="1"/>
  <c r="BR211" i="1" s="1"/>
  <c r="BS211" i="1" s="1"/>
  <c r="BT190" i="1"/>
  <c r="AV180" i="1"/>
  <c r="AW180" i="1" s="1"/>
  <c r="BN173" i="1"/>
  <c r="BO173" i="1" s="1"/>
  <c r="AZ175" i="1"/>
  <c r="AZ210" i="1" s="1"/>
  <c r="BA210" i="1" s="1"/>
  <c r="AP155" i="1"/>
  <c r="AQ155" i="1" s="1"/>
  <c r="BP148" i="1"/>
  <c r="BQ148" i="1" s="1"/>
  <c r="BD157" i="1"/>
  <c r="BE157" i="1" s="1"/>
  <c r="BP163" i="1"/>
  <c r="AP181" i="1"/>
  <c r="AQ181" i="1" s="1"/>
  <c r="BD195" i="1"/>
  <c r="BE195" i="1" s="1"/>
  <c r="AV190" i="1"/>
  <c r="AV148" i="1"/>
  <c r="AW148" i="1" s="1"/>
  <c r="AR150" i="1"/>
  <c r="AR173" i="1"/>
  <c r="AS173" i="1" s="1"/>
  <c r="AZ171" i="1"/>
  <c r="BA171" i="1" s="1"/>
  <c r="AP194" i="1"/>
  <c r="AQ194" i="1" s="1"/>
  <c r="AP173" i="1"/>
  <c r="AN168" i="1"/>
  <c r="AO168" i="1" s="1"/>
  <c r="AV156" i="1"/>
  <c r="AW156" i="1" s="1"/>
  <c r="AV157" i="1"/>
  <c r="AW157" i="1" s="1"/>
  <c r="AR185" i="1"/>
  <c r="AS185" i="1" s="1"/>
  <c r="AV164" i="1"/>
  <c r="AR149" i="1"/>
  <c r="AS149" i="1" s="1"/>
  <c r="AR183" i="1"/>
  <c r="AS183" i="1" s="1"/>
  <c r="BP190" i="1"/>
  <c r="AN181" i="1"/>
  <c r="AO181" i="1" s="1"/>
  <c r="AR155" i="1"/>
  <c r="AN191" i="1"/>
  <c r="AV195" i="1"/>
  <c r="AW195" i="1" s="1"/>
  <c r="AR184" i="1"/>
  <c r="AR214" i="1" s="1"/>
  <c r="AN157" i="1"/>
  <c r="AO157" i="1" s="1"/>
  <c r="AR153" i="1"/>
  <c r="AS153" i="1" s="1"/>
  <c r="AR177" i="1"/>
  <c r="AS177" i="1" s="1"/>
  <c r="BB162" i="1"/>
  <c r="AV104" i="1"/>
  <c r="AU104" i="1"/>
  <c r="AR191" i="1"/>
  <c r="AV184" i="1"/>
  <c r="AV214" i="1" s="1"/>
  <c r="AT180" i="1"/>
  <c r="AU180" i="1" s="1"/>
  <c r="AT184" i="1"/>
  <c r="AT214" i="1" s="1"/>
  <c r="AU214" i="1" s="1"/>
  <c r="AR104" i="1"/>
  <c r="BO105" i="1"/>
  <c r="BT171" i="1"/>
  <c r="AP164" i="1"/>
  <c r="BF181" i="1"/>
  <c r="BG181" i="1" s="1"/>
  <c r="BN104" i="1"/>
  <c r="AV191" i="1"/>
  <c r="AR175" i="1"/>
  <c r="AR210" i="1" s="1"/>
  <c r="AS210" i="1" s="1"/>
  <c r="BP180" i="1"/>
  <c r="BQ180" i="1" s="1"/>
  <c r="AV182" i="1"/>
  <c r="AW182" i="1" s="1"/>
  <c r="BT158" i="1"/>
  <c r="BU158" i="1" s="1"/>
  <c r="AR178" i="1"/>
  <c r="AS178" i="1" s="1"/>
  <c r="BB176" i="1"/>
  <c r="BB211" i="1" s="1"/>
  <c r="BC211" i="1" s="1"/>
  <c r="AT149" i="1"/>
  <c r="AU149" i="1" s="1"/>
  <c r="BO104" i="1"/>
  <c r="AX194" i="1"/>
  <c r="AY194" i="1" s="1"/>
  <c r="BB171" i="1"/>
  <c r="BC171" i="1" s="1"/>
  <c r="BD148" i="1"/>
  <c r="BR166" i="1"/>
  <c r="BS166" i="1" s="1"/>
  <c r="BB184" i="1"/>
  <c r="BB214" i="1" s="1"/>
  <c r="BF191" i="1"/>
  <c r="BP184" i="1"/>
  <c r="BP214" i="1" s="1"/>
  <c r="BQ214" i="1" s="1"/>
  <c r="AX186" i="1"/>
  <c r="AY186" i="1" s="1"/>
  <c r="BN190" i="1"/>
  <c r="AZ157" i="1"/>
  <c r="BA157" i="1" s="1"/>
  <c r="AX162" i="1"/>
  <c r="BN175" i="1"/>
  <c r="BN210" i="1" s="1"/>
  <c r="BO210" i="1" s="1"/>
  <c r="BR149" i="1"/>
  <c r="BS149" i="1" s="1"/>
  <c r="BF176" i="1"/>
  <c r="BF211" i="1" s="1"/>
  <c r="BG211" i="1" s="1"/>
  <c r="BS104" i="1"/>
  <c r="BQ105" i="1"/>
  <c r="AT166" i="1"/>
  <c r="AU166" i="1" s="1"/>
  <c r="AT157" i="1"/>
  <c r="AU157" i="1" s="1"/>
  <c r="AZ153" i="1"/>
  <c r="BA153" i="1" s="1"/>
  <c r="BD194" i="1"/>
  <c r="BE194" i="1" s="1"/>
  <c r="BD153" i="1"/>
  <c r="BE153" i="1" s="1"/>
  <c r="BT150" i="1"/>
  <c r="BB185" i="1"/>
  <c r="BC185" i="1" s="1"/>
  <c r="BF162" i="1"/>
  <c r="AX150" i="1"/>
  <c r="AX166" i="1"/>
  <c r="AY166" i="1" s="1"/>
  <c r="AX176" i="1"/>
  <c r="AX211" i="1" s="1"/>
  <c r="AY211" i="1" s="1"/>
  <c r="AZ164" i="1"/>
  <c r="AZ186" i="1"/>
  <c r="BA186" i="1" s="1"/>
  <c r="BF184" i="1"/>
  <c r="BF214" i="1" s="1"/>
  <c r="BG214" i="1" s="1"/>
  <c r="BF166" i="1"/>
  <c r="BG166" i="1" s="1"/>
  <c r="BD181" i="1"/>
  <c r="BE181" i="1" s="1"/>
  <c r="BN181" i="1"/>
  <c r="BO181" i="1" s="1"/>
  <c r="AQ105" i="1"/>
  <c r="BR105" i="1"/>
  <c r="AZ158" i="1"/>
  <c r="BA158" i="1" s="1"/>
  <c r="BD177" i="1"/>
  <c r="BE177" i="1" s="1"/>
  <c r="BD155" i="1"/>
  <c r="BE155" i="1" s="1"/>
  <c r="BT166" i="1"/>
  <c r="BU166" i="1" s="1"/>
  <c r="BP105" i="1"/>
  <c r="AV185" i="1"/>
  <c r="AW185" i="1" s="1"/>
  <c r="BN105" i="1"/>
  <c r="BR195" i="1"/>
  <c r="BS195" i="1" s="1"/>
  <c r="AN195" i="1"/>
  <c r="AO195" i="1" s="1"/>
  <c r="AT181" i="1"/>
  <c r="AO104" i="1"/>
  <c r="AX180" i="1"/>
  <c r="AX163" i="1"/>
  <c r="AX168" i="1"/>
  <c r="AY168" i="1" s="1"/>
  <c r="BE104" i="1"/>
  <c r="BN164" i="1"/>
  <c r="BN194" i="1"/>
  <c r="BO194" i="1" s="1"/>
  <c r="BN155" i="1"/>
  <c r="BN176" i="1"/>
  <c r="BN211" i="1" s="1"/>
  <c r="BO211" i="1" s="1"/>
  <c r="BN185" i="1"/>
  <c r="BO185" i="1" s="1"/>
  <c r="AY104" i="1"/>
  <c r="BR173" i="1"/>
  <c r="BS173" i="1" s="1"/>
  <c r="BB180" i="1"/>
  <c r="BC180" i="1" s="1"/>
  <c r="BB182" i="1"/>
  <c r="BC182" i="1" s="1"/>
  <c r="AZ182" i="1"/>
  <c r="BA182" i="1" s="1"/>
  <c r="BF173" i="1"/>
  <c r="BG173" i="1" s="1"/>
  <c r="BD176" i="1"/>
  <c r="BD211" i="1" s="1"/>
  <c r="BE211" i="1" s="1"/>
  <c r="BT185" i="1"/>
  <c r="BU185" i="1" s="1"/>
  <c r="BT191" i="1"/>
  <c r="BP174" i="1"/>
  <c r="BQ174" i="1" s="1"/>
  <c r="BP182" i="1"/>
  <c r="BQ182" i="1" s="1"/>
  <c r="AP149" i="1"/>
  <c r="AQ149" i="1" s="1"/>
  <c r="AZ149" i="1"/>
  <c r="BA149" i="1" s="1"/>
  <c r="AX157" i="1"/>
  <c r="AY157" i="1" s="1"/>
  <c r="AX173" i="1"/>
  <c r="AY173" i="1" s="1"/>
  <c r="BN178" i="1"/>
  <c r="BO178" i="1" s="1"/>
  <c r="BR164" i="1"/>
  <c r="BR186" i="1"/>
  <c r="BS186" i="1" s="1"/>
  <c r="BR181" i="1"/>
  <c r="BS181" i="1" s="1"/>
  <c r="BB153" i="1"/>
  <c r="BC153" i="1" s="1"/>
  <c r="AZ163" i="1"/>
  <c r="AP180" i="1"/>
  <c r="AQ180" i="1" s="1"/>
  <c r="AW105" i="1"/>
  <c r="AS104" i="1"/>
  <c r="AT158" i="1"/>
  <c r="AU158" i="1" s="1"/>
  <c r="AT176" i="1"/>
  <c r="AT211" i="1" s="1"/>
  <c r="AU211" i="1" s="1"/>
  <c r="AT186" i="1"/>
  <c r="AU186" i="1" s="1"/>
  <c r="AT177" i="1"/>
  <c r="AU177" i="1" s="1"/>
  <c r="AT185" i="1"/>
  <c r="AU185" i="1" s="1"/>
  <c r="AT148" i="1"/>
  <c r="BB181" i="1"/>
  <c r="BC181" i="1" s="1"/>
  <c r="AZ194" i="1"/>
  <c r="BA194" i="1" s="1"/>
  <c r="AZ181" i="1"/>
  <c r="BA181" i="1" s="1"/>
  <c r="BF150" i="1"/>
  <c r="BD150" i="1"/>
  <c r="BD171" i="1"/>
  <c r="BE171" i="1" s="1"/>
  <c r="AP105" i="1"/>
  <c r="BG105" i="1"/>
  <c r="BF153" i="1"/>
  <c r="BG153" i="1" s="1"/>
  <c r="AZ195" i="1"/>
  <c r="BA195" i="1" s="1"/>
  <c r="BF171" i="1"/>
  <c r="BG171" i="1" s="1"/>
  <c r="BH233" i="1" s="1"/>
  <c r="BD173" i="1"/>
  <c r="BE173" i="1" s="1"/>
  <c r="BP153" i="1"/>
  <c r="BQ153" i="1" s="1"/>
  <c r="BK104" i="1"/>
  <c r="AP153" i="1"/>
  <c r="AQ153" i="1" s="1"/>
  <c r="AT174" i="1"/>
  <c r="AU174" i="1" s="1"/>
  <c r="AT150" i="1"/>
  <c r="BN184" i="1"/>
  <c r="BN214" i="1" s="1"/>
  <c r="BO214" i="1" s="1"/>
  <c r="BB164" i="1"/>
  <c r="BB173" i="1"/>
  <c r="BC173" i="1" s="1"/>
  <c r="AZ180" i="1"/>
  <c r="BA180" i="1" s="1"/>
  <c r="BP177" i="1"/>
  <c r="BQ177" i="1" s="1"/>
  <c r="AN177" i="1"/>
  <c r="AO177" i="1" s="1"/>
  <c r="BT176" i="1"/>
  <c r="BT211" i="1" s="1"/>
  <c r="BU211" i="1" s="1"/>
  <c r="BD184" i="1"/>
  <c r="BD214" i="1" s="1"/>
  <c r="BE214" i="1" s="1"/>
  <c r="BF157" i="1"/>
  <c r="BG157" i="1" s="1"/>
  <c r="BT181" i="1"/>
  <c r="BU181" i="1" s="1"/>
  <c r="AN190" i="1"/>
  <c r="AZ168" i="1"/>
  <c r="BA168" i="1" s="1"/>
  <c r="AP157" i="1"/>
  <c r="AQ157" i="1" s="1"/>
  <c r="AP175" i="1"/>
  <c r="AP210" i="1" s="1"/>
  <c r="AQ210" i="1" s="1"/>
  <c r="AN183" i="1"/>
  <c r="AO183" i="1" s="1"/>
  <c r="BP156" i="1"/>
  <c r="BQ156" i="1" s="1"/>
  <c r="AV177" i="1"/>
  <c r="AW177" i="1" s="1"/>
  <c r="AR156" i="1"/>
  <c r="AS156" i="1" s="1"/>
  <c r="AR105" i="1"/>
  <c r="BT178" i="1"/>
  <c r="BU178" i="1" s="1"/>
  <c r="BP183" i="1"/>
  <c r="BQ183" i="1" s="1"/>
  <c r="AN194" i="1"/>
  <c r="AO194" i="1" s="1"/>
  <c r="AV105" i="1"/>
  <c r="AP158" i="1"/>
  <c r="AQ158" i="1" s="1"/>
  <c r="AV149" i="1"/>
  <c r="AW149" i="1" s="1"/>
  <c r="AV194" i="1"/>
  <c r="AW194" i="1" s="1"/>
  <c r="AR148" i="1"/>
  <c r="AV155" i="1"/>
  <c r="BD104" i="1"/>
  <c r="AP184" i="1"/>
  <c r="AP214" i="1" s="1"/>
  <c r="AQ214" i="1" s="1"/>
  <c r="BP164" i="1"/>
  <c r="AN178" i="1"/>
  <c r="AO178" i="1" s="1"/>
  <c r="AR168" i="1"/>
  <c r="AS168" i="1" s="1"/>
  <c r="BI105" i="1"/>
  <c r="AS105" i="1"/>
  <c r="AR181" i="1"/>
  <c r="AS181" i="1" s="1"/>
  <c r="AP191" i="1"/>
  <c r="AN185" i="1"/>
  <c r="AO185" i="1" s="1"/>
  <c r="AV158" i="1"/>
  <c r="AW158" i="1" s="1"/>
  <c r="BP185" i="1"/>
  <c r="BQ185" i="1" s="1"/>
  <c r="AN182" i="1"/>
  <c r="AO182" i="1" s="1"/>
  <c r="AN166" i="1"/>
  <c r="AO166" i="1" s="1"/>
  <c r="AR158" i="1"/>
  <c r="AS158" i="1" s="1"/>
  <c r="AV183" i="1"/>
  <c r="AW183" i="1" s="1"/>
  <c r="BQ104" i="1"/>
  <c r="BS105" i="1"/>
  <c r="AR180" i="1"/>
  <c r="AS180" i="1" s="1"/>
  <c r="AP104" i="1"/>
  <c r="BR155" i="1"/>
  <c r="BS155" i="1" s="1"/>
  <c r="AV173" i="1"/>
  <c r="AW173" i="1" s="1"/>
  <c r="AN174" i="1"/>
  <c r="AO174" i="1" s="1"/>
  <c r="AN163" i="1"/>
  <c r="AR194" i="1"/>
  <c r="AS194" i="1" s="1"/>
  <c r="AV176" i="1"/>
  <c r="AV211" i="1" s="1"/>
  <c r="AW211" i="1" s="1"/>
  <c r="AN173" i="1"/>
  <c r="AR157" i="1"/>
  <c r="AS157" i="1" s="1"/>
  <c r="AX184" i="1"/>
  <c r="AX214" i="1" s="1"/>
  <c r="AY214" i="1" s="1"/>
  <c r="BB104" i="1"/>
  <c r="AZ177" i="1"/>
  <c r="BA177" i="1" s="1"/>
  <c r="BD190" i="1"/>
  <c r="BR185" i="1"/>
  <c r="BS185" i="1" s="1"/>
  <c r="BT163" i="1"/>
  <c r="BK105" i="1"/>
  <c r="AX148" i="1"/>
  <c r="AX185" i="1"/>
  <c r="AY185" i="1" s="1"/>
  <c r="BB156" i="1"/>
  <c r="BC156" i="1" s="1"/>
  <c r="BF175" i="1"/>
  <c r="BF210" i="1" s="1"/>
  <c r="BG210" i="1" s="1"/>
  <c r="BT156" i="1"/>
  <c r="BU156" i="1" s="1"/>
  <c r="AX155" i="1"/>
  <c r="BR171" i="1"/>
  <c r="BT155" i="1"/>
  <c r="AP186" i="1"/>
  <c r="AQ186" i="1" s="1"/>
  <c r="AT195" i="1"/>
  <c r="AU195" i="1" s="1"/>
  <c r="AT183" i="1"/>
  <c r="AU183" i="1" s="1"/>
  <c r="BC105" i="1"/>
  <c r="AZ155" i="1"/>
  <c r="BA155" i="1" s="1"/>
  <c r="BF183" i="1"/>
  <c r="BG183" i="1" s="1"/>
  <c r="BD175" i="1"/>
  <c r="BD210" i="1" s="1"/>
  <c r="BE210" i="1" s="1"/>
  <c r="AT105" i="1"/>
  <c r="BB175" i="1"/>
  <c r="BB210" i="1" s="1"/>
  <c r="BC210" i="1" s="1"/>
  <c r="BT186" i="1"/>
  <c r="BU186" i="1" s="1"/>
  <c r="BB178" i="1"/>
  <c r="BC178" i="1" s="1"/>
  <c r="AN171" i="1"/>
  <c r="BP181" i="1"/>
  <c r="BQ181" i="1" s="1"/>
  <c r="AN164" i="1"/>
  <c r="BT104" i="1"/>
  <c r="AP176" i="1"/>
  <c r="AP211" i="1" s="1"/>
  <c r="AQ211" i="1" s="1"/>
  <c r="AV162" i="1"/>
  <c r="BD158" i="1"/>
  <c r="BE158" i="1" s="1"/>
  <c r="AX190" i="1"/>
  <c r="AX195" i="1"/>
  <c r="AY195" i="1" s="1"/>
  <c r="AX156" i="1"/>
  <c r="AY156" i="1" s="1"/>
  <c r="BB194" i="1"/>
  <c r="BC194" i="1" s="1"/>
  <c r="BU104" i="1"/>
  <c r="AZ105" i="1"/>
  <c r="BF177" i="1"/>
  <c r="BG177" i="1" s="1"/>
  <c r="BF158" i="1"/>
  <c r="BG158" i="1" s="1"/>
  <c r="BD164" i="1"/>
  <c r="BN171" i="1"/>
  <c r="BR183" i="1"/>
  <c r="BS183" i="1" s="1"/>
  <c r="BR150" i="1"/>
  <c r="BR156" i="1"/>
  <c r="BS156" i="1" s="1"/>
  <c r="BR148" i="1"/>
  <c r="BB195" i="1"/>
  <c r="BC195" i="1" s="1"/>
  <c r="AZ150" i="1"/>
  <c r="BF180" i="1"/>
  <c r="BG180" i="1" s="1"/>
  <c r="BD149" i="1"/>
  <c r="BE149" i="1" s="1"/>
  <c r="BT195" i="1"/>
  <c r="BU195" i="1" s="1"/>
  <c r="BP191" i="1"/>
  <c r="AP163" i="1"/>
  <c r="AV163" i="1"/>
  <c r="BN162" i="1"/>
  <c r="BR178" i="1"/>
  <c r="BS178" i="1" s="1"/>
  <c r="AX164" i="1"/>
  <c r="AX177" i="1"/>
  <c r="AY177" i="1" s="1"/>
  <c r="BN191" i="1"/>
  <c r="BN149" i="1"/>
  <c r="BO149" i="1" s="1"/>
  <c r="BN180" i="1"/>
  <c r="BO180" i="1" s="1"/>
  <c r="BR191" i="1"/>
  <c r="BR153" i="1"/>
  <c r="BS153" i="1" s="1"/>
  <c r="BB190" i="1"/>
  <c r="BF164" i="1"/>
  <c r="BT149" i="1"/>
  <c r="BU149" i="1" s="1"/>
  <c r="BP194" i="1"/>
  <c r="BQ194" i="1" s="1"/>
  <c r="BP178" i="1"/>
  <c r="BQ178" i="1" s="1"/>
  <c r="BM104" i="1"/>
  <c r="AX158" i="1"/>
  <c r="AY158" i="1" s="1"/>
  <c r="BN182" i="1"/>
  <c r="BO182" i="1" s="1"/>
  <c r="BN148" i="1"/>
  <c r="BO148" i="1" s="1"/>
  <c r="BR162" i="1"/>
  <c r="BR194" i="1"/>
  <c r="BS194" i="1" s="1"/>
  <c r="BR184" i="1"/>
  <c r="BR214" i="1" s="1"/>
  <c r="BS214" i="1" s="1"/>
  <c r="BB186" i="1"/>
  <c r="BC186" i="1" s="1"/>
  <c r="AZ190" i="1"/>
  <c r="BD186" i="1"/>
  <c r="BE186" i="1" s="1"/>
  <c r="BT164" i="1"/>
  <c r="AP182" i="1"/>
  <c r="AQ182" i="1" s="1"/>
  <c r="AT171" i="1"/>
  <c r="AU171" i="1" s="1"/>
  <c r="AT191" i="1"/>
  <c r="AT155" i="1"/>
  <c r="AU155" i="1" s="1"/>
  <c r="AT173" i="1"/>
  <c r="BN166" i="1"/>
  <c r="BO166" i="1" s="1"/>
  <c r="BB183" i="1"/>
  <c r="BC183" i="1" s="1"/>
  <c r="BU105" i="1"/>
  <c r="AZ156" i="1"/>
  <c r="BA156" i="1" s="1"/>
  <c r="BF186" i="1"/>
  <c r="BG186" i="1" s="1"/>
  <c r="BP149" i="1"/>
  <c r="BQ149" i="1" s="1"/>
  <c r="BF190" i="1"/>
  <c r="BF104" i="1"/>
  <c r="BD156" i="1"/>
  <c r="BE156" i="1" s="1"/>
  <c r="BT153" i="1"/>
  <c r="BU153" i="1" s="1"/>
  <c r="AP183" i="1"/>
  <c r="AQ183" i="1" s="1"/>
  <c r="AT194" i="1"/>
  <c r="AU194" i="1" s="1"/>
  <c r="AT178" i="1"/>
  <c r="AU178" i="1" s="1"/>
  <c r="BT157" i="1"/>
  <c r="BU157" i="1" s="1"/>
  <c r="AU105" i="1"/>
  <c r="BB149" i="1"/>
  <c r="BC149" i="1" s="1"/>
  <c r="AZ104" i="1"/>
  <c r="BT173" i="1"/>
  <c r="BU173" i="1" s="1"/>
  <c r="AP195" i="1"/>
  <c r="AQ195" i="1" s="1"/>
  <c r="BB148" i="1"/>
  <c r="AN176" i="1"/>
  <c r="AN211" i="1" s="1"/>
  <c r="AO211" i="1" s="1"/>
  <c r="BD185" i="1"/>
  <c r="BE185" i="1" s="1"/>
  <c r="BT194" i="1"/>
  <c r="BU194" i="1" s="1"/>
  <c r="BP166" i="1"/>
  <c r="BQ166" i="1" s="1"/>
  <c r="AP166" i="1"/>
  <c r="AQ166" i="1" s="1"/>
  <c r="AN155" i="1"/>
  <c r="BP195" i="1"/>
  <c r="BQ195" i="1" s="1"/>
  <c r="AP148" i="1"/>
  <c r="AQ148" i="1" s="1"/>
  <c r="AN150" i="1"/>
  <c r="AV153" i="1"/>
  <c r="AW153" i="1" s="1"/>
  <c r="AR166" i="1"/>
  <c r="AS166" i="1" s="1"/>
  <c r="AR171" i="1"/>
  <c r="AS171" i="1" s="1"/>
  <c r="AR164" i="1"/>
  <c r="AP190" i="1"/>
  <c r="AP178" i="1"/>
  <c r="AQ178" i="1" s="1"/>
  <c r="AN184" i="1"/>
  <c r="AN214" i="1" s="1"/>
  <c r="AO214" i="1" s="1"/>
  <c r="AV186" i="1"/>
  <c r="AW186" i="1" s="1"/>
  <c r="AP162" i="1"/>
  <c r="AR163" i="1"/>
  <c r="AR162" i="1"/>
  <c r="AR190" i="1"/>
  <c r="BD163" i="1"/>
  <c r="AN175" i="1"/>
  <c r="AN210" i="1" s="1"/>
  <c r="AO210" i="1" s="1"/>
  <c r="AV150" i="1"/>
  <c r="AR176" i="1"/>
  <c r="BT180" i="1"/>
  <c r="BU180" i="1" s="1"/>
  <c r="AN180" i="1"/>
  <c r="AO180" i="1" s="1"/>
  <c r="AR186" i="1"/>
  <c r="AS186" i="1" s="1"/>
  <c r="AP185" i="1"/>
  <c r="AQ185" i="1" s="1"/>
  <c r="AN158" i="1"/>
  <c r="AO158" i="1" s="1"/>
  <c r="AN186" i="1"/>
  <c r="AO186" i="1" s="1"/>
  <c r="AR182" i="1"/>
  <c r="AS182" i="1" s="1"/>
  <c r="AN162" i="1"/>
  <c r="AT163" i="1"/>
  <c r="AT104" i="1"/>
  <c r="AN104" i="1"/>
  <c r="AN156" i="1"/>
  <c r="AO156" i="1" s="1"/>
  <c r="AO105" i="1"/>
  <c r="AV178" i="1"/>
  <c r="AW178" i="1" s="1"/>
  <c r="BH192" i="1"/>
  <c r="BI173" i="1"/>
  <c r="BH179" i="1"/>
  <c r="BH213" i="1" s="1"/>
  <c r="BI180" i="1"/>
  <c r="BH187" i="1"/>
  <c r="BH216" i="1" s="1"/>
  <c r="BI155" i="1"/>
  <c r="BI159" i="1" s="1"/>
  <c r="BH159" i="1"/>
  <c r="AV168" i="1"/>
  <c r="AW168" i="1" s="1"/>
  <c r="AV174" i="1"/>
  <c r="AZ41" i="1"/>
  <c r="AZ47" i="1" s="1"/>
  <c r="AP168" i="1"/>
  <c r="AQ168" i="1" s="1"/>
  <c r="BF168" i="1"/>
  <c r="BG168" i="1" s="1"/>
  <c r="AT168" i="1"/>
  <c r="AU168" i="1" s="1"/>
  <c r="BP168" i="1"/>
  <c r="BQ168" i="1" s="1"/>
  <c r="BD168" i="1"/>
  <c r="BE168" i="1" s="1"/>
  <c r="BN168" i="1"/>
  <c r="BO168" i="1" s="1"/>
  <c r="BR168" i="1"/>
  <c r="BS168" i="1" s="1"/>
  <c r="BT168" i="1"/>
  <c r="BU168" i="1" s="1"/>
  <c r="BB168" i="1"/>
  <c r="BC168" i="1" s="1"/>
  <c r="BT174" i="1"/>
  <c r="BB174" i="1"/>
  <c r="BF174" i="1"/>
  <c r="AX174" i="1"/>
  <c r="BD174" i="1"/>
  <c r="AZ174" i="1"/>
  <c r="BR174" i="1"/>
  <c r="BN174" i="1"/>
  <c r="AN283" i="1"/>
  <c r="AI68" i="1"/>
  <c r="BV192" i="1"/>
  <c r="BW240" i="1" s="1"/>
  <c r="AP283" i="1"/>
  <c r="BK283" i="1"/>
  <c r="BO57" i="1"/>
  <c r="AU129" i="1"/>
  <c r="AU130" i="1" s="1"/>
  <c r="BH283" i="1"/>
  <c r="BI283" i="1"/>
  <c r="BU57" i="1"/>
  <c r="BD57" i="1"/>
  <c r="BK41" i="1"/>
  <c r="AT262" i="1"/>
  <c r="AP225" i="1"/>
  <c r="AP284" i="1"/>
  <c r="AY41" i="1"/>
  <c r="AM79" i="1"/>
  <c r="BO283" i="1"/>
  <c r="BR57" i="1"/>
  <c r="BW57" i="1"/>
  <c r="BF283" i="1"/>
  <c r="AX57" i="1"/>
  <c r="BI148" i="1"/>
  <c r="BH151" i="1"/>
  <c r="BH123" i="1" s="1"/>
  <c r="BH127" i="1" s="1"/>
  <c r="AZ262" i="1"/>
  <c r="BC129" i="1"/>
  <c r="BC130" i="1" s="1"/>
  <c r="AY283" i="1"/>
  <c r="AW41" i="1"/>
  <c r="AW47" i="1" s="1"/>
  <c r="BN284" i="1"/>
  <c r="AP41" i="1"/>
  <c r="BJ129" i="1"/>
  <c r="BJ130" i="1" s="1"/>
  <c r="BJ133" i="1" s="1"/>
  <c r="AI214" i="1"/>
  <c r="AI216" i="1"/>
  <c r="AI213" i="1"/>
  <c r="AN225" i="1"/>
  <c r="AN64" i="1"/>
  <c r="C85" i="1"/>
  <c r="C138" i="1"/>
  <c r="C97" i="1"/>
  <c r="C139" i="1"/>
  <c r="V240" i="1"/>
  <c r="P240" i="1"/>
  <c r="AW57" i="1"/>
  <c r="AU57" i="1"/>
  <c r="BQ283" i="1"/>
  <c r="BN129" i="1"/>
  <c r="BN130" i="1" s="1"/>
  <c r="BM41" i="1"/>
  <c r="AO284" i="1"/>
  <c r="BA41" i="1"/>
  <c r="BA47" i="1" s="1"/>
  <c r="BW284" i="1"/>
  <c r="BR129" i="1"/>
  <c r="BR130" i="1" s="1"/>
  <c r="BP283" i="1"/>
  <c r="BQ41" i="1"/>
  <c r="BQ262" i="1"/>
  <c r="BS129" i="1"/>
  <c r="BS130" i="1" s="1"/>
  <c r="BB225" i="1"/>
  <c r="BB284" i="1"/>
  <c r="BN283" i="1"/>
  <c r="BO129" i="1"/>
  <c r="BO130" i="1" s="1"/>
  <c r="BO133" i="1" s="1"/>
  <c r="BN262" i="1"/>
  <c r="BM262" i="1"/>
  <c r="BP129" i="1"/>
  <c r="BP130" i="1" s="1"/>
  <c r="BK57" i="1"/>
  <c r="BU283" i="1"/>
  <c r="BU41" i="1"/>
  <c r="N238" i="1"/>
  <c r="R169" i="1"/>
  <c r="R64" i="1"/>
  <c r="O85" i="1"/>
  <c r="BD41" i="1"/>
  <c r="BD284" i="1"/>
  <c r="BD262" i="1"/>
  <c r="BG129" i="1"/>
  <c r="BG130" i="1" s="1"/>
  <c r="AI234" i="1"/>
  <c r="AI232" i="1" s="1"/>
  <c r="AI57" i="1"/>
  <c r="E85" i="1"/>
  <c r="BV284" i="1"/>
  <c r="H85" i="1"/>
  <c r="BJ58" i="1"/>
  <c r="BV41" i="1"/>
  <c r="BV47" i="1" s="1"/>
  <c r="BO41" i="1"/>
  <c r="BK68" i="1"/>
  <c r="AR284" i="1"/>
  <c r="BU129" i="1"/>
  <c r="BU130" i="1" s="1"/>
  <c r="BW159" i="1"/>
  <c r="BW129" i="1"/>
  <c r="BW130" i="1" s="1"/>
  <c r="AZ129" i="1"/>
  <c r="AZ130" i="1" s="1"/>
  <c r="AZ133" i="1" s="1"/>
  <c r="BG57" i="1"/>
  <c r="BA283" i="1"/>
  <c r="AY284" i="1"/>
  <c r="AT41" i="1"/>
  <c r="AT47" i="1" s="1"/>
  <c r="AZ57" i="1"/>
  <c r="AS57" i="1"/>
  <c r="BO262" i="1"/>
  <c r="AS283" i="1"/>
  <c r="BA57" i="1"/>
  <c r="AZ283" i="1"/>
  <c r="BE57" i="1"/>
  <c r="BV179" i="1"/>
  <c r="BV213" i="1" s="1"/>
  <c r="BR41" i="1"/>
  <c r="AR57" i="1"/>
  <c r="BD283" i="1"/>
  <c r="BI57" i="1"/>
  <c r="BM68" i="1"/>
  <c r="BQ57" i="1"/>
  <c r="AR41" i="1"/>
  <c r="AS41" i="1"/>
  <c r="AT57" i="1"/>
  <c r="BP57" i="1"/>
  <c r="BT284" i="1"/>
  <c r="AP57" i="1"/>
  <c r="AI41" i="1"/>
  <c r="BV210" i="1"/>
  <c r="BW210" i="1" s="1"/>
  <c r="BX129" i="1"/>
  <c r="BX130" i="1" s="1"/>
  <c r="BG284" i="1"/>
  <c r="BV129" i="1"/>
  <c r="BV130" i="1" s="1"/>
  <c r="AL129" i="1"/>
  <c r="AL130" i="1" s="1"/>
  <c r="AL135" i="1" s="1"/>
  <c r="AT283" i="1"/>
  <c r="AT129" i="1"/>
  <c r="AT130" i="1" s="1"/>
  <c r="BT129" i="1"/>
  <c r="BT130" i="1" s="1"/>
  <c r="AW284" i="1"/>
  <c r="BS283" i="1"/>
  <c r="AX283" i="1"/>
  <c r="AO283" i="1"/>
  <c r="AN57" i="1"/>
  <c r="BT57" i="1"/>
  <c r="AQ57" i="1"/>
  <c r="AV57" i="1"/>
  <c r="BH57" i="1"/>
  <c r="BI41" i="1"/>
  <c r="BP41" i="1"/>
  <c r="AY57" i="1"/>
  <c r="BF57" i="1"/>
  <c r="BN57" i="1"/>
  <c r="AU41" i="1"/>
  <c r="AY262" i="1"/>
  <c r="BV283" i="1"/>
  <c r="AI211" i="1"/>
  <c r="BV159" i="1"/>
  <c r="BS41" i="1"/>
  <c r="BQ129" i="1"/>
  <c r="BQ130" i="1" s="1"/>
  <c r="BV214" i="1"/>
  <c r="BE41" i="1"/>
  <c r="BY129" i="1"/>
  <c r="BY130" i="1" s="1"/>
  <c r="BE283" i="1"/>
  <c r="BL129" i="1"/>
  <c r="BL130" i="1" s="1"/>
  <c r="AT284" i="1"/>
  <c r="BT283" i="1"/>
  <c r="BM284" i="1"/>
  <c r="BM234" i="1"/>
  <c r="BM232" i="1" s="1"/>
  <c r="BM64" i="1"/>
  <c r="BM225" i="1"/>
  <c r="BP284" i="1"/>
  <c r="BP225" i="1"/>
  <c r="BR284" i="1"/>
  <c r="BR225" i="1"/>
  <c r="BC41" i="1"/>
  <c r="AU284" i="1"/>
  <c r="BV211" i="1"/>
  <c r="BW211" i="1" s="1"/>
  <c r="BH129" i="1"/>
  <c r="BH130" i="1" s="1"/>
  <c r="BH134" i="1" s="1"/>
  <c r="BF284" i="1"/>
  <c r="BD129" i="1"/>
  <c r="BD130" i="1" s="1"/>
  <c r="AI64" i="1"/>
  <c r="BH41" i="1"/>
  <c r="BH211" i="1"/>
  <c r="BI211" i="1" s="1"/>
  <c r="AX129" i="1"/>
  <c r="AX130" i="1" s="1"/>
  <c r="BQ284" i="1"/>
  <c r="BK129" i="1"/>
  <c r="BK130" i="1" s="1"/>
  <c r="BK135" i="1" s="1"/>
  <c r="AX284" i="1"/>
  <c r="AR129" i="1"/>
  <c r="AR130" i="1" s="1"/>
  <c r="AQ283" i="1"/>
  <c r="AS129" i="1"/>
  <c r="AS130" i="1" s="1"/>
  <c r="AQ41" i="1"/>
  <c r="BT225" i="1"/>
  <c r="BH210" i="1"/>
  <c r="BI210" i="1" s="1"/>
  <c r="AR283" i="1"/>
  <c r="BU225" i="1"/>
  <c r="BU284" i="1"/>
  <c r="BW148" i="1"/>
  <c r="BV151" i="1"/>
  <c r="BK284" i="1"/>
  <c r="BK225" i="1"/>
  <c r="BK64" i="1"/>
  <c r="BK234" i="1"/>
  <c r="BK232" i="1" s="1"/>
  <c r="BK262" i="1"/>
  <c r="BM129" i="1"/>
  <c r="BM130" i="1" s="1"/>
  <c r="BM283" i="1"/>
  <c r="BS57" i="1"/>
  <c r="AN41" i="1"/>
  <c r="AN262" i="1"/>
  <c r="AN129" i="1"/>
  <c r="AN130" i="1" s="1"/>
  <c r="AO129" i="1"/>
  <c r="AO130" i="1" s="1"/>
  <c r="AU262" i="1"/>
  <c r="BO284" i="1"/>
  <c r="BF129" i="1"/>
  <c r="BF130" i="1" s="1"/>
  <c r="BF41" i="1"/>
  <c r="AV41" i="1"/>
  <c r="AY129" i="1"/>
  <c r="AY130" i="1" s="1"/>
  <c r="AW129" i="1"/>
  <c r="AW130" i="1" s="1"/>
  <c r="AV283" i="1"/>
  <c r="AP129" i="1"/>
  <c r="AP130" i="1" s="1"/>
  <c r="AV129" i="1"/>
  <c r="AV130" i="1" s="1"/>
  <c r="BW41" i="1"/>
  <c r="BW262" i="1"/>
  <c r="BZ129" i="1"/>
  <c r="BZ130" i="1" s="1"/>
  <c r="BV165" i="1"/>
  <c r="AO57" i="1"/>
  <c r="BR283" i="1"/>
  <c r="BN64" i="1"/>
  <c r="BN225" i="1"/>
  <c r="AQ284" i="1"/>
  <c r="AQ225" i="1"/>
  <c r="BN41" i="1"/>
  <c r="BW283" i="1"/>
  <c r="BI284" i="1"/>
  <c r="BI225" i="1"/>
  <c r="BB262" i="1"/>
  <c r="BB41" i="1"/>
  <c r="BM57" i="1"/>
  <c r="BI129" i="1"/>
  <c r="BI130" i="1" s="1"/>
  <c r="BI134" i="1" s="1"/>
  <c r="BF262" i="1"/>
  <c r="BE129" i="1"/>
  <c r="BE130" i="1" s="1"/>
  <c r="AN284" i="1"/>
  <c r="BC283" i="1"/>
  <c r="AV284" i="1"/>
  <c r="BC284" i="1"/>
  <c r="BE284" i="1"/>
  <c r="AQ129" i="1"/>
  <c r="AQ130" i="1" s="1"/>
  <c r="AQ135" i="1" s="1"/>
  <c r="BH284" i="1"/>
  <c r="BV187" i="1"/>
  <c r="BV216" i="1" s="1"/>
  <c r="BB283" i="1"/>
  <c r="BV57" i="1"/>
  <c r="BJ284" i="1"/>
  <c r="BJ225" i="1"/>
  <c r="BG283" i="1"/>
  <c r="BG262" i="1"/>
  <c r="BC57" i="1"/>
  <c r="AX262" i="1"/>
  <c r="AX41" i="1"/>
  <c r="AZ284" i="1"/>
  <c r="AZ225" i="1"/>
  <c r="BT262" i="1"/>
  <c r="BT41" i="1"/>
  <c r="BH214" i="1"/>
  <c r="BI214" i="1" s="1"/>
  <c r="BG41" i="1"/>
  <c r="AU283" i="1"/>
  <c r="BA284" i="1"/>
  <c r="BA225" i="1"/>
  <c r="AO262" i="1"/>
  <c r="AO41" i="1"/>
  <c r="AW283" i="1"/>
  <c r="AW262" i="1"/>
  <c r="AI210" i="1"/>
  <c r="AI262" i="1"/>
  <c r="BB57" i="1"/>
  <c r="BA129" i="1"/>
  <c r="BA130" i="1" s="1"/>
  <c r="BB129" i="1"/>
  <c r="BB130" i="1" s="1"/>
  <c r="AS284" i="1"/>
  <c r="AS225" i="1"/>
  <c r="BS284" i="1"/>
  <c r="S199" i="1"/>
  <c r="S140" i="1" s="1"/>
  <c r="S68" i="1"/>
  <c r="BI233" i="1"/>
  <c r="BW233" i="1"/>
  <c r="BJ59" i="1"/>
  <c r="BJ48" i="1"/>
  <c r="I85" i="1"/>
  <c r="I206" i="1"/>
  <c r="CQ165" i="1"/>
  <c r="DB108" i="1"/>
  <c r="CY96" i="1"/>
  <c r="CZ94" i="1"/>
  <c r="I238" i="1" l="1"/>
  <c r="N279" i="1"/>
  <c r="N206" i="1"/>
  <c r="D68" i="1"/>
  <c r="L85" i="1"/>
  <c r="N85" i="1"/>
  <c r="C64" i="1"/>
  <c r="B97" i="1"/>
  <c r="B100" i="1" s="1"/>
  <c r="B118" i="1" s="1"/>
  <c r="B139" i="1"/>
  <c r="U227" i="1"/>
  <c r="O238" i="1"/>
  <c r="S188" i="1"/>
  <c r="T279" i="1"/>
  <c r="O279" i="1"/>
  <c r="F169" i="1"/>
  <c r="F64" i="1"/>
  <c r="S64" i="1"/>
  <c r="S169" i="1"/>
  <c r="P169" i="1"/>
  <c r="P64" i="1"/>
  <c r="H206" i="1"/>
  <c r="R206" i="1"/>
  <c r="DA26" i="1"/>
  <c r="CZ31" i="1"/>
  <c r="C160" i="1"/>
  <c r="C86" i="1" s="1"/>
  <c r="V68" i="1"/>
  <c r="I199" i="1"/>
  <c r="I140" i="1" s="1"/>
  <c r="T169" i="1"/>
  <c r="T277" i="1" s="1"/>
  <c r="C238" i="1"/>
  <c r="F160" i="1"/>
  <c r="F86" i="1" s="1"/>
  <c r="D238" i="1"/>
  <c r="E238" i="1"/>
  <c r="M238" i="1"/>
  <c r="B64" i="1"/>
  <c r="P228" i="1"/>
  <c r="C206" i="1"/>
  <c r="I279" i="1"/>
  <c r="M85" i="1"/>
  <c r="R85" i="1"/>
  <c r="E237" i="1"/>
  <c r="C280" i="1"/>
  <c r="C282" i="1" s="1"/>
  <c r="F199" i="1"/>
  <c r="F140" i="1" s="1"/>
  <c r="D206" i="1"/>
  <c r="T238" i="1"/>
  <c r="D280" i="1"/>
  <c r="D282" i="1" s="1"/>
  <c r="S217" i="1"/>
  <c r="T228" i="1"/>
  <c r="D237" i="1"/>
  <c r="D236" i="1" s="1"/>
  <c r="U228" i="1"/>
  <c r="U229" i="1" s="1"/>
  <c r="U230" i="1" s="1"/>
  <c r="AR165" i="1"/>
  <c r="S280" i="1"/>
  <c r="S282" i="1" s="1"/>
  <c r="R160" i="1"/>
  <c r="R86" i="1" s="1"/>
  <c r="P227" i="1"/>
  <c r="R199" i="1"/>
  <c r="R140" i="1" s="1"/>
  <c r="S228" i="1"/>
  <c r="C188" i="1"/>
  <c r="C196" i="1" s="1"/>
  <c r="E227" i="1"/>
  <c r="D228" i="1"/>
  <c r="R238" i="1"/>
  <c r="V280" i="1"/>
  <c r="V282" i="1" s="1"/>
  <c r="N169" i="1"/>
  <c r="N64" i="1"/>
  <c r="L64" i="1"/>
  <c r="L169" i="1"/>
  <c r="N240" i="1"/>
  <c r="M279" i="1"/>
  <c r="T206" i="1"/>
  <c r="J64" i="1"/>
  <c r="J169" i="1"/>
  <c r="U64" i="1"/>
  <c r="U169" i="1"/>
  <c r="I240" i="1"/>
  <c r="H279" i="1"/>
  <c r="E240" i="1"/>
  <c r="D199" i="1"/>
  <c r="D140" i="1" s="1"/>
  <c r="D141" i="1" s="1"/>
  <c r="D144" i="1" s="1"/>
  <c r="D279" i="1"/>
  <c r="G240" i="1"/>
  <c r="F279" i="1"/>
  <c r="F206" i="1"/>
  <c r="F85" i="1"/>
  <c r="F238" i="1"/>
  <c r="U280" i="1"/>
  <c r="U282" i="1" s="1"/>
  <c r="T199" i="1"/>
  <c r="T140" i="1" s="1"/>
  <c r="T237" i="1"/>
  <c r="O160" i="1"/>
  <c r="O86" i="1" s="1"/>
  <c r="O237" i="1"/>
  <c r="O236" i="1" s="1"/>
  <c r="F213" i="1"/>
  <c r="F188" i="1"/>
  <c r="F196" i="1" s="1"/>
  <c r="G227" i="1"/>
  <c r="F227" i="1"/>
  <c r="K240" i="1"/>
  <c r="J279" i="1"/>
  <c r="G206" i="1"/>
  <c r="G238" i="1"/>
  <c r="G85" i="1"/>
  <c r="H238" i="1"/>
  <c r="J68" i="1"/>
  <c r="J199" i="1"/>
  <c r="J140" i="1" s="1"/>
  <c r="J160" i="1"/>
  <c r="J86" i="1" s="1"/>
  <c r="J280" i="1"/>
  <c r="J282" i="1" s="1"/>
  <c r="U85" i="1"/>
  <c r="U238" i="1"/>
  <c r="K227" i="1"/>
  <c r="J227" i="1"/>
  <c r="J213" i="1"/>
  <c r="J212" i="1" s="1"/>
  <c r="H237" i="1"/>
  <c r="H199" i="1"/>
  <c r="H140" i="1" s="1"/>
  <c r="H160" i="1"/>
  <c r="H86" i="1" s="1"/>
  <c r="H68" i="1"/>
  <c r="R240" i="1"/>
  <c r="Q279" i="1"/>
  <c r="H169" i="1"/>
  <c r="H64" i="1"/>
  <c r="Q199" i="1"/>
  <c r="Q140" i="1" s="1"/>
  <c r="H228" i="1"/>
  <c r="K238" i="1"/>
  <c r="S277" i="1"/>
  <c r="G169" i="1"/>
  <c r="G64" i="1"/>
  <c r="I64" i="1"/>
  <c r="I169" i="1"/>
  <c r="V227" i="1"/>
  <c r="V213" i="1"/>
  <c r="V212" i="1" s="1"/>
  <c r="T275" i="1"/>
  <c r="T227" i="1"/>
  <c r="T229" i="1" s="1"/>
  <c r="T230" i="1" s="1"/>
  <c r="E160" i="1"/>
  <c r="E86" i="1" s="1"/>
  <c r="F280" i="1"/>
  <c r="F282" i="1" s="1"/>
  <c r="H280" i="1"/>
  <c r="H282" i="1" s="1"/>
  <c r="G237" i="1"/>
  <c r="G280" i="1"/>
  <c r="G282" i="1" s="1"/>
  <c r="BD192" i="1"/>
  <c r="BE240" i="1" s="1"/>
  <c r="Q227" i="1"/>
  <c r="E64" i="1"/>
  <c r="E169" i="1"/>
  <c r="J206" i="1"/>
  <c r="J85" i="1"/>
  <c r="J238" i="1"/>
  <c r="D64" i="1"/>
  <c r="D169" i="1"/>
  <c r="D234" i="1" s="1"/>
  <c r="D232" i="1" s="1"/>
  <c r="L216" i="1"/>
  <c r="L215" i="1" s="1"/>
  <c r="L188" i="1"/>
  <c r="C213" i="1"/>
  <c r="C212" i="1" s="1"/>
  <c r="D227" i="1"/>
  <c r="L240" i="1"/>
  <c r="K279" i="1"/>
  <c r="B206" i="1"/>
  <c r="B85" i="1"/>
  <c r="B279" i="1"/>
  <c r="T68" i="1"/>
  <c r="T160" i="1"/>
  <c r="T86" i="1" s="1"/>
  <c r="T280" i="1"/>
  <c r="T282" i="1" s="1"/>
  <c r="O68" i="1"/>
  <c r="O199" i="1"/>
  <c r="O140" i="1" s="1"/>
  <c r="B68" i="1"/>
  <c r="C237" i="1"/>
  <c r="B199" i="1"/>
  <c r="B140" i="1" s="1"/>
  <c r="B160" i="1"/>
  <c r="B86" i="1" s="1"/>
  <c r="K280" i="1"/>
  <c r="K282" i="1" s="1"/>
  <c r="K237" i="1"/>
  <c r="K160" i="1"/>
  <c r="K86" i="1" s="1"/>
  <c r="K68" i="1"/>
  <c r="K199" i="1"/>
  <c r="K140" i="1" s="1"/>
  <c r="K85" i="1"/>
  <c r="L238" i="1"/>
  <c r="K206" i="1"/>
  <c r="C199" i="1"/>
  <c r="C140" i="1" s="1"/>
  <c r="D240" i="1"/>
  <c r="C279" i="1"/>
  <c r="W280" i="1"/>
  <c r="W282" i="1" s="1"/>
  <c r="W237" i="1"/>
  <c r="W68" i="1"/>
  <c r="X280" i="1"/>
  <c r="X282" i="1" s="1"/>
  <c r="X237" i="1"/>
  <c r="U279" i="1"/>
  <c r="U206" i="1"/>
  <c r="M169" i="1"/>
  <c r="M64" i="1"/>
  <c r="S160" i="1"/>
  <c r="S86" i="1" s="1"/>
  <c r="S238" i="1"/>
  <c r="S236" i="1" s="1"/>
  <c r="S85" i="1"/>
  <c r="Q213" i="1"/>
  <c r="Q212" i="1" s="1"/>
  <c r="R227" i="1"/>
  <c r="H213" i="1"/>
  <c r="I227" i="1"/>
  <c r="J188" i="1"/>
  <c r="D97" i="1"/>
  <c r="D139" i="1"/>
  <c r="K213" i="1"/>
  <c r="K212" i="1" s="1"/>
  <c r="K188" i="1"/>
  <c r="D213" i="1"/>
  <c r="D212" i="1" s="1"/>
  <c r="D188" i="1"/>
  <c r="I68" i="1"/>
  <c r="I237" i="1"/>
  <c r="I236" i="1" s="1"/>
  <c r="J237" i="1"/>
  <c r="Q85" i="1"/>
  <c r="Q206" i="1"/>
  <c r="K64" i="1"/>
  <c r="K169" i="1"/>
  <c r="M237" i="1"/>
  <c r="L160" i="1"/>
  <c r="L86" i="1" s="1"/>
  <c r="D216" i="1"/>
  <c r="E228" i="1"/>
  <c r="W169" i="1"/>
  <c r="X234" i="1" s="1"/>
  <c r="X232" i="1" s="1"/>
  <c r="W64" i="1"/>
  <c r="S240" i="1"/>
  <c r="R279" i="1"/>
  <c r="V238" i="1"/>
  <c r="V279" i="1"/>
  <c r="N227" i="1"/>
  <c r="O227" i="1"/>
  <c r="K228" i="1"/>
  <c r="J216" i="1"/>
  <c r="AN192" i="1"/>
  <c r="AO240" i="1" s="1"/>
  <c r="Q238" i="1"/>
  <c r="L213" i="1"/>
  <c r="L227" i="1"/>
  <c r="M227" i="1"/>
  <c r="P213" i="1"/>
  <c r="P188" i="1"/>
  <c r="R213" i="1"/>
  <c r="R212" i="1" s="1"/>
  <c r="S227" i="1"/>
  <c r="C216" i="1"/>
  <c r="C228" i="1"/>
  <c r="O213" i="1"/>
  <c r="O212" i="1" s="1"/>
  <c r="O188" i="1"/>
  <c r="I280" i="1"/>
  <c r="I282" i="1" s="1"/>
  <c r="I160" i="1"/>
  <c r="I86" i="1" s="1"/>
  <c r="Q64" i="1"/>
  <c r="Q169" i="1"/>
  <c r="R234" i="1" s="1"/>
  <c r="R232" i="1" s="1"/>
  <c r="P206" i="1"/>
  <c r="G160" i="1"/>
  <c r="G86" i="1" s="1"/>
  <c r="G68" i="1"/>
  <c r="G199" i="1"/>
  <c r="G140" i="1" s="1"/>
  <c r="U237" i="1"/>
  <c r="U199" i="1"/>
  <c r="U140" i="1" s="1"/>
  <c r="U68" i="1"/>
  <c r="U160" i="1"/>
  <c r="U86" i="1" s="1"/>
  <c r="V237" i="1"/>
  <c r="S279" i="1"/>
  <c r="S206" i="1"/>
  <c r="Q280" i="1"/>
  <c r="Q282" i="1" s="1"/>
  <c r="R280" i="1"/>
  <c r="R282" i="1" s="1"/>
  <c r="Q237" i="1"/>
  <c r="H227" i="1"/>
  <c r="H188" i="1"/>
  <c r="AV192" i="1"/>
  <c r="AW240" i="1" s="1"/>
  <c r="BN192" i="1"/>
  <c r="BO240" i="1" s="1"/>
  <c r="I188" i="1"/>
  <c r="I228" i="1"/>
  <c r="I216" i="1"/>
  <c r="J228" i="1"/>
  <c r="Q216" i="1"/>
  <c r="Q188" i="1"/>
  <c r="Q228" i="1"/>
  <c r="R228" i="1"/>
  <c r="BR165" i="1"/>
  <c r="AX192" i="1"/>
  <c r="AY240" i="1" s="1"/>
  <c r="BS159" i="1"/>
  <c r="P160" i="1"/>
  <c r="P86" i="1" s="1"/>
  <c r="P237" i="1"/>
  <c r="P199" i="1"/>
  <c r="P140" i="1" s="1"/>
  <c r="P280" i="1"/>
  <c r="P282" i="1" s="1"/>
  <c r="P68" i="1"/>
  <c r="H240" i="1"/>
  <c r="G279" i="1"/>
  <c r="T213" i="1"/>
  <c r="T188" i="1"/>
  <c r="F237" i="1"/>
  <c r="E199" i="1"/>
  <c r="E140" i="1" s="1"/>
  <c r="E68" i="1"/>
  <c r="O280" i="1"/>
  <c r="O282" i="1" s="1"/>
  <c r="N160" i="1"/>
  <c r="N86" i="1" s="1"/>
  <c r="N280" i="1"/>
  <c r="N282" i="1" s="1"/>
  <c r="N68" i="1"/>
  <c r="N237" i="1"/>
  <c r="N236" i="1" s="1"/>
  <c r="N199" i="1"/>
  <c r="N140" i="1" s="1"/>
  <c r="L199" i="1"/>
  <c r="L140" i="1" s="1"/>
  <c r="L68" i="1"/>
  <c r="L280" i="1"/>
  <c r="L282" i="1" s="1"/>
  <c r="L237" i="1"/>
  <c r="P238" i="1"/>
  <c r="P85" i="1"/>
  <c r="P279" i="1"/>
  <c r="B188" i="1"/>
  <c r="B196" i="1" s="1"/>
  <c r="B213" i="1"/>
  <c r="C227" i="1"/>
  <c r="O169" i="1"/>
  <c r="O64" i="1"/>
  <c r="M240" i="1"/>
  <c r="L279" i="1"/>
  <c r="V85" i="1"/>
  <c r="V160" i="1"/>
  <c r="V86" i="1" s="1"/>
  <c r="V206" i="1"/>
  <c r="Q160" i="1"/>
  <c r="Q86" i="1" s="1"/>
  <c r="R237" i="1"/>
  <c r="Q68" i="1"/>
  <c r="K216" i="1"/>
  <c r="L228" i="1"/>
  <c r="N213" i="1"/>
  <c r="N188" i="1"/>
  <c r="E216" i="1"/>
  <c r="F228" i="1"/>
  <c r="E188" i="1"/>
  <c r="G216" i="1"/>
  <c r="G188" i="1"/>
  <c r="G228" i="1"/>
  <c r="O216" i="1"/>
  <c r="O228" i="1"/>
  <c r="U216" i="1"/>
  <c r="U188" i="1"/>
  <c r="M280" i="1"/>
  <c r="M282" i="1" s="1"/>
  <c r="M68" i="1"/>
  <c r="M160" i="1"/>
  <c r="M86" i="1" s="1"/>
  <c r="M199" i="1"/>
  <c r="M140" i="1" s="1"/>
  <c r="V169" i="1"/>
  <c r="V64" i="1"/>
  <c r="V216" i="1"/>
  <c r="V188" i="1"/>
  <c r="V228" i="1"/>
  <c r="AZ165" i="1"/>
  <c r="BP165" i="1"/>
  <c r="BT192" i="1"/>
  <c r="BU240" i="1" s="1"/>
  <c r="BP192" i="1"/>
  <c r="BQ240" i="1" s="1"/>
  <c r="BB192" i="1"/>
  <c r="AZ192" i="1"/>
  <c r="BA240" i="1" s="1"/>
  <c r="BE159" i="1"/>
  <c r="AR192" i="1"/>
  <c r="AS240" i="1" s="1"/>
  <c r="AQ171" i="1"/>
  <c r="AW171" i="1"/>
  <c r="AX233" i="1" s="1"/>
  <c r="AQ173" i="1"/>
  <c r="AP179" i="1"/>
  <c r="AP213" i="1" s="1"/>
  <c r="AP212" i="1" s="1"/>
  <c r="AS155" i="1"/>
  <c r="AS159" i="1" s="1"/>
  <c r="AR159" i="1"/>
  <c r="AU148" i="1"/>
  <c r="AT151" i="1"/>
  <c r="AT123" i="1" s="1"/>
  <c r="AS148" i="1"/>
  <c r="AR151" i="1"/>
  <c r="AX151" i="1"/>
  <c r="AY148" i="1"/>
  <c r="AY155" i="1"/>
  <c r="AY159" i="1" s="1"/>
  <c r="AX159" i="1"/>
  <c r="BO171" i="1"/>
  <c r="BN233" i="1"/>
  <c r="BT165" i="1"/>
  <c r="AT165" i="1"/>
  <c r="BF192" i="1"/>
  <c r="BG240" i="1" s="1"/>
  <c r="BF165" i="1"/>
  <c r="AV165" i="1"/>
  <c r="BD165" i="1"/>
  <c r="AP165" i="1"/>
  <c r="M228" i="1"/>
  <c r="N228" i="1"/>
  <c r="M188" i="1"/>
  <c r="M216" i="1"/>
  <c r="R216" i="1"/>
  <c r="R188" i="1"/>
  <c r="R196" i="1" s="1"/>
  <c r="AU173" i="1"/>
  <c r="AT179" i="1"/>
  <c r="BC148" i="1"/>
  <c r="BB151" i="1"/>
  <c r="BB123" i="1" s="1"/>
  <c r="AO155" i="1"/>
  <c r="AO159" i="1" s="1"/>
  <c r="AN159" i="1"/>
  <c r="AR211" i="1"/>
  <c r="AS211" i="1" s="1"/>
  <c r="AR179" i="1"/>
  <c r="AR213" i="1" s="1"/>
  <c r="AO148" i="1"/>
  <c r="AN151" i="1"/>
  <c r="BC155" i="1"/>
  <c r="BC159" i="1" s="1"/>
  <c r="BB159" i="1"/>
  <c r="BU171" i="1"/>
  <c r="BE148" i="1"/>
  <c r="BD151" i="1"/>
  <c r="AU181" i="1"/>
  <c r="AT187" i="1"/>
  <c r="AT216" i="1" s="1"/>
  <c r="AT215" i="1" s="1"/>
  <c r="AY180" i="1"/>
  <c r="AX187" i="1"/>
  <c r="AX216" i="1" s="1"/>
  <c r="AX215" i="1" s="1"/>
  <c r="BO155" i="1"/>
  <c r="BO159" i="1" s="1"/>
  <c r="BN159" i="1"/>
  <c r="AW155" i="1"/>
  <c r="AW159" i="1" s="1"/>
  <c r="AV159" i="1"/>
  <c r="AO173" i="1"/>
  <c r="AN179" i="1"/>
  <c r="BS171" i="1"/>
  <c r="BR233" i="1"/>
  <c r="BU155" i="1"/>
  <c r="BU159" i="1" s="1"/>
  <c r="BT159" i="1"/>
  <c r="AO171" i="1"/>
  <c r="AN233" i="1"/>
  <c r="BS148" i="1"/>
  <c r="BR151" i="1"/>
  <c r="BR123" i="1" s="1"/>
  <c r="BF233" i="1"/>
  <c r="AQ159" i="1"/>
  <c r="AT233" i="1"/>
  <c r="AI217" i="1"/>
  <c r="AN165" i="1"/>
  <c r="AP192" i="1"/>
  <c r="BT187" i="1"/>
  <c r="BT216" i="1" s="1"/>
  <c r="BT215" i="1" s="1"/>
  <c r="BN165" i="1"/>
  <c r="AX165" i="1"/>
  <c r="BB165" i="1"/>
  <c r="AT192" i="1"/>
  <c r="AU240" i="1" s="1"/>
  <c r="AZ151" i="1"/>
  <c r="BR192" i="1"/>
  <c r="AR187" i="1"/>
  <c r="BN151" i="1"/>
  <c r="AS233" i="1"/>
  <c r="BP187" i="1"/>
  <c r="BP216" i="1" s="1"/>
  <c r="BP215" i="1" s="1"/>
  <c r="BT151" i="1"/>
  <c r="BF159" i="1"/>
  <c r="BE233" i="1"/>
  <c r="BR187" i="1"/>
  <c r="BR216" i="1" s="1"/>
  <c r="BR215" i="1" s="1"/>
  <c r="BP179" i="1"/>
  <c r="BP213" i="1" s="1"/>
  <c r="BP212" i="1" s="1"/>
  <c r="AZ159" i="1"/>
  <c r="BQ233" i="1"/>
  <c r="BB187" i="1"/>
  <c r="BB216" i="1" s="1"/>
  <c r="BB215" i="1" s="1"/>
  <c r="AP159" i="1"/>
  <c r="AP151" i="1"/>
  <c r="AP123" i="1" s="1"/>
  <c r="BD187" i="1"/>
  <c r="BD216" i="1" s="1"/>
  <c r="BD215" i="1" s="1"/>
  <c r="BP151" i="1"/>
  <c r="BP123" i="1" s="1"/>
  <c r="BP125" i="1" s="1"/>
  <c r="BN187" i="1"/>
  <c r="BN216" i="1" s="1"/>
  <c r="AN187" i="1"/>
  <c r="AN216" i="1" s="1"/>
  <c r="BP159" i="1"/>
  <c r="BG159" i="1"/>
  <c r="BH237" i="1" s="1"/>
  <c r="BA159" i="1"/>
  <c r="AT159" i="1"/>
  <c r="AP187" i="1"/>
  <c r="BF187" i="1"/>
  <c r="BF216" i="1" s="1"/>
  <c r="BF215" i="1" s="1"/>
  <c r="AV187" i="1"/>
  <c r="AV216" i="1" s="1"/>
  <c r="AV215" i="1" s="1"/>
  <c r="BF151" i="1"/>
  <c r="BQ159" i="1"/>
  <c r="BR159" i="1"/>
  <c r="BD159" i="1"/>
  <c r="AZ187" i="1"/>
  <c r="AZ216" i="1" s="1"/>
  <c r="AZ215" i="1" s="1"/>
  <c r="AV151" i="1"/>
  <c r="AU159" i="1"/>
  <c r="AI215" i="1"/>
  <c r="AW174" i="1"/>
  <c r="AV179" i="1"/>
  <c r="BH188" i="1"/>
  <c r="BH196" i="1" s="1"/>
  <c r="BH160" i="1"/>
  <c r="AZ58" i="1"/>
  <c r="BK42" i="1"/>
  <c r="BC174" i="1"/>
  <c r="BB179" i="1"/>
  <c r="BG174" i="1"/>
  <c r="BF179" i="1"/>
  <c r="BE174" i="1"/>
  <c r="BD179" i="1"/>
  <c r="BO174" i="1"/>
  <c r="BN179" i="1"/>
  <c r="BU174" i="1"/>
  <c r="BT179" i="1"/>
  <c r="AY174" i="1"/>
  <c r="AX179" i="1"/>
  <c r="BS174" i="1"/>
  <c r="BR179" i="1"/>
  <c r="BA174" i="1"/>
  <c r="AZ179" i="1"/>
  <c r="AU233" i="1"/>
  <c r="AV233" i="1"/>
  <c r="BC133" i="1"/>
  <c r="BC135" i="1"/>
  <c r="C99" i="1"/>
  <c r="C100" i="1"/>
  <c r="O89" i="1"/>
  <c r="BF134" i="1"/>
  <c r="BF135" i="1"/>
  <c r="BB233" i="1"/>
  <c r="BA233" i="1"/>
  <c r="B99" i="1"/>
  <c r="BH126" i="1"/>
  <c r="BK58" i="1"/>
  <c r="AW58" i="1"/>
  <c r="AU135" i="1"/>
  <c r="AU133" i="1"/>
  <c r="C234" i="1"/>
  <c r="C232" i="1" s="1"/>
  <c r="AY233" i="1"/>
  <c r="AZ233" i="1"/>
  <c r="BE58" i="1"/>
  <c r="BK43" i="1"/>
  <c r="BL43" i="1"/>
  <c r="BK47" i="1"/>
  <c r="AM83" i="1"/>
  <c r="AM150" i="1"/>
  <c r="AM151" i="1" s="1"/>
  <c r="AM160" i="1" s="1"/>
  <c r="AM224" i="1"/>
  <c r="AM226" i="1" s="1"/>
  <c r="AM97" i="1"/>
  <c r="AM100" i="1" s="1"/>
  <c r="AS43" i="1"/>
  <c r="AT43" i="1"/>
  <c r="AT58" i="1"/>
  <c r="AY58" i="1"/>
  <c r="AP256" i="1"/>
  <c r="AQ43" i="1"/>
  <c r="AZ43" i="1"/>
  <c r="AY47" i="1"/>
  <c r="AP47" i="1"/>
  <c r="AP42" i="1"/>
  <c r="BJ134" i="1"/>
  <c r="BJ135" i="1"/>
  <c r="BA58" i="1"/>
  <c r="BQ58" i="1"/>
  <c r="AP58" i="1"/>
  <c r="AQ219" i="1"/>
  <c r="BM58" i="1"/>
  <c r="BN134" i="1"/>
  <c r="BQ42" i="1"/>
  <c r="BM256" i="1"/>
  <c r="BM42" i="1"/>
  <c r="BR133" i="1"/>
  <c r="BR135" i="1"/>
  <c r="BR134" i="1"/>
  <c r="BU42" i="1"/>
  <c r="BQ47" i="1"/>
  <c r="BQ59" i="1" s="1"/>
  <c r="BQ43" i="1"/>
  <c r="BC233" i="1"/>
  <c r="BD233" i="1"/>
  <c r="BS134" i="1"/>
  <c r="BS135" i="1"/>
  <c r="BO134" i="1"/>
  <c r="BO135" i="1"/>
  <c r="BP135" i="1"/>
  <c r="BP133" i="1"/>
  <c r="BU58" i="1"/>
  <c r="BU47" i="1"/>
  <c r="BU134" i="1"/>
  <c r="BV123" i="1"/>
  <c r="BV279" i="1"/>
  <c r="BM47" i="1"/>
  <c r="BM43" i="1"/>
  <c r="BA42" i="1"/>
  <c r="BA43" i="1"/>
  <c r="AI58" i="1"/>
  <c r="BA50" i="1"/>
  <c r="BH58" i="1"/>
  <c r="AS47" i="1"/>
  <c r="AW42" i="1"/>
  <c r="BJ42" i="1"/>
  <c r="BF47" i="1"/>
  <c r="BF59" i="1" s="1"/>
  <c r="BJ61" i="1" s="1"/>
  <c r="BV58" i="1"/>
  <c r="BC58" i="1"/>
  <c r="AY219" i="1"/>
  <c r="BT256" i="1"/>
  <c r="AY210" i="1"/>
  <c r="AS214" i="1"/>
  <c r="BY42" i="1"/>
  <c r="BU219" i="1"/>
  <c r="R275" i="1"/>
  <c r="R277" i="1"/>
  <c r="BD42" i="1"/>
  <c r="BE43" i="1"/>
  <c r="BG256" i="1"/>
  <c r="BH42" i="1"/>
  <c r="BD47" i="1"/>
  <c r="BD58" i="1"/>
  <c r="BD219" i="1"/>
  <c r="BG133" i="1"/>
  <c r="BG135" i="1"/>
  <c r="BG134" i="1"/>
  <c r="BV43" i="1"/>
  <c r="BV219" i="1"/>
  <c r="BJ280" i="1"/>
  <c r="BJ237" i="1"/>
  <c r="BI280" i="1"/>
  <c r="BO42" i="1"/>
  <c r="BP43" i="1"/>
  <c r="BO58" i="1"/>
  <c r="BO47" i="1"/>
  <c r="BR256" i="1"/>
  <c r="V89" i="1"/>
  <c r="BX237" i="1"/>
  <c r="BX280" i="1"/>
  <c r="BW237" i="1"/>
  <c r="BW135" i="1"/>
  <c r="BW133" i="1"/>
  <c r="AT42" i="1"/>
  <c r="AW256" i="1"/>
  <c r="AU43" i="1"/>
  <c r="AT219" i="1"/>
  <c r="BR58" i="1"/>
  <c r="BV42" i="1"/>
  <c r="BS43" i="1"/>
  <c r="BU256" i="1"/>
  <c r="AR47" i="1"/>
  <c r="AR59" i="1" s="1"/>
  <c r="AR60" i="1" s="1"/>
  <c r="AU256" i="1"/>
  <c r="AS256" i="1"/>
  <c r="AT48" i="1"/>
  <c r="AT59" i="1"/>
  <c r="BV48" i="1"/>
  <c r="BZ49" i="1"/>
  <c r="N89" i="1"/>
  <c r="AL275" i="1"/>
  <c r="AJ43" i="1"/>
  <c r="AM42" i="1"/>
  <c r="AL256" i="1"/>
  <c r="AI47" i="1"/>
  <c r="BX134" i="1"/>
  <c r="BX135" i="1"/>
  <c r="BV134" i="1"/>
  <c r="BV135" i="1"/>
  <c r="AT134" i="1"/>
  <c r="AT135" i="1"/>
  <c r="BT135" i="1"/>
  <c r="BT134" i="1"/>
  <c r="BA59" i="1"/>
  <c r="BA48" i="1"/>
  <c r="BI47" i="1"/>
  <c r="BI219" i="1"/>
  <c r="BJ219" i="1"/>
  <c r="BL275" i="1"/>
  <c r="BL256" i="1"/>
  <c r="AW48" i="1"/>
  <c r="AW59" i="1"/>
  <c r="BA49" i="1"/>
  <c r="BP47" i="1"/>
  <c r="BP219" i="1"/>
  <c r="BS256" i="1"/>
  <c r="BQ219" i="1"/>
  <c r="BC214" i="1"/>
  <c r="AY42" i="1"/>
  <c r="AU47" i="1"/>
  <c r="AU58" i="1"/>
  <c r="BV199" i="1"/>
  <c r="BV160" i="1"/>
  <c r="BS58" i="1"/>
  <c r="BW42" i="1"/>
  <c r="BS47" i="1"/>
  <c r="BT43" i="1"/>
  <c r="BS219" i="1"/>
  <c r="BX219" i="1"/>
  <c r="BW214" i="1"/>
  <c r="BV215" i="1"/>
  <c r="BE47" i="1"/>
  <c r="BE49" i="1" s="1"/>
  <c r="BE219" i="1"/>
  <c r="BI42" i="1"/>
  <c r="BF43" i="1"/>
  <c r="BE42" i="1"/>
  <c r="BY135" i="1"/>
  <c r="BY133" i="1"/>
  <c r="BC47" i="1"/>
  <c r="BC42" i="1"/>
  <c r="AW214" i="1"/>
  <c r="BD135" i="1"/>
  <c r="BK256" i="1"/>
  <c r="T89" i="1"/>
  <c r="BL219" i="1"/>
  <c r="BH219" i="1"/>
  <c r="AZ59" i="1"/>
  <c r="BF58" i="1"/>
  <c r="BR47" i="1"/>
  <c r="BV49" i="1" s="1"/>
  <c r="BG233" i="1"/>
  <c r="AX256" i="1"/>
  <c r="BF256" i="1"/>
  <c r="AV219" i="1"/>
  <c r="BF219" i="1"/>
  <c r="BK134" i="1"/>
  <c r="BS42" i="1"/>
  <c r="BR43" i="1"/>
  <c r="BT219" i="1"/>
  <c r="AY43" i="1"/>
  <c r="BI256" i="1"/>
  <c r="BG43" i="1"/>
  <c r="AZ48" i="1"/>
  <c r="BW280" i="1"/>
  <c r="BH199" i="1"/>
  <c r="BP58" i="1"/>
  <c r="AR58" i="1"/>
  <c r="BW134" i="1"/>
  <c r="BI237" i="1"/>
  <c r="AI212" i="1"/>
  <c r="BZ42" i="1"/>
  <c r="BZ219" i="1"/>
  <c r="BK219" i="1"/>
  <c r="BH256" i="1"/>
  <c r="AR256" i="1"/>
  <c r="S89" i="1"/>
  <c r="W89" i="1"/>
  <c r="AV256" i="1"/>
  <c r="AS58" i="1"/>
  <c r="AZ134" i="1"/>
  <c r="AS219" i="1"/>
  <c r="AN58" i="1"/>
  <c r="BU133" i="1"/>
  <c r="Q89" i="1"/>
  <c r="BE134" i="1"/>
  <c r="BV256" i="1"/>
  <c r="AP43" i="1"/>
  <c r="BV212" i="1"/>
  <c r="BA256" i="1"/>
  <c r="AZ219" i="1"/>
  <c r="AU42" i="1"/>
  <c r="AY256" i="1"/>
  <c r="AU219" i="1"/>
  <c r="BV217" i="1"/>
  <c r="BZ220" i="1" s="1"/>
  <c r="BP42" i="1"/>
  <c r="BJ43" i="1"/>
  <c r="BT58" i="1"/>
  <c r="BQ135" i="1"/>
  <c r="BI58" i="1"/>
  <c r="AX58" i="1"/>
  <c r="AL133" i="1"/>
  <c r="AL134" i="1"/>
  <c r="BE133" i="1"/>
  <c r="AQ256" i="1"/>
  <c r="BH212" i="1"/>
  <c r="AQ134" i="1"/>
  <c r="BM219" i="1"/>
  <c r="BL135" i="1"/>
  <c r="BL134" i="1"/>
  <c r="BB43" i="1"/>
  <c r="BB219" i="1"/>
  <c r="R89" i="1"/>
  <c r="BD256" i="1"/>
  <c r="BB47" i="1"/>
  <c r="BN42" i="1"/>
  <c r="BN219" i="1"/>
  <c r="BN47" i="1"/>
  <c r="BN43" i="1"/>
  <c r="BR42" i="1"/>
  <c r="BR219" i="1"/>
  <c r="BZ134" i="1"/>
  <c r="BZ135" i="1"/>
  <c r="AN133" i="1"/>
  <c r="AN134" i="1"/>
  <c r="AN135" i="1"/>
  <c r="BM135" i="1"/>
  <c r="AR133" i="1"/>
  <c r="AR134" i="1"/>
  <c r="U89" i="1"/>
  <c r="BE256" i="1"/>
  <c r="BQ256" i="1"/>
  <c r="BO43" i="1"/>
  <c r="AP219" i="1"/>
  <c r="BB58" i="1"/>
  <c r="BX42" i="1"/>
  <c r="BU43" i="1"/>
  <c r="BT47" i="1"/>
  <c r="BY219" i="1"/>
  <c r="BW256" i="1"/>
  <c r="AX219" i="1"/>
  <c r="AX43" i="1"/>
  <c r="AX47" i="1"/>
  <c r="BB42" i="1"/>
  <c r="AZ256" i="1"/>
  <c r="BI165" i="1"/>
  <c r="AV133" i="1"/>
  <c r="AV135" i="1"/>
  <c r="AY133" i="1"/>
  <c r="AY135" i="1"/>
  <c r="AT256" i="1"/>
  <c r="P89" i="1"/>
  <c r="AQ47" i="1"/>
  <c r="AQ42" i="1"/>
  <c r="AR43" i="1"/>
  <c r="AX133" i="1"/>
  <c r="AX135" i="1"/>
  <c r="AX134" i="1"/>
  <c r="BH135" i="1"/>
  <c r="AX42" i="1"/>
  <c r="BV188" i="1"/>
  <c r="AR219" i="1"/>
  <c r="BC43" i="1"/>
  <c r="BP256" i="1"/>
  <c r="BC256" i="1"/>
  <c r="BO256" i="1"/>
  <c r="BB135" i="1"/>
  <c r="BB134" i="1"/>
  <c r="BB133" i="1"/>
  <c r="AO42" i="1"/>
  <c r="AS42" i="1"/>
  <c r="AO219" i="1"/>
  <c r="AO47" i="1"/>
  <c r="BH215" i="1"/>
  <c r="BI240" i="1"/>
  <c r="BH279" i="1"/>
  <c r="AO58" i="1"/>
  <c r="BX275" i="1"/>
  <c r="CA219" i="1"/>
  <c r="CB219" i="1"/>
  <c r="X89" i="1"/>
  <c r="BW47" i="1"/>
  <c r="BZ275" i="1"/>
  <c r="CA42" i="1"/>
  <c r="BW43" i="1"/>
  <c r="BY256" i="1"/>
  <c r="BZ256" i="1"/>
  <c r="BX43" i="1"/>
  <c r="BX256" i="1"/>
  <c r="AV58" i="1"/>
  <c r="AW219" i="1"/>
  <c r="AV47" i="1"/>
  <c r="AW43" i="1"/>
  <c r="BA219" i="1"/>
  <c r="AZ42" i="1"/>
  <c r="AN42" i="1"/>
  <c r="AO256" i="1"/>
  <c r="AN47" i="1"/>
  <c r="AN43" i="1"/>
  <c r="AN256" i="1"/>
  <c r="AO43" i="1"/>
  <c r="AR42" i="1"/>
  <c r="AS133" i="1"/>
  <c r="AS135" i="1"/>
  <c r="BH47" i="1"/>
  <c r="BL42" i="1"/>
  <c r="BI43" i="1"/>
  <c r="BT42" i="1"/>
  <c r="AV43" i="1"/>
  <c r="BN58" i="1"/>
  <c r="BI64" i="1"/>
  <c r="BC219" i="1"/>
  <c r="BI135" i="1"/>
  <c r="BB256" i="1"/>
  <c r="BO219" i="1"/>
  <c r="BN256" i="1"/>
  <c r="BA135" i="1"/>
  <c r="BA133" i="1"/>
  <c r="BA134" i="1"/>
  <c r="BG219" i="1"/>
  <c r="BG58" i="1"/>
  <c r="BJ256" i="1"/>
  <c r="BJ275" i="1"/>
  <c r="BH43" i="1"/>
  <c r="BG47" i="1"/>
  <c r="BW219" i="1"/>
  <c r="BV169" i="1"/>
  <c r="BW64" i="1"/>
  <c r="BW165" i="1"/>
  <c r="AP133" i="1"/>
  <c r="AP135" i="1"/>
  <c r="AP134" i="1"/>
  <c r="AW133" i="1"/>
  <c r="AW135" i="1"/>
  <c r="AW134" i="1"/>
  <c r="BF42" i="1"/>
  <c r="BV59" i="1"/>
  <c r="AO135" i="1"/>
  <c r="BW58" i="1"/>
  <c r="BD43" i="1"/>
  <c r="BG42" i="1"/>
  <c r="AN219" i="1"/>
  <c r="AV42" i="1"/>
  <c r="AQ58" i="1"/>
  <c r="BH217" i="1"/>
  <c r="BL220" i="1" s="1"/>
  <c r="BJ60" i="1"/>
  <c r="BJ65" i="1"/>
  <c r="BJ69" i="1" s="1"/>
  <c r="BJ263" i="1"/>
  <c r="BJ264" i="1" s="1"/>
  <c r="F215" i="1"/>
  <c r="CQ169" i="1"/>
  <c r="CR63" i="1"/>
  <c r="AE108" i="1"/>
  <c r="AB156" i="1"/>
  <c r="AB159" i="1" s="1"/>
  <c r="AB280" i="1" s="1"/>
  <c r="AD173" i="1"/>
  <c r="CZ96" i="1"/>
  <c r="DA94" i="1"/>
  <c r="P196" i="1" l="1"/>
  <c r="R197" i="1"/>
  <c r="F277" i="1"/>
  <c r="F275" i="1"/>
  <c r="P275" i="1"/>
  <c r="P277" i="1"/>
  <c r="AR169" i="1"/>
  <c r="AS165" i="1"/>
  <c r="AS64" i="1"/>
  <c r="C236" i="1"/>
  <c r="T196" i="1"/>
  <c r="S234" i="1"/>
  <c r="S232" i="1" s="1"/>
  <c r="S275" i="1"/>
  <c r="T234" i="1"/>
  <c r="T232" i="1" s="1"/>
  <c r="T244" i="1" s="1"/>
  <c r="S196" i="1"/>
  <c r="DA28" i="1"/>
  <c r="P229" i="1"/>
  <c r="P230" i="1" s="1"/>
  <c r="K234" i="1"/>
  <c r="K232" i="1" s="1"/>
  <c r="E236" i="1"/>
  <c r="T236" i="1"/>
  <c r="AR212" i="1"/>
  <c r="F197" i="1"/>
  <c r="M236" i="1"/>
  <c r="V196" i="1"/>
  <c r="V197" i="1" s="1"/>
  <c r="AW233" i="1"/>
  <c r="S229" i="1"/>
  <c r="S230" i="1" s="1"/>
  <c r="V236" i="1"/>
  <c r="H236" i="1"/>
  <c r="L196" i="1"/>
  <c r="L197" i="1" s="1"/>
  <c r="D229" i="1"/>
  <c r="D230" i="1" s="1"/>
  <c r="F212" i="1"/>
  <c r="F217" i="1"/>
  <c r="H277" i="1"/>
  <c r="H275" i="1"/>
  <c r="W234" i="1"/>
  <c r="W232" i="1" s="1"/>
  <c r="BR280" i="1"/>
  <c r="G236" i="1"/>
  <c r="K236" i="1"/>
  <c r="J196" i="1"/>
  <c r="J197" i="1" s="1"/>
  <c r="D142" i="1"/>
  <c r="D145" i="1" s="1"/>
  <c r="E229" i="1"/>
  <c r="E230" i="1" s="1"/>
  <c r="R236" i="1"/>
  <c r="N196" i="1"/>
  <c r="N197" i="1" s="1"/>
  <c r="U196" i="1"/>
  <c r="U197" i="1" s="1"/>
  <c r="H196" i="1"/>
  <c r="H197" i="1" s="1"/>
  <c r="F236" i="1"/>
  <c r="F229" i="1"/>
  <c r="F230" i="1" s="1"/>
  <c r="G229" i="1"/>
  <c r="G230" i="1" s="1"/>
  <c r="L234" i="1"/>
  <c r="L232" i="1" s="1"/>
  <c r="K229" i="1"/>
  <c r="K230" i="1" s="1"/>
  <c r="K244" i="1" s="1"/>
  <c r="U236" i="1"/>
  <c r="J229" i="1"/>
  <c r="J230" i="1" s="1"/>
  <c r="N277" i="1"/>
  <c r="N275" i="1"/>
  <c r="L275" i="1"/>
  <c r="L277" i="1"/>
  <c r="J277" i="1"/>
  <c r="J275" i="1"/>
  <c r="U275" i="1"/>
  <c r="U277" i="1"/>
  <c r="U234" i="1"/>
  <c r="U232" i="1" s="1"/>
  <c r="U244" i="1" s="1"/>
  <c r="BV233" i="1"/>
  <c r="BU233" i="1"/>
  <c r="D196" i="1"/>
  <c r="J236" i="1"/>
  <c r="H229" i="1"/>
  <c r="H230" i="1" s="1"/>
  <c r="I196" i="1"/>
  <c r="I197" i="1" s="1"/>
  <c r="Q229" i="1"/>
  <c r="Q230" i="1" s="1"/>
  <c r="L236" i="1"/>
  <c r="E196" i="1"/>
  <c r="E197" i="1" s="1"/>
  <c r="G196" i="1"/>
  <c r="G197" i="1" s="1"/>
  <c r="V229" i="1"/>
  <c r="V230" i="1" s="1"/>
  <c r="G234" i="1"/>
  <c r="G232" i="1" s="1"/>
  <c r="G275" i="1"/>
  <c r="G277" i="1"/>
  <c r="H234" i="1"/>
  <c r="H232" i="1" s="1"/>
  <c r="I234" i="1"/>
  <c r="I232" i="1" s="1"/>
  <c r="I275" i="1"/>
  <c r="I277" i="1"/>
  <c r="J234" i="1"/>
  <c r="J232" i="1" s="1"/>
  <c r="E275" i="1"/>
  <c r="E277" i="1"/>
  <c r="F234" i="1"/>
  <c r="F232" i="1" s="1"/>
  <c r="B141" i="1"/>
  <c r="B144" i="1" s="1"/>
  <c r="B142" i="1"/>
  <c r="B145" i="1" s="1"/>
  <c r="C141" i="1"/>
  <c r="C144" i="1" s="1"/>
  <c r="C142" i="1"/>
  <c r="C145" i="1" s="1"/>
  <c r="N234" i="1"/>
  <c r="N232" i="1" s="1"/>
  <c r="M234" i="1"/>
  <c r="M232" i="1" s="1"/>
  <c r="M275" i="1"/>
  <c r="M277" i="1"/>
  <c r="K196" i="1"/>
  <c r="K197" i="1" s="1"/>
  <c r="P197" i="1"/>
  <c r="E234" i="1"/>
  <c r="E232" i="1" s="1"/>
  <c r="L212" i="1"/>
  <c r="L217" i="1"/>
  <c r="C229" i="1"/>
  <c r="C230" i="1" s="1"/>
  <c r="S197" i="1"/>
  <c r="H212" i="1"/>
  <c r="H217" i="1"/>
  <c r="D215" i="1"/>
  <c r="D217" i="1"/>
  <c r="Q236" i="1"/>
  <c r="I229" i="1"/>
  <c r="I230" i="1" s="1"/>
  <c r="Q196" i="1"/>
  <c r="Q197" i="1" s="1"/>
  <c r="R229" i="1"/>
  <c r="R230" i="1" s="1"/>
  <c r="M229" i="1"/>
  <c r="M230" i="1" s="1"/>
  <c r="N229" i="1"/>
  <c r="N230" i="1" s="1"/>
  <c r="M196" i="1"/>
  <c r="M197" i="1" s="1"/>
  <c r="D100" i="1"/>
  <c r="D101" i="1" s="1"/>
  <c r="D99" i="1"/>
  <c r="B217" i="1"/>
  <c r="B212" i="1"/>
  <c r="AR233" i="1"/>
  <c r="AQ233" i="1"/>
  <c r="O229" i="1"/>
  <c r="O230" i="1" s="1"/>
  <c r="BB199" i="1"/>
  <c r="J215" i="1"/>
  <c r="J217" i="1"/>
  <c r="L229" i="1"/>
  <c r="L230" i="1" s="1"/>
  <c r="AV199" i="1"/>
  <c r="P236" i="1"/>
  <c r="K275" i="1"/>
  <c r="K277" i="1"/>
  <c r="C215" i="1"/>
  <c r="C217" i="1"/>
  <c r="BS64" i="1"/>
  <c r="BS165" i="1"/>
  <c r="BR169" i="1"/>
  <c r="V234" i="1"/>
  <c r="V232" i="1" s="1"/>
  <c r="V275" i="1"/>
  <c r="V277" i="1"/>
  <c r="AQ280" i="1"/>
  <c r="AN123" i="1"/>
  <c r="AN126" i="1" s="1"/>
  <c r="AN279" i="1"/>
  <c r="P217" i="1"/>
  <c r="P212" i="1"/>
  <c r="O196" i="1"/>
  <c r="O197" i="1" s="1"/>
  <c r="AV280" i="1"/>
  <c r="Q277" i="1"/>
  <c r="Q275" i="1"/>
  <c r="Q234" i="1"/>
  <c r="Q232" i="1" s="1"/>
  <c r="O277" i="1"/>
  <c r="P234" i="1"/>
  <c r="P232" i="1" s="1"/>
  <c r="AR237" i="1"/>
  <c r="AR280" i="1"/>
  <c r="AO165" i="1"/>
  <c r="AO64" i="1"/>
  <c r="AN169" i="1"/>
  <c r="AN277" i="1" s="1"/>
  <c r="BC64" i="1"/>
  <c r="BB169" i="1"/>
  <c r="BC165" i="1"/>
  <c r="Q217" i="1"/>
  <c r="Q215" i="1"/>
  <c r="AV237" i="1"/>
  <c r="BT160" i="1"/>
  <c r="I215" i="1"/>
  <c r="I217" i="1"/>
  <c r="K215" i="1"/>
  <c r="K217" i="1"/>
  <c r="E215" i="1"/>
  <c r="E217" i="1"/>
  <c r="U215" i="1"/>
  <c r="U217" i="1"/>
  <c r="V215" i="1"/>
  <c r="V217" i="1"/>
  <c r="BN199" i="1"/>
  <c r="BN160" i="1"/>
  <c r="BC237" i="1"/>
  <c r="BC280" i="1"/>
  <c r="T217" i="1"/>
  <c r="T212" i="1"/>
  <c r="O234" i="1"/>
  <c r="O232" i="1" s="1"/>
  <c r="O275" i="1"/>
  <c r="N217" i="1"/>
  <c r="N212" i="1"/>
  <c r="G217" i="1"/>
  <c r="G215" i="1"/>
  <c r="O217" i="1"/>
  <c r="O215" i="1"/>
  <c r="BB160" i="1"/>
  <c r="AT279" i="1"/>
  <c r="AS237" i="1"/>
  <c r="AS280" i="1"/>
  <c r="AR199" i="1"/>
  <c r="AS68" i="1" s="1"/>
  <c r="AR160" i="1"/>
  <c r="AR123" i="1"/>
  <c r="AR277" i="1"/>
  <c r="AX123" i="1"/>
  <c r="AX279" i="1"/>
  <c r="BU64" i="1"/>
  <c r="BT169" i="1"/>
  <c r="BU165" i="1"/>
  <c r="BG165" i="1"/>
  <c r="BG64" i="1"/>
  <c r="BF169" i="1"/>
  <c r="AW64" i="1"/>
  <c r="AV169" i="1"/>
  <c r="AW165" i="1"/>
  <c r="BE64" i="1"/>
  <c r="BE165" i="1"/>
  <c r="BD169" i="1"/>
  <c r="AQ165" i="1"/>
  <c r="AP169" i="1"/>
  <c r="AQ64" i="1"/>
  <c r="R217" i="1"/>
  <c r="R215" i="1"/>
  <c r="AT213" i="1"/>
  <c r="AT188" i="1"/>
  <c r="BB126" i="1"/>
  <c r="BB127" i="1"/>
  <c r="BB125" i="1"/>
  <c r="AO280" i="1"/>
  <c r="AO237" i="1"/>
  <c r="AN280" i="1"/>
  <c r="AN237" i="1"/>
  <c r="AN160" i="1"/>
  <c r="AN199" i="1"/>
  <c r="BN169" i="1"/>
  <c r="BO165" i="1"/>
  <c r="BO64" i="1"/>
  <c r="AY165" i="1"/>
  <c r="AX169" i="1"/>
  <c r="AY64" i="1"/>
  <c r="AR216" i="1"/>
  <c r="AR188" i="1"/>
  <c r="AR196" i="1" s="1"/>
  <c r="BN279" i="1"/>
  <c r="BN123" i="1"/>
  <c r="BF237" i="1"/>
  <c r="BF199" i="1"/>
  <c r="BP280" i="1"/>
  <c r="BP237" i="1"/>
  <c r="BP199" i="1"/>
  <c r="BR160" i="1"/>
  <c r="BS280" i="1"/>
  <c r="BS237" i="1"/>
  <c r="BR199" i="1"/>
  <c r="BA165" i="1"/>
  <c r="BA64" i="1"/>
  <c r="AZ169" i="1"/>
  <c r="BQ64" i="1"/>
  <c r="BP169" i="1"/>
  <c r="BQ165" i="1"/>
  <c r="BC240" i="1"/>
  <c r="BB279" i="1"/>
  <c r="AR279" i="1"/>
  <c r="AR275" i="1"/>
  <c r="AX237" i="1"/>
  <c r="AX199" i="1"/>
  <c r="AX160" i="1"/>
  <c r="AX280" i="1"/>
  <c r="BO233" i="1"/>
  <c r="BP233" i="1"/>
  <c r="AT169" i="1"/>
  <c r="AU64" i="1"/>
  <c r="AU165" i="1"/>
  <c r="BD123" i="1"/>
  <c r="BD279" i="1"/>
  <c r="BO237" i="1"/>
  <c r="BO280" i="1"/>
  <c r="BN280" i="1"/>
  <c r="BN237" i="1"/>
  <c r="AW280" i="1"/>
  <c r="AW237" i="1"/>
  <c r="AN213" i="1"/>
  <c r="AN188" i="1"/>
  <c r="BT233" i="1"/>
  <c r="BS233" i="1"/>
  <c r="BV280" i="1"/>
  <c r="BU280" i="1"/>
  <c r="BU237" i="1"/>
  <c r="BV237" i="1"/>
  <c r="BT199" i="1"/>
  <c r="BT280" i="1"/>
  <c r="BT237" i="1"/>
  <c r="AP233" i="1"/>
  <c r="AO233" i="1"/>
  <c r="M217" i="1"/>
  <c r="M215" i="1"/>
  <c r="AZ199" i="1"/>
  <c r="AZ280" i="1"/>
  <c r="AZ160" i="1"/>
  <c r="AZ237" i="1"/>
  <c r="AN215" i="1"/>
  <c r="AT160" i="1"/>
  <c r="AT280" i="1"/>
  <c r="AT237" i="1"/>
  <c r="AT199" i="1"/>
  <c r="BD237" i="1"/>
  <c r="BD160" i="1"/>
  <c r="BE280" i="1"/>
  <c r="BE237" i="1"/>
  <c r="BD199" i="1"/>
  <c r="BD280" i="1"/>
  <c r="AV123" i="1"/>
  <c r="AV279" i="1"/>
  <c r="AQ237" i="1"/>
  <c r="AP237" i="1"/>
  <c r="AP280" i="1"/>
  <c r="BG280" i="1"/>
  <c r="BH280" i="1"/>
  <c r="BB237" i="1"/>
  <c r="BA280" i="1"/>
  <c r="BB280" i="1"/>
  <c r="BA237" i="1"/>
  <c r="AU237" i="1"/>
  <c r="AU280" i="1"/>
  <c r="BP217" i="1"/>
  <c r="BP220" i="1" s="1"/>
  <c r="BR237" i="1"/>
  <c r="AY237" i="1"/>
  <c r="AY280" i="1"/>
  <c r="AQ240" i="1"/>
  <c r="AP279" i="1"/>
  <c r="AZ123" i="1"/>
  <c r="AZ279" i="1"/>
  <c r="BS240" i="1"/>
  <c r="BR279" i="1"/>
  <c r="BT123" i="1"/>
  <c r="BT279" i="1"/>
  <c r="BF280" i="1"/>
  <c r="BF160" i="1"/>
  <c r="AP199" i="1"/>
  <c r="AP160" i="1"/>
  <c r="AP126" i="1"/>
  <c r="AP125" i="1"/>
  <c r="AP127" i="1"/>
  <c r="AP216" i="1"/>
  <c r="AP188" i="1"/>
  <c r="BF123" i="1"/>
  <c r="BF279" i="1"/>
  <c r="BP127" i="1"/>
  <c r="AV160" i="1"/>
  <c r="BQ280" i="1"/>
  <c r="BP279" i="1"/>
  <c r="BP160" i="1"/>
  <c r="BP188" i="1"/>
  <c r="BG237" i="1"/>
  <c r="BQ237" i="1"/>
  <c r="AV213" i="1"/>
  <c r="AV217" i="1" s="1"/>
  <c r="AV188" i="1"/>
  <c r="BH197" i="1"/>
  <c r="BB213" i="1"/>
  <c r="BB188" i="1"/>
  <c r="BD213" i="1"/>
  <c r="BD188" i="1"/>
  <c r="AX213" i="1"/>
  <c r="AX188" i="1"/>
  <c r="BF213" i="1"/>
  <c r="BF188" i="1"/>
  <c r="BT213" i="1"/>
  <c r="BT188" i="1"/>
  <c r="BR213" i="1"/>
  <c r="BR217" i="1" s="1"/>
  <c r="BV220" i="1" s="1"/>
  <c r="BR188" i="1"/>
  <c r="BN213" i="1"/>
  <c r="BN188" i="1"/>
  <c r="AZ213" i="1"/>
  <c r="AZ188" i="1"/>
  <c r="C118" i="1"/>
  <c r="C116" i="1"/>
  <c r="C101" i="1"/>
  <c r="C117" i="1"/>
  <c r="B120" i="1"/>
  <c r="B116" i="1"/>
  <c r="B117" i="1"/>
  <c r="C275" i="1"/>
  <c r="C197" i="1"/>
  <c r="B275" i="1"/>
  <c r="B197" i="1"/>
  <c r="BV127" i="1"/>
  <c r="BV126" i="1"/>
  <c r="BA281" i="1"/>
  <c r="AP50" i="1"/>
  <c r="BL50" i="1"/>
  <c r="BK48" i="1"/>
  <c r="BK59" i="1"/>
  <c r="BK50" i="1"/>
  <c r="AM85" i="1"/>
  <c r="AM238" i="1"/>
  <c r="AM236" i="1" s="1"/>
  <c r="AM86" i="1"/>
  <c r="AM123" i="1"/>
  <c r="AM117" i="1"/>
  <c r="AM116" i="1"/>
  <c r="AM118" i="1"/>
  <c r="AY59" i="1"/>
  <c r="AY48" i="1"/>
  <c r="AZ50" i="1"/>
  <c r="AT49" i="1"/>
  <c r="AP59" i="1"/>
  <c r="AP49" i="1"/>
  <c r="AP48" i="1"/>
  <c r="BQ48" i="1"/>
  <c r="BU49" i="1"/>
  <c r="BU59" i="1"/>
  <c r="BV50" i="1"/>
  <c r="BY49" i="1"/>
  <c r="BU48" i="1"/>
  <c r="BQ65" i="1"/>
  <c r="BQ69" i="1" s="1"/>
  <c r="BQ60" i="1"/>
  <c r="BQ263" i="1"/>
  <c r="BQ264" i="1" s="1"/>
  <c r="AS169" i="1"/>
  <c r="AT64" i="1"/>
  <c r="AS48" i="1"/>
  <c r="AS59" i="1"/>
  <c r="AS62" i="1" s="1"/>
  <c r="AT50" i="1"/>
  <c r="AW49" i="1"/>
  <c r="AR48" i="1"/>
  <c r="AS50" i="1"/>
  <c r="BI49" i="1"/>
  <c r="BI48" i="1"/>
  <c r="BM49" i="1"/>
  <c r="BI59" i="1"/>
  <c r="BJ50" i="1"/>
  <c r="BP59" i="1"/>
  <c r="BP49" i="1"/>
  <c r="BP48" i="1"/>
  <c r="BQ50" i="1"/>
  <c r="BN215" i="1"/>
  <c r="BM48" i="1"/>
  <c r="BQ49" i="1"/>
  <c r="BM59" i="1"/>
  <c r="BM50" i="1"/>
  <c r="BF48" i="1"/>
  <c r="BJ49" i="1"/>
  <c r="BE50" i="1"/>
  <c r="BS50" i="1"/>
  <c r="BD48" i="1"/>
  <c r="BD59" i="1"/>
  <c r="BD61" i="1" s="1"/>
  <c r="BD49" i="1"/>
  <c r="BE59" i="1"/>
  <c r="BE48" i="1"/>
  <c r="BF50" i="1"/>
  <c r="BC50" i="1"/>
  <c r="BT50" i="1"/>
  <c r="AU49" i="1"/>
  <c r="BW49" i="1"/>
  <c r="Q90" i="1"/>
  <c r="BF60" i="1"/>
  <c r="BF65" i="1"/>
  <c r="BF69" i="1" s="1"/>
  <c r="BF263" i="1"/>
  <c r="BF264" i="1" s="1"/>
  <c r="BO59" i="1"/>
  <c r="V90" i="1"/>
  <c r="BP50" i="1"/>
  <c r="BS49" i="1"/>
  <c r="BO49" i="1"/>
  <c r="BO48" i="1"/>
  <c r="AT65" i="1"/>
  <c r="AT69" i="1" s="1"/>
  <c r="AT60" i="1"/>
  <c r="AT263" i="1"/>
  <c r="AT264" i="1" s="1"/>
  <c r="AJ50" i="1"/>
  <c r="AI48" i="1"/>
  <c r="AM49" i="1"/>
  <c r="AI59" i="1"/>
  <c r="N90" i="1"/>
  <c r="BA60" i="1"/>
  <c r="BA263" i="1"/>
  <c r="BA264" i="1" s="1"/>
  <c r="BA65" i="1"/>
  <c r="BA69" i="1" s="1"/>
  <c r="BA61" i="1"/>
  <c r="AW263" i="1"/>
  <c r="AW264" i="1" s="1"/>
  <c r="AW60" i="1"/>
  <c r="AW65" i="1"/>
  <c r="AW69" i="1" s="1"/>
  <c r="AU50" i="1"/>
  <c r="AV50" i="1"/>
  <c r="AU59" i="1"/>
  <c r="AY49" i="1"/>
  <c r="AU48" i="1"/>
  <c r="BV140" i="1"/>
  <c r="BW68" i="1"/>
  <c r="BS59" i="1"/>
  <c r="BS48" i="1"/>
  <c r="BD50" i="1"/>
  <c r="S90" i="1"/>
  <c r="BC59" i="1"/>
  <c r="BC48" i="1"/>
  <c r="BC49" i="1"/>
  <c r="BA62" i="1"/>
  <c r="BH140" i="1"/>
  <c r="BI68" i="1"/>
  <c r="BR59" i="1"/>
  <c r="BR50" i="1"/>
  <c r="BR48" i="1"/>
  <c r="AZ60" i="1"/>
  <c r="AZ263" i="1"/>
  <c r="AZ264" i="1" s="1"/>
  <c r="AZ65" i="1"/>
  <c r="AZ69" i="1" s="1"/>
  <c r="AQ50" i="1"/>
  <c r="BH59" i="1"/>
  <c r="BH48" i="1"/>
  <c r="BL49" i="1"/>
  <c r="BH49" i="1"/>
  <c r="BB49" i="1"/>
  <c r="AX50" i="1"/>
  <c r="AX48" i="1"/>
  <c r="AX49" i="1"/>
  <c r="AX59" i="1"/>
  <c r="AT126" i="1"/>
  <c r="AT127" i="1"/>
  <c r="BN49" i="1"/>
  <c r="BR49" i="1"/>
  <c r="BN59" i="1"/>
  <c r="U90" i="1"/>
  <c r="BN48" i="1"/>
  <c r="BN50" i="1"/>
  <c r="AR263" i="1"/>
  <c r="AR264" i="1" s="1"/>
  <c r="BO50" i="1"/>
  <c r="BG50" i="1"/>
  <c r="BG49" i="1"/>
  <c r="BG48" i="1"/>
  <c r="BH50" i="1"/>
  <c r="BK49" i="1"/>
  <c r="T90" i="1"/>
  <c r="BG59" i="1"/>
  <c r="AN59" i="1"/>
  <c r="AO50" i="1"/>
  <c r="AN49" i="1"/>
  <c r="AR49" i="1"/>
  <c r="AN50" i="1"/>
  <c r="AN48" i="1"/>
  <c r="AV59" i="1"/>
  <c r="AV48" i="1"/>
  <c r="AW50" i="1"/>
  <c r="AV49" i="1"/>
  <c r="AZ49" i="1"/>
  <c r="BW50" i="1"/>
  <c r="BW48" i="1"/>
  <c r="X90" i="1"/>
  <c r="CA49" i="1"/>
  <c r="BX50" i="1"/>
  <c r="BW59" i="1"/>
  <c r="BU50" i="1"/>
  <c r="BT59" i="1"/>
  <c r="BX49" i="1"/>
  <c r="BT48" i="1"/>
  <c r="BT49" i="1"/>
  <c r="BV65" i="1"/>
  <c r="BV69" i="1" s="1"/>
  <c r="BZ61" i="1"/>
  <c r="BV60" i="1"/>
  <c r="BV263" i="1"/>
  <c r="BV264" i="1" s="1"/>
  <c r="BW169" i="1"/>
  <c r="BX64" i="1"/>
  <c r="AR65" i="1"/>
  <c r="AR69" i="1" s="1"/>
  <c r="AY50" i="1"/>
  <c r="BI50" i="1"/>
  <c r="BV275" i="1"/>
  <c r="BV277" i="1"/>
  <c r="BR127" i="1"/>
  <c r="BR125" i="1"/>
  <c r="BR126" i="1"/>
  <c r="AO49" i="1"/>
  <c r="AO59" i="1"/>
  <c r="AO48" i="1"/>
  <c r="AS49" i="1"/>
  <c r="BH277" i="1"/>
  <c r="BH275" i="1"/>
  <c r="O90" i="1"/>
  <c r="BV196" i="1"/>
  <c r="BV197" i="1" s="1"/>
  <c r="AQ59" i="1"/>
  <c r="P90" i="1"/>
  <c r="AQ49" i="1"/>
  <c r="AQ48" i="1"/>
  <c r="AR50" i="1"/>
  <c r="BJ64" i="1"/>
  <c r="BI169" i="1"/>
  <c r="BJ234" i="1" s="1"/>
  <c r="BJ232" i="1" s="1"/>
  <c r="BB48" i="1"/>
  <c r="R90" i="1"/>
  <c r="BB59" i="1"/>
  <c r="BF49" i="1"/>
  <c r="BB50" i="1"/>
  <c r="BJ72" i="1"/>
  <c r="BJ71" i="1"/>
  <c r="CR225" i="1"/>
  <c r="CR163" i="1"/>
  <c r="CQ234" i="1"/>
  <c r="CQ232" i="1" s="1"/>
  <c r="AB237" i="1"/>
  <c r="DB94" i="1"/>
  <c r="DB96" i="1" s="1"/>
  <c r="DA96" i="1"/>
  <c r="T197" i="1" l="1"/>
  <c r="T241" i="1"/>
  <c r="T242" i="1" s="1"/>
  <c r="P244" i="1"/>
  <c r="S244" i="1"/>
  <c r="S241" i="1"/>
  <c r="S242" i="1" s="1"/>
  <c r="D241" i="1"/>
  <c r="D242" i="1" s="1"/>
  <c r="D244" i="1"/>
  <c r="DA39" i="1"/>
  <c r="DA29" i="1"/>
  <c r="H241" i="1"/>
  <c r="H242" i="1" s="1"/>
  <c r="V220" i="1"/>
  <c r="V221" i="1" s="1"/>
  <c r="I244" i="1"/>
  <c r="U241" i="1"/>
  <c r="U242" i="1" s="1"/>
  <c r="K241" i="1"/>
  <c r="K242" i="1" s="1"/>
  <c r="D275" i="1"/>
  <c r="D197" i="1"/>
  <c r="J244" i="1"/>
  <c r="J241" i="1"/>
  <c r="J242" i="1" s="1"/>
  <c r="H244" i="1"/>
  <c r="Q244" i="1"/>
  <c r="Q241" i="1"/>
  <c r="Q242" i="1" s="1"/>
  <c r="I241" i="1"/>
  <c r="I242" i="1" s="1"/>
  <c r="M244" i="1"/>
  <c r="N244" i="1"/>
  <c r="P241" i="1"/>
  <c r="P242" i="1" s="1"/>
  <c r="N241" i="1"/>
  <c r="N242" i="1" s="1"/>
  <c r="M241" i="1"/>
  <c r="M242" i="1" s="1"/>
  <c r="I220" i="1"/>
  <c r="I221" i="1" s="1"/>
  <c r="G241" i="1"/>
  <c r="G242" i="1" s="1"/>
  <c r="G244" i="1"/>
  <c r="F244" i="1"/>
  <c r="F241" i="1"/>
  <c r="F242" i="1" s="1"/>
  <c r="E241" i="1"/>
  <c r="E242" i="1" s="1"/>
  <c r="E244" i="1"/>
  <c r="C241" i="1"/>
  <c r="C242" i="1" s="1"/>
  <c r="C244" i="1"/>
  <c r="AW68" i="1"/>
  <c r="AV140" i="1"/>
  <c r="BS169" i="1"/>
  <c r="BT64" i="1"/>
  <c r="BR277" i="1"/>
  <c r="BR275" i="1"/>
  <c r="V241" i="1"/>
  <c r="V242" i="1" s="1"/>
  <c r="V244" i="1"/>
  <c r="AP64" i="1"/>
  <c r="AO169" i="1"/>
  <c r="AN125" i="1"/>
  <c r="AN127" i="1"/>
  <c r="O244" i="1"/>
  <c r="J220" i="1"/>
  <c r="J221" i="1" s="1"/>
  <c r="Q220" i="1"/>
  <c r="Q221" i="1" s="1"/>
  <c r="O241" i="1"/>
  <c r="O242" i="1" s="1"/>
  <c r="BR196" i="1"/>
  <c r="BR197" i="1" s="1"/>
  <c r="R241" i="1"/>
  <c r="R242" i="1" s="1"/>
  <c r="R244" i="1"/>
  <c r="BB140" i="1"/>
  <c r="BC68" i="1"/>
  <c r="L244" i="1"/>
  <c r="L241" i="1"/>
  <c r="L242" i="1" s="1"/>
  <c r="D116" i="1"/>
  <c r="D117" i="1"/>
  <c r="D118" i="1"/>
  <c r="C120" i="1"/>
  <c r="AR197" i="1"/>
  <c r="AN196" i="1"/>
  <c r="AN197" i="1" s="1"/>
  <c r="BP196" i="1"/>
  <c r="BP197" i="1" s="1"/>
  <c r="BA282" i="1"/>
  <c r="BN140" i="1"/>
  <c r="BO68" i="1"/>
  <c r="AZ64" i="1"/>
  <c r="AY169" i="1"/>
  <c r="L220" i="1"/>
  <c r="L221" i="1" s="1"/>
  <c r="K220" i="1"/>
  <c r="K221" i="1" s="1"/>
  <c r="E220" i="1"/>
  <c r="E221" i="1" s="1"/>
  <c r="F220" i="1"/>
  <c r="F221" i="1" s="1"/>
  <c r="H220" i="1"/>
  <c r="H221" i="1" s="1"/>
  <c r="G220" i="1"/>
  <c r="G221" i="1" s="1"/>
  <c r="BN234" i="1"/>
  <c r="BN232" i="1" s="1"/>
  <c r="BN277" i="1"/>
  <c r="BN275" i="1"/>
  <c r="BN126" i="1"/>
  <c r="BP140" i="1"/>
  <c r="BQ68" i="1"/>
  <c r="C220" i="1"/>
  <c r="C221" i="1" s="1"/>
  <c r="D220" i="1"/>
  <c r="D221" i="1" s="1"/>
  <c r="BB196" i="1"/>
  <c r="BB197" i="1" s="1"/>
  <c r="BF196" i="1"/>
  <c r="BF197" i="1" s="1"/>
  <c r="BT196" i="1"/>
  <c r="BT197" i="1" s="1"/>
  <c r="BF277" i="1"/>
  <c r="BF275" i="1"/>
  <c r="AP277" i="1"/>
  <c r="AP275" i="1"/>
  <c r="BG68" i="1"/>
  <c r="BF140" i="1"/>
  <c r="BD64" i="1"/>
  <c r="BC169" i="1"/>
  <c r="BN196" i="1"/>
  <c r="BN197" i="1" s="1"/>
  <c r="AZ196" i="1"/>
  <c r="AZ197" i="1" s="1"/>
  <c r="AN275" i="1"/>
  <c r="AN234" i="1"/>
  <c r="AN232" i="1" s="1"/>
  <c r="BT277" i="1"/>
  <c r="BT275" i="1"/>
  <c r="AW169" i="1"/>
  <c r="AX64" i="1"/>
  <c r="BS68" i="1"/>
  <c r="BR140" i="1"/>
  <c r="BA169" i="1"/>
  <c r="BB64" i="1"/>
  <c r="AZ275" i="1"/>
  <c r="AZ277" i="1"/>
  <c r="BR64" i="1"/>
  <c r="BQ169" i="1"/>
  <c r="AN212" i="1"/>
  <c r="AN217" i="1"/>
  <c r="BB277" i="1"/>
  <c r="BB275" i="1"/>
  <c r="BG169" i="1"/>
  <c r="BH64" i="1"/>
  <c r="AV275" i="1"/>
  <c r="AV277" i="1"/>
  <c r="BE169" i="1"/>
  <c r="BF64" i="1"/>
  <c r="BD275" i="1"/>
  <c r="BD277" i="1"/>
  <c r="S220" i="1"/>
  <c r="S221" i="1" s="1"/>
  <c r="R220" i="1"/>
  <c r="R221" i="1" s="1"/>
  <c r="AX277" i="1"/>
  <c r="AX275" i="1"/>
  <c r="AU68" i="1"/>
  <c r="AT140" i="1"/>
  <c r="AP196" i="1"/>
  <c r="AP197" i="1" s="1"/>
  <c r="BD196" i="1"/>
  <c r="BD197" i="1" s="1"/>
  <c r="AR125" i="1"/>
  <c r="AR126" i="1"/>
  <c r="AX127" i="1"/>
  <c r="AX126" i="1"/>
  <c r="AX125" i="1"/>
  <c r="BV64" i="1"/>
  <c r="BU169" i="1"/>
  <c r="AQ169" i="1"/>
  <c r="AR64" i="1"/>
  <c r="AT217" i="1"/>
  <c r="AT212" i="1"/>
  <c r="AO68" i="1"/>
  <c r="AN140" i="1"/>
  <c r="AR217" i="1"/>
  <c r="AR215" i="1"/>
  <c r="AV64" i="1"/>
  <c r="AU169" i="1"/>
  <c r="BD127" i="1"/>
  <c r="BU68" i="1"/>
  <c r="BT140" i="1"/>
  <c r="BE68" i="1"/>
  <c r="BD140" i="1"/>
  <c r="AV127" i="1"/>
  <c r="AV125" i="1"/>
  <c r="T220" i="1"/>
  <c r="T221" i="1" s="1"/>
  <c r="U220" i="1"/>
  <c r="U221" i="1" s="1"/>
  <c r="P220" i="1"/>
  <c r="P221" i="1" s="1"/>
  <c r="O220" i="1"/>
  <c r="O221" i="1" s="1"/>
  <c r="AV196" i="1"/>
  <c r="AV197" i="1" s="1"/>
  <c r="AX196" i="1"/>
  <c r="AX197" i="1" s="1"/>
  <c r="BP64" i="1"/>
  <c r="BO169" i="1"/>
  <c r="BP277" i="1"/>
  <c r="BP275" i="1"/>
  <c r="AY68" i="1"/>
  <c r="AX140" i="1"/>
  <c r="AT196" i="1"/>
  <c r="AT197" i="1" s="1"/>
  <c r="AT277" i="1"/>
  <c r="AT275" i="1"/>
  <c r="AP140" i="1"/>
  <c r="AQ68" i="1"/>
  <c r="AZ140" i="1"/>
  <c r="BA68" i="1"/>
  <c r="M220" i="1"/>
  <c r="M221" i="1" s="1"/>
  <c r="N220" i="1"/>
  <c r="N221" i="1" s="1"/>
  <c r="AZ126" i="1"/>
  <c r="AZ125" i="1"/>
  <c r="AP217" i="1"/>
  <c r="AP220" i="1" s="1"/>
  <c r="AP215" i="1"/>
  <c r="AX212" i="1"/>
  <c r="AX217" i="1"/>
  <c r="BF212" i="1"/>
  <c r="BF217" i="1"/>
  <c r="BJ220" i="1" s="1"/>
  <c r="BT127" i="1"/>
  <c r="BT126" i="1"/>
  <c r="BF126" i="1"/>
  <c r="BF127" i="1"/>
  <c r="AV212" i="1"/>
  <c r="BR212" i="1"/>
  <c r="BN212" i="1"/>
  <c r="BN217" i="1"/>
  <c r="BB217" i="1"/>
  <c r="BB212" i="1"/>
  <c r="BD212" i="1"/>
  <c r="BD217" i="1"/>
  <c r="BT217" i="1"/>
  <c r="BT212" i="1"/>
  <c r="BX234" i="1"/>
  <c r="BX232" i="1" s="1"/>
  <c r="BW234" i="1"/>
  <c r="BW232" i="1" s="1"/>
  <c r="AZ217" i="1"/>
  <c r="AZ220" i="1" s="1"/>
  <c r="AZ212" i="1"/>
  <c r="BA257" i="1"/>
  <c r="BL143" i="1"/>
  <c r="AQ281" i="1"/>
  <c r="AQ282" i="1" s="1"/>
  <c r="AT61" i="1"/>
  <c r="AQ62" i="1"/>
  <c r="BS257" i="1"/>
  <c r="BO61" i="1"/>
  <c r="BK61" i="1"/>
  <c r="BX257" i="1"/>
  <c r="BK62" i="1"/>
  <c r="BK60" i="1"/>
  <c r="BL62" i="1"/>
  <c r="BK263" i="1"/>
  <c r="BK264" i="1" s="1"/>
  <c r="BK65" i="1"/>
  <c r="BK69" i="1" s="1"/>
  <c r="BK281" i="1"/>
  <c r="BK282" i="1" s="1"/>
  <c r="BL281" i="1"/>
  <c r="BL282" i="1" s="1"/>
  <c r="AM125" i="1"/>
  <c r="AM126" i="1"/>
  <c r="AM127" i="1"/>
  <c r="AY60" i="1"/>
  <c r="AY263" i="1"/>
  <c r="AY264" i="1" s="1"/>
  <c r="AY65" i="1"/>
  <c r="AY69" i="1" s="1"/>
  <c r="AZ281" i="1"/>
  <c r="AZ282" i="1" s="1"/>
  <c r="AZ62" i="1"/>
  <c r="AP60" i="1"/>
  <c r="AP61" i="1"/>
  <c r="AP263" i="1"/>
  <c r="AP264" i="1" s="1"/>
  <c r="AP65" i="1"/>
  <c r="AP69" i="1" s="1"/>
  <c r="BV281" i="1"/>
  <c r="BV282" i="1" s="1"/>
  <c r="BV62" i="1"/>
  <c r="BM143" i="1"/>
  <c r="BM257" i="1"/>
  <c r="BU61" i="1"/>
  <c r="BU60" i="1"/>
  <c r="BU263" i="1"/>
  <c r="BU264" i="1" s="1"/>
  <c r="BY61" i="1"/>
  <c r="BU65" i="1"/>
  <c r="BU69" i="1" s="1"/>
  <c r="S91" i="1"/>
  <c r="BK143" i="1"/>
  <c r="U91" i="1"/>
  <c r="AS234" i="1"/>
  <c r="AS232" i="1" s="1"/>
  <c r="AT234" i="1"/>
  <c r="AT232" i="1" s="1"/>
  <c r="AS263" i="1"/>
  <c r="AS264" i="1" s="1"/>
  <c r="AS65" i="1"/>
  <c r="AS69" i="1" s="1"/>
  <c r="AW61" i="1"/>
  <c r="AT62" i="1"/>
  <c r="AS281" i="1"/>
  <c r="AS282" i="1" s="1"/>
  <c r="AS60" i="1"/>
  <c r="AT281" i="1"/>
  <c r="AT282" i="1" s="1"/>
  <c r="AS257" i="1"/>
  <c r="AS143" i="1"/>
  <c r="BF281" i="1"/>
  <c r="BF282" i="1" s="1"/>
  <c r="BE61" i="1"/>
  <c r="BI263" i="1"/>
  <c r="BI264" i="1" s="1"/>
  <c r="BI65" i="1"/>
  <c r="BI60" i="1"/>
  <c r="BL257" i="1"/>
  <c r="BJ62" i="1"/>
  <c r="BJ281" i="1"/>
  <c r="BJ282" i="1" s="1"/>
  <c r="BQ62" i="1"/>
  <c r="BP60" i="1"/>
  <c r="BP61" i="1"/>
  <c r="BP263" i="1"/>
  <c r="BP264" i="1" s="1"/>
  <c r="BP65" i="1"/>
  <c r="BP69" i="1" s="1"/>
  <c r="BQ281" i="1"/>
  <c r="BQ282" i="1" s="1"/>
  <c r="BM65" i="1"/>
  <c r="BM69" i="1" s="1"/>
  <c r="BM60" i="1"/>
  <c r="BQ61" i="1"/>
  <c r="BM62" i="1"/>
  <c r="BM61" i="1"/>
  <c r="BM263" i="1"/>
  <c r="BM264" i="1" s="1"/>
  <c r="BM281" i="1"/>
  <c r="BM282" i="1" s="1"/>
  <c r="BD281" i="1"/>
  <c r="BD282" i="1" s="1"/>
  <c r="O91" i="1"/>
  <c r="AP62" i="1"/>
  <c r="BE62" i="1"/>
  <c r="BD65" i="1"/>
  <c r="BD69" i="1" s="1"/>
  <c r="BD60" i="1"/>
  <c r="BD263" i="1"/>
  <c r="BD264" i="1" s="1"/>
  <c r="BE281" i="1"/>
  <c r="BE282" i="1" s="1"/>
  <c r="BI61" i="1"/>
  <c r="BE263" i="1"/>
  <c r="BE264" i="1" s="1"/>
  <c r="BE60" i="1"/>
  <c r="BE65" i="1"/>
  <c r="BE69" i="1" s="1"/>
  <c r="BF62" i="1"/>
  <c r="BF72" i="1"/>
  <c r="BF71" i="1"/>
  <c r="BO60" i="1"/>
  <c r="BO65" i="1"/>
  <c r="BO69" i="1" s="1"/>
  <c r="BO263" i="1"/>
  <c r="BO264" i="1" s="1"/>
  <c r="BP62" i="1"/>
  <c r="BP281" i="1"/>
  <c r="BP282" i="1" s="1"/>
  <c r="BH141" i="1"/>
  <c r="BH142" i="1"/>
  <c r="AX257" i="1"/>
  <c r="BT281" i="1"/>
  <c r="BT282" i="1" s="1"/>
  <c r="BC62" i="1"/>
  <c r="AJ62" i="1"/>
  <c r="AL143" i="1"/>
  <c r="AI60" i="1"/>
  <c r="AM61" i="1"/>
  <c r="AI65" i="1"/>
  <c r="N91" i="1"/>
  <c r="AL257" i="1"/>
  <c r="AI263" i="1"/>
  <c r="AI264" i="1" s="1"/>
  <c r="AW257" i="1"/>
  <c r="AU257" i="1"/>
  <c r="AW143" i="1"/>
  <c r="AU62" i="1"/>
  <c r="AU281" i="1"/>
  <c r="AU282" i="1" s="1"/>
  <c r="AU143" i="1"/>
  <c r="AV257" i="1"/>
  <c r="AU263" i="1"/>
  <c r="AU264" i="1" s="1"/>
  <c r="AU60" i="1"/>
  <c r="AU65" i="1"/>
  <c r="AU69" i="1" s="1"/>
  <c r="AY61" i="1"/>
  <c r="AV62" i="1"/>
  <c r="AV281" i="1"/>
  <c r="AV282" i="1" s="1"/>
  <c r="AU61" i="1"/>
  <c r="BV141" i="1"/>
  <c r="BV142" i="1"/>
  <c r="BS61" i="1"/>
  <c r="BS65" i="1"/>
  <c r="BS69" i="1" s="1"/>
  <c r="BS60" i="1"/>
  <c r="BS263" i="1"/>
  <c r="BS264" i="1" s="1"/>
  <c r="BS281" i="1"/>
  <c r="BS282" i="1" s="1"/>
  <c r="BD62" i="1"/>
  <c r="BG61" i="1"/>
  <c r="BF143" i="1"/>
  <c r="BC65" i="1"/>
  <c r="BC60" i="1"/>
  <c r="BC263" i="1"/>
  <c r="BC264" i="1" s="1"/>
  <c r="BF257" i="1"/>
  <c r="BC61" i="1"/>
  <c r="BV61" i="1"/>
  <c r="BS143" i="1"/>
  <c r="BT257" i="1"/>
  <c r="AQ257" i="1"/>
  <c r="AZ72" i="1"/>
  <c r="AZ71" i="1"/>
  <c r="BV257" i="1"/>
  <c r="BR281" i="1"/>
  <c r="BR282" i="1" s="1"/>
  <c r="BR60" i="1"/>
  <c r="BR62" i="1"/>
  <c r="BS62" i="1"/>
  <c r="V91" i="1"/>
  <c r="BR257" i="1"/>
  <c r="BR263" i="1"/>
  <c r="BR264" i="1" s="1"/>
  <c r="BR143" i="1"/>
  <c r="BR65" i="1"/>
  <c r="BN143" i="1"/>
  <c r="BN257" i="1"/>
  <c r="BA143" i="1"/>
  <c r="AX143" i="1"/>
  <c r="AY143" i="1"/>
  <c r="AY257" i="1"/>
  <c r="AY62" i="1"/>
  <c r="AY281" i="1"/>
  <c r="AY282" i="1" s="1"/>
  <c r="AZ143" i="1"/>
  <c r="BV143" i="1"/>
  <c r="AQ143" i="1"/>
  <c r="BT143" i="1"/>
  <c r="BT62" i="1"/>
  <c r="AR257" i="1"/>
  <c r="AP257" i="1"/>
  <c r="AP281" i="1"/>
  <c r="AP282" i="1" s="1"/>
  <c r="AP143" i="1"/>
  <c r="BK257" i="1"/>
  <c r="BX143" i="1"/>
  <c r="AV143" i="1"/>
  <c r="Q91" i="1"/>
  <c r="BI234" i="1"/>
  <c r="BI232" i="1" s="1"/>
  <c r="BV71" i="1"/>
  <c r="BV72" i="1"/>
  <c r="BD257" i="1"/>
  <c r="BC143" i="1"/>
  <c r="BC257" i="1"/>
  <c r="BB257" i="1"/>
  <c r="R91" i="1"/>
  <c r="AV65" i="1"/>
  <c r="AZ61" i="1"/>
  <c r="AV60" i="1"/>
  <c r="AV263" i="1"/>
  <c r="AV264" i="1" s="1"/>
  <c r="AW281" i="1"/>
  <c r="AW282" i="1" s="1"/>
  <c r="AW62" i="1"/>
  <c r="BG60" i="1"/>
  <c r="BH257" i="1"/>
  <c r="T91" i="1"/>
  <c r="BG143" i="1"/>
  <c r="BJ143" i="1"/>
  <c r="BG281" i="1"/>
  <c r="BG282" i="1" s="1"/>
  <c r="BI257" i="1"/>
  <c r="BG65" i="1"/>
  <c r="BI143" i="1"/>
  <c r="BG263" i="1"/>
  <c r="BG264" i="1" s="1"/>
  <c r="BH143" i="1"/>
  <c r="BJ257" i="1"/>
  <c r="BH62" i="1"/>
  <c r="BG257" i="1"/>
  <c r="BG62" i="1"/>
  <c r="BL61" i="1"/>
  <c r="BH60" i="1"/>
  <c r="BH65" i="1"/>
  <c r="BH69" i="1" s="1"/>
  <c r="BH263" i="1"/>
  <c r="BH264" i="1" s="1"/>
  <c r="BH281" i="1"/>
  <c r="BH282" i="1" s="1"/>
  <c r="BH61" i="1"/>
  <c r="BI281" i="1"/>
  <c r="BI282" i="1" s="1"/>
  <c r="BI62" i="1"/>
  <c r="BW61" i="1"/>
  <c r="AN281" i="1"/>
  <c r="AN282" i="1" s="1"/>
  <c r="AN65" i="1"/>
  <c r="AO257" i="1"/>
  <c r="AN62" i="1"/>
  <c r="AN60" i="1"/>
  <c r="AN263" i="1"/>
  <c r="AN264" i="1" s="1"/>
  <c r="AN257" i="1"/>
  <c r="AR61" i="1"/>
  <c r="AO143" i="1"/>
  <c r="AN143" i="1"/>
  <c r="AO62" i="1"/>
  <c r="AN61" i="1"/>
  <c r="BW62" i="1"/>
  <c r="BN65" i="1"/>
  <c r="BP257" i="1"/>
  <c r="BO257" i="1"/>
  <c r="BR61" i="1"/>
  <c r="BQ143" i="1"/>
  <c r="BN60" i="1"/>
  <c r="BO62" i="1"/>
  <c r="BN62" i="1"/>
  <c r="BN263" i="1"/>
  <c r="BN264" i="1" s="1"/>
  <c r="BO281" i="1"/>
  <c r="BO282" i="1" s="1"/>
  <c r="BN281" i="1"/>
  <c r="BN282" i="1" s="1"/>
  <c r="BN61" i="1"/>
  <c r="BP143" i="1"/>
  <c r="BQ257" i="1"/>
  <c r="BO143" i="1"/>
  <c r="AX281" i="1"/>
  <c r="AX282" i="1" s="1"/>
  <c r="AX263" i="1"/>
  <c r="AX264" i="1" s="1"/>
  <c r="AX61" i="1"/>
  <c r="BB61" i="1"/>
  <c r="AZ257" i="1"/>
  <c r="AX65" i="1"/>
  <c r="AX62" i="1"/>
  <c r="AX60" i="1"/>
  <c r="BB65" i="1"/>
  <c r="BF61" i="1"/>
  <c r="BB263" i="1"/>
  <c r="BB264" i="1" s="1"/>
  <c r="BB143" i="1"/>
  <c r="BD143" i="1"/>
  <c r="BB60" i="1"/>
  <c r="BB281" i="1"/>
  <c r="BB282" i="1" s="1"/>
  <c r="BB62" i="1"/>
  <c r="BW257" i="1"/>
  <c r="BW263" i="1"/>
  <c r="BW264" i="1" s="1"/>
  <c r="BX62" i="1"/>
  <c r="X91" i="1"/>
  <c r="BW60" i="1"/>
  <c r="BZ143" i="1"/>
  <c r="BZ257" i="1"/>
  <c r="BW281" i="1"/>
  <c r="BW282" i="1" s="1"/>
  <c r="BW65" i="1"/>
  <c r="BY143" i="1"/>
  <c r="CA61" i="1"/>
  <c r="BX281" i="1"/>
  <c r="BX282" i="1" s="1"/>
  <c r="BY257" i="1"/>
  <c r="BC281" i="1"/>
  <c r="BC282" i="1" s="1"/>
  <c r="BE257" i="1"/>
  <c r="BE143" i="1"/>
  <c r="AQ60" i="1"/>
  <c r="AT257" i="1"/>
  <c r="AQ263" i="1"/>
  <c r="AQ264" i="1" s="1"/>
  <c r="P91" i="1"/>
  <c r="AQ65" i="1"/>
  <c r="AQ61" i="1"/>
  <c r="AR62" i="1"/>
  <c r="AR281" i="1"/>
  <c r="AR282" i="1" s="1"/>
  <c r="AT143" i="1"/>
  <c r="AO263" i="1"/>
  <c r="AO264" i="1" s="1"/>
  <c r="AO65" i="1"/>
  <c r="AO69" i="1" s="1"/>
  <c r="AO71" i="1" s="1"/>
  <c r="AR143" i="1"/>
  <c r="AO281" i="1"/>
  <c r="AO282" i="1" s="1"/>
  <c r="AO61" i="1"/>
  <c r="AS61" i="1"/>
  <c r="AO60" i="1"/>
  <c r="AR72" i="1"/>
  <c r="AR71" i="1"/>
  <c r="BT65" i="1"/>
  <c r="BU281" i="1"/>
  <c r="BU282" i="1" s="1"/>
  <c r="BT60" i="1"/>
  <c r="BX61" i="1"/>
  <c r="BU62" i="1"/>
  <c r="BT263" i="1"/>
  <c r="BT264" i="1" s="1"/>
  <c r="BT61" i="1"/>
  <c r="BW143" i="1"/>
  <c r="BU143" i="1"/>
  <c r="AV61" i="1"/>
  <c r="BJ265" i="1"/>
  <c r="BJ73" i="1"/>
  <c r="BJ276" i="1" s="1"/>
  <c r="BJ79" i="1"/>
  <c r="BQ71" i="1"/>
  <c r="BQ72" i="1"/>
  <c r="BA72" i="1"/>
  <c r="BA71" i="1"/>
  <c r="AW71" i="1"/>
  <c r="AW72" i="1"/>
  <c r="AT72" i="1"/>
  <c r="AT71" i="1"/>
  <c r="CR165" i="1"/>
  <c r="AE173" i="1"/>
  <c r="AC155" i="1"/>
  <c r="DB26" i="1" l="1"/>
  <c r="DA31" i="1"/>
  <c r="AV142" i="1"/>
  <c r="AV145" i="1" s="1"/>
  <c r="BT234" i="1"/>
  <c r="BT232" i="1" s="1"/>
  <c r="BS234" i="1"/>
  <c r="BS232" i="1" s="1"/>
  <c r="AP234" i="1"/>
  <c r="AP232" i="1" s="1"/>
  <c r="AO234" i="1"/>
  <c r="AO232" i="1" s="1"/>
  <c r="BB142" i="1"/>
  <c r="BB145" i="1" s="1"/>
  <c r="BB141" i="1"/>
  <c r="BB144" i="1" s="1"/>
  <c r="BN141" i="1"/>
  <c r="BN144" i="1" s="1"/>
  <c r="BP142" i="1"/>
  <c r="BP145" i="1" s="1"/>
  <c r="AY234" i="1"/>
  <c r="AY232" i="1" s="1"/>
  <c r="AZ234" i="1"/>
  <c r="AZ232" i="1" s="1"/>
  <c r="BF142" i="1"/>
  <c r="BF145" i="1" s="1"/>
  <c r="BF141" i="1"/>
  <c r="BF144" i="1" s="1"/>
  <c r="BC234" i="1"/>
  <c r="BC232" i="1" s="1"/>
  <c r="BD234" i="1"/>
  <c r="BD232" i="1" s="1"/>
  <c r="AX234" i="1"/>
  <c r="AX232" i="1" s="1"/>
  <c r="AW234" i="1"/>
  <c r="AW232" i="1" s="1"/>
  <c r="BB234" i="1"/>
  <c r="BB232" i="1" s="1"/>
  <c r="BA234" i="1"/>
  <c r="BA232" i="1" s="1"/>
  <c r="BR234" i="1"/>
  <c r="BR232" i="1" s="1"/>
  <c r="BQ234" i="1"/>
  <c r="BQ232" i="1" s="1"/>
  <c r="BH234" i="1"/>
  <c r="BH232" i="1" s="1"/>
  <c r="BG234" i="1"/>
  <c r="BG232" i="1" s="1"/>
  <c r="AR234" i="1"/>
  <c r="AR232" i="1" s="1"/>
  <c r="AQ234" i="1"/>
  <c r="AQ232" i="1" s="1"/>
  <c r="AR220" i="1"/>
  <c r="AV220" i="1"/>
  <c r="BR141" i="1"/>
  <c r="BR144" i="1" s="1"/>
  <c r="BR142" i="1"/>
  <c r="BR145" i="1" s="1"/>
  <c r="BE234" i="1"/>
  <c r="BE232" i="1" s="1"/>
  <c r="BF234" i="1"/>
  <c r="BF232" i="1" s="1"/>
  <c r="AT142" i="1"/>
  <c r="AT145" i="1" s="1"/>
  <c r="AT141" i="1"/>
  <c r="AT144" i="1" s="1"/>
  <c r="AN142" i="1"/>
  <c r="AN145" i="1" s="1"/>
  <c r="AN141" i="1"/>
  <c r="AN144" i="1" s="1"/>
  <c r="AT220" i="1"/>
  <c r="AX220" i="1"/>
  <c r="BV234" i="1"/>
  <c r="BV232" i="1" s="1"/>
  <c r="BU234" i="1"/>
  <c r="BU232" i="1" s="1"/>
  <c r="AV234" i="1"/>
  <c r="AV232" i="1" s="1"/>
  <c r="AU234" i="1"/>
  <c r="AU232" i="1" s="1"/>
  <c r="BT142" i="1"/>
  <c r="BT145" i="1" s="1"/>
  <c r="BT141" i="1"/>
  <c r="BT144" i="1" s="1"/>
  <c r="BD142" i="1"/>
  <c r="BD145" i="1" s="1"/>
  <c r="BO234" i="1"/>
  <c r="BO232" i="1" s="1"/>
  <c r="BP234" i="1"/>
  <c r="BP232" i="1" s="1"/>
  <c r="AX141" i="1"/>
  <c r="AX144" i="1" s="1"/>
  <c r="AX142" i="1"/>
  <c r="AX145" i="1" s="1"/>
  <c r="AP141" i="1"/>
  <c r="AP144" i="1" s="1"/>
  <c r="AP142" i="1"/>
  <c r="AP145" i="1" s="1"/>
  <c r="AZ141" i="1"/>
  <c r="AZ144" i="1" s="1"/>
  <c r="BH220" i="1"/>
  <c r="BD220" i="1"/>
  <c r="BN220" i="1"/>
  <c r="BR220" i="1"/>
  <c r="BB220" i="1"/>
  <c r="BF220" i="1"/>
  <c r="BT220" i="1"/>
  <c r="BX220" i="1"/>
  <c r="BL144" i="1"/>
  <c r="BL145" i="1"/>
  <c r="BK72" i="1"/>
  <c r="BK71" i="1"/>
  <c r="AY71" i="1"/>
  <c r="AY72" i="1"/>
  <c r="AP71" i="1"/>
  <c r="AP72" i="1"/>
  <c r="AP74" i="1" s="1"/>
  <c r="BU72" i="1"/>
  <c r="BY74" i="1" s="1"/>
  <c r="BU71" i="1"/>
  <c r="AS71" i="1"/>
  <c r="AS72" i="1"/>
  <c r="AS75" i="1" s="1"/>
  <c r="BP71" i="1"/>
  <c r="BP72" i="1"/>
  <c r="BQ75" i="1" s="1"/>
  <c r="BI69" i="1"/>
  <c r="BL86" i="1"/>
  <c r="BM71" i="1"/>
  <c r="BM72" i="1"/>
  <c r="BV144" i="1"/>
  <c r="BE71" i="1"/>
  <c r="BE72" i="1"/>
  <c r="BF265" i="1"/>
  <c r="BF73" i="1"/>
  <c r="BF276" i="1" s="1"/>
  <c r="BF79" i="1"/>
  <c r="BJ74" i="1"/>
  <c r="BD86" i="1"/>
  <c r="BV86" i="1"/>
  <c r="BD71" i="1"/>
  <c r="BD72" i="1"/>
  <c r="BO72" i="1"/>
  <c r="BO71" i="1"/>
  <c r="AL145" i="1"/>
  <c r="AL144" i="1"/>
  <c r="AI69" i="1"/>
  <c r="AL86" i="1"/>
  <c r="AU72" i="1"/>
  <c r="AU71" i="1"/>
  <c r="BC69" i="1"/>
  <c r="BF86" i="1"/>
  <c r="BX144" i="1"/>
  <c r="BX145" i="1"/>
  <c r="AZ265" i="1"/>
  <c r="AZ79" i="1"/>
  <c r="AZ73" i="1"/>
  <c r="AZ276" i="1" s="1"/>
  <c r="BR69" i="1"/>
  <c r="BR86" i="1"/>
  <c r="AR86" i="1"/>
  <c r="AP86" i="1"/>
  <c r="BV145" i="1"/>
  <c r="AO72" i="1"/>
  <c r="AR73" i="1"/>
  <c r="AR276" i="1" s="1"/>
  <c r="AR79" i="1"/>
  <c r="AR265" i="1"/>
  <c r="AX69" i="1"/>
  <c r="AZ86" i="1"/>
  <c r="BN69" i="1"/>
  <c r="BP86" i="1"/>
  <c r="BV73" i="1"/>
  <c r="BV276" i="1" s="1"/>
  <c r="BV79" i="1"/>
  <c r="BV265" i="1"/>
  <c r="BZ74" i="1"/>
  <c r="BH72" i="1"/>
  <c r="BH71" i="1"/>
  <c r="AQ69" i="1"/>
  <c r="AT86" i="1"/>
  <c r="BX86" i="1"/>
  <c r="BZ86" i="1"/>
  <c r="BW69" i="1"/>
  <c r="BB69" i="1"/>
  <c r="BB86" i="1"/>
  <c r="AN86" i="1"/>
  <c r="AN69" i="1"/>
  <c r="BH144" i="1"/>
  <c r="BH145" i="1"/>
  <c r="AV69" i="1"/>
  <c r="AV86" i="1"/>
  <c r="AX86" i="1"/>
  <c r="BT69" i="1"/>
  <c r="BT86" i="1"/>
  <c r="BJ144" i="1"/>
  <c r="BJ145" i="1"/>
  <c r="BN86" i="1"/>
  <c r="BY86" i="1"/>
  <c r="BZ144" i="1"/>
  <c r="BZ145" i="1"/>
  <c r="BJ86" i="1"/>
  <c r="BG69" i="1"/>
  <c r="BH86" i="1"/>
  <c r="BS71" i="1"/>
  <c r="BS72" i="1"/>
  <c r="BJ83" i="1"/>
  <c r="BJ224" i="1"/>
  <c r="BJ226" i="1" s="1"/>
  <c r="BJ97" i="1"/>
  <c r="BQ73" i="1"/>
  <c r="BQ276" i="1" s="1"/>
  <c r="BQ79" i="1"/>
  <c r="BQ265" i="1"/>
  <c r="AT79" i="1"/>
  <c r="AT265" i="1"/>
  <c r="AT73" i="1"/>
  <c r="AT276" i="1" s="1"/>
  <c r="BA265" i="1"/>
  <c r="BA73" i="1"/>
  <c r="BA276" i="1" s="1"/>
  <c r="BA75" i="1"/>
  <c r="BA79" i="1"/>
  <c r="AW79" i="1"/>
  <c r="AW265" i="1"/>
  <c r="AW73" i="1"/>
  <c r="AW276" i="1" s="1"/>
  <c r="BA74" i="1"/>
  <c r="CR169" i="1"/>
  <c r="CS63" i="1"/>
  <c r="DB28" i="1" l="1"/>
  <c r="BL75" i="1"/>
  <c r="BK79" i="1"/>
  <c r="BK73" i="1"/>
  <c r="BK276" i="1" s="1"/>
  <c r="AY265" i="1"/>
  <c r="AY73" i="1"/>
  <c r="AY276" i="1" s="1"/>
  <c r="AT74" i="1"/>
  <c r="AP265" i="1"/>
  <c r="AP79" i="1"/>
  <c r="AP73" i="1"/>
  <c r="AP276" i="1" s="1"/>
  <c r="AZ75" i="1"/>
  <c r="AY79" i="1"/>
  <c r="BU73" i="1"/>
  <c r="BU276" i="1" s="1"/>
  <c r="BU265" i="1"/>
  <c r="BU79" i="1"/>
  <c r="BK75" i="1"/>
  <c r="BK265" i="1"/>
  <c r="AS79" i="1"/>
  <c r="AS73" i="1"/>
  <c r="AS276" i="1" s="1"/>
  <c r="BV75" i="1"/>
  <c r="BU74" i="1"/>
  <c r="AS265" i="1"/>
  <c r="AT75" i="1"/>
  <c r="AW74" i="1"/>
  <c r="BP79" i="1"/>
  <c r="BP74" i="1"/>
  <c r="BP265" i="1"/>
  <c r="BP73" i="1"/>
  <c r="BP276" i="1" s="1"/>
  <c r="BI72" i="1"/>
  <c r="BI75" i="1" s="1"/>
  <c r="BI71" i="1"/>
  <c r="BM79" i="1"/>
  <c r="BM75" i="1"/>
  <c r="BM265" i="1"/>
  <c r="BM258" i="1"/>
  <c r="BQ74" i="1"/>
  <c r="BM73" i="1"/>
  <c r="BM276" i="1" s="1"/>
  <c r="BE73" i="1"/>
  <c r="BE276" i="1" s="1"/>
  <c r="BE79" i="1"/>
  <c r="BE265" i="1"/>
  <c r="BF75" i="1"/>
  <c r="BF83" i="1"/>
  <c r="BF224" i="1"/>
  <c r="BF226" i="1" s="1"/>
  <c r="BF97" i="1"/>
  <c r="BC72" i="1"/>
  <c r="BC71" i="1"/>
  <c r="BS74" i="1"/>
  <c r="BE74" i="1"/>
  <c r="BD79" i="1"/>
  <c r="BD265" i="1"/>
  <c r="BD73" i="1"/>
  <c r="BD276" i="1" s="1"/>
  <c r="BD74" i="1"/>
  <c r="BE75" i="1"/>
  <c r="BO265" i="1"/>
  <c r="BO73" i="1"/>
  <c r="BO276" i="1" s="1"/>
  <c r="BO79" i="1"/>
  <c r="BP75" i="1"/>
  <c r="BO74" i="1"/>
  <c r="AI72" i="1"/>
  <c r="AI71" i="1"/>
  <c r="AU73" i="1"/>
  <c r="AU276" i="1" s="1"/>
  <c r="AU265" i="1"/>
  <c r="AY74" i="1"/>
  <c r="AU79" i="1"/>
  <c r="AU258" i="1"/>
  <c r="AU75" i="1"/>
  <c r="AP75" i="1"/>
  <c r="AO79" i="1"/>
  <c r="AZ97" i="1"/>
  <c r="AZ83" i="1"/>
  <c r="AZ224" i="1"/>
  <c r="AZ226" i="1" s="1"/>
  <c r="BR72" i="1"/>
  <c r="BR71" i="1"/>
  <c r="AO74" i="1"/>
  <c r="BH74" i="1"/>
  <c r="AO265" i="1"/>
  <c r="AS74" i="1"/>
  <c r="AO73" i="1"/>
  <c r="AO276" i="1" s="1"/>
  <c r="BW72" i="1"/>
  <c r="BW74" i="1" s="1"/>
  <c r="BW71" i="1"/>
  <c r="BN72" i="1"/>
  <c r="BN71" i="1"/>
  <c r="AQ72" i="1"/>
  <c r="AQ71" i="1"/>
  <c r="AR83" i="1"/>
  <c r="AR224" i="1"/>
  <c r="AR226" i="1" s="1"/>
  <c r="AR97" i="1"/>
  <c r="BT72" i="1"/>
  <c r="BT71" i="1"/>
  <c r="AV71" i="1"/>
  <c r="AV72" i="1"/>
  <c r="AN72" i="1"/>
  <c r="AN71" i="1"/>
  <c r="BH79" i="1"/>
  <c r="BL74" i="1"/>
  <c r="BH265" i="1"/>
  <c r="BH73" i="1"/>
  <c r="BH276" i="1" s="1"/>
  <c r="AX72" i="1"/>
  <c r="AX71" i="1"/>
  <c r="BV224" i="1"/>
  <c r="BV226" i="1" s="1"/>
  <c r="BV97" i="1"/>
  <c r="BV83" i="1"/>
  <c r="BG71" i="1"/>
  <c r="BG72" i="1"/>
  <c r="BB72" i="1"/>
  <c r="BB71" i="1"/>
  <c r="BS265" i="1"/>
  <c r="BS73" i="1"/>
  <c r="BS276" i="1" s="1"/>
  <c r="BS79" i="1"/>
  <c r="BQ224" i="1"/>
  <c r="BQ226" i="1" s="1"/>
  <c r="BQ150" i="1"/>
  <c r="BQ151" i="1" s="1"/>
  <c r="BQ97" i="1"/>
  <c r="BQ83" i="1"/>
  <c r="AT97" i="1"/>
  <c r="AT224" i="1"/>
  <c r="AT226" i="1" s="1"/>
  <c r="AT83" i="1"/>
  <c r="AW224" i="1"/>
  <c r="AW226" i="1" s="1"/>
  <c r="AW97" i="1"/>
  <c r="AW150" i="1"/>
  <c r="AW151" i="1" s="1"/>
  <c r="AW83" i="1"/>
  <c r="BA83" i="1"/>
  <c r="BA224" i="1"/>
  <c r="BA226" i="1" s="1"/>
  <c r="BA97" i="1"/>
  <c r="BA150" i="1"/>
  <c r="BA151" i="1" s="1"/>
  <c r="CS225" i="1"/>
  <c r="CS163" i="1"/>
  <c r="CR234" i="1"/>
  <c r="CR232" i="1" s="1"/>
  <c r="AC156" i="1"/>
  <c r="AC159" i="1" s="1"/>
  <c r="AC280" i="1" s="1"/>
  <c r="DB39" i="1" l="1"/>
  <c r="DB29" i="1"/>
  <c r="BK83" i="1"/>
  <c r="BK224" i="1"/>
  <c r="BK226" i="1" s="1"/>
  <c r="BK150" i="1"/>
  <c r="BK151" i="1" s="1"/>
  <c r="BK97" i="1"/>
  <c r="AP224" i="1"/>
  <c r="AP226" i="1" s="1"/>
  <c r="AP97" i="1"/>
  <c r="AP83" i="1"/>
  <c r="BU150" i="1"/>
  <c r="BU151" i="1" s="1"/>
  <c r="BU83" i="1"/>
  <c r="BU224" i="1"/>
  <c r="BU226" i="1" s="1"/>
  <c r="BU97" i="1"/>
  <c r="BS75" i="1"/>
  <c r="BS258" i="1"/>
  <c r="AY224" i="1"/>
  <c r="AY226" i="1" s="1"/>
  <c r="AY97" i="1"/>
  <c r="AY150" i="1"/>
  <c r="AY151" i="1" s="1"/>
  <c r="AY83" i="1"/>
  <c r="AS83" i="1"/>
  <c r="AS150" i="1"/>
  <c r="AS151" i="1" s="1"/>
  <c r="AS224" i="1"/>
  <c r="AS226" i="1" s="1"/>
  <c r="AS97" i="1"/>
  <c r="BI74" i="1"/>
  <c r="BK258" i="1"/>
  <c r="BM97" i="1"/>
  <c r="BM83" i="1"/>
  <c r="BP83" i="1"/>
  <c r="BP224" i="1"/>
  <c r="BP226" i="1" s="1"/>
  <c r="BP97" i="1"/>
  <c r="BM74" i="1"/>
  <c r="BL258" i="1"/>
  <c r="BI79" i="1"/>
  <c r="BI265" i="1"/>
  <c r="BJ75" i="1"/>
  <c r="BI73" i="1"/>
  <c r="BI276" i="1" s="1"/>
  <c r="BM150" i="1"/>
  <c r="BM151" i="1" s="1"/>
  <c r="BM224" i="1"/>
  <c r="BM226" i="1" s="1"/>
  <c r="BE97" i="1"/>
  <c r="BE224" i="1"/>
  <c r="BE226" i="1" s="1"/>
  <c r="BE83" i="1"/>
  <c r="BE150" i="1"/>
  <c r="BE151" i="1" s="1"/>
  <c r="BF258" i="1"/>
  <c r="BD75" i="1"/>
  <c r="BC74" i="1"/>
  <c r="BC79" i="1"/>
  <c r="BC265" i="1"/>
  <c r="BC73" i="1"/>
  <c r="BC276" i="1" s="1"/>
  <c r="BD83" i="1"/>
  <c r="BD224" i="1"/>
  <c r="BD226" i="1" s="1"/>
  <c r="BD97" i="1"/>
  <c r="BO83" i="1"/>
  <c r="BO97" i="1"/>
  <c r="BO224" i="1"/>
  <c r="BO226" i="1" s="1"/>
  <c r="BO150" i="1"/>
  <c r="BO151" i="1" s="1"/>
  <c r="AI73" i="1"/>
  <c r="AI265" i="1"/>
  <c r="AJ75" i="1"/>
  <c r="AM74" i="1"/>
  <c r="AI79" i="1"/>
  <c r="AL258" i="1"/>
  <c r="AU83" i="1"/>
  <c r="AU97" i="1"/>
  <c r="AU224" i="1"/>
  <c r="AU226" i="1" s="1"/>
  <c r="AU150" i="1"/>
  <c r="AU151" i="1" s="1"/>
  <c r="AO224" i="1"/>
  <c r="AO226" i="1" s="1"/>
  <c r="AO97" i="1"/>
  <c r="AO150" i="1"/>
  <c r="AO151" i="1" s="1"/>
  <c r="AO83" i="1"/>
  <c r="BR73" i="1"/>
  <c r="BR276" i="1" s="1"/>
  <c r="BR265" i="1"/>
  <c r="BR79" i="1"/>
  <c r="BR238" i="1" s="1"/>
  <c r="BR236" i="1" s="1"/>
  <c r="BV74" i="1"/>
  <c r="BR75" i="1"/>
  <c r="BR258" i="1"/>
  <c r="AN73" i="1"/>
  <c r="AN276" i="1" s="1"/>
  <c r="AQ258" i="1"/>
  <c r="AO75" i="1"/>
  <c r="AN258" i="1"/>
  <c r="AN74" i="1"/>
  <c r="AP258" i="1"/>
  <c r="AR74" i="1"/>
  <c r="AO258" i="1"/>
  <c r="AN79" i="1"/>
  <c r="AN75" i="1"/>
  <c r="AN265" i="1"/>
  <c r="BX74" i="1"/>
  <c r="BT73" i="1"/>
  <c r="BT276" i="1" s="1"/>
  <c r="BT265" i="1"/>
  <c r="BT79" i="1"/>
  <c r="BU75" i="1"/>
  <c r="BT74" i="1"/>
  <c r="BW258" i="1"/>
  <c r="BV258" i="1"/>
  <c r="AZ74" i="1"/>
  <c r="AV73" i="1"/>
  <c r="AV276" i="1" s="1"/>
  <c r="AV265" i="1"/>
  <c r="AV79" i="1"/>
  <c r="AY258" i="1"/>
  <c r="AW258" i="1"/>
  <c r="AW75" i="1"/>
  <c r="AV74" i="1"/>
  <c r="AV75" i="1"/>
  <c r="AX258" i="1"/>
  <c r="AV258" i="1"/>
  <c r="AR75" i="1"/>
  <c r="AQ74" i="1"/>
  <c r="AQ265" i="1"/>
  <c r="AQ79" i="1"/>
  <c r="AQ73" i="1"/>
  <c r="AQ276" i="1" s="1"/>
  <c r="AQ75" i="1"/>
  <c r="AU74" i="1"/>
  <c r="AT258" i="1"/>
  <c r="AS258" i="1"/>
  <c r="AR258" i="1"/>
  <c r="BN265" i="1"/>
  <c r="BR74" i="1"/>
  <c r="BN79" i="1"/>
  <c r="BQ85" i="1" s="1"/>
  <c r="BN74" i="1"/>
  <c r="BN73" i="1"/>
  <c r="BN276" i="1" s="1"/>
  <c r="BO75" i="1"/>
  <c r="BN258" i="1"/>
  <c r="BQ258" i="1"/>
  <c r="BN75" i="1"/>
  <c r="BO258" i="1"/>
  <c r="BP258" i="1"/>
  <c r="BB73" i="1"/>
  <c r="BB276" i="1" s="1"/>
  <c r="BF74" i="1"/>
  <c r="BB265" i="1"/>
  <c r="BB79" i="1"/>
  <c r="BB238" i="1" s="1"/>
  <c r="BB236" i="1" s="1"/>
  <c r="BC75" i="1"/>
  <c r="BD258" i="1"/>
  <c r="BB258" i="1"/>
  <c r="BB75" i="1"/>
  <c r="BC258" i="1"/>
  <c r="BE258" i="1"/>
  <c r="BB74" i="1"/>
  <c r="AX79" i="1"/>
  <c r="AX265" i="1"/>
  <c r="AX73" i="1"/>
  <c r="AX276" i="1" s="1"/>
  <c r="AZ258" i="1"/>
  <c r="AX75" i="1"/>
  <c r="AY75" i="1"/>
  <c r="AX74" i="1"/>
  <c r="BA258" i="1"/>
  <c r="BH83" i="1"/>
  <c r="BH97" i="1"/>
  <c r="BH224" i="1"/>
  <c r="BH226" i="1" s="1"/>
  <c r="BT258" i="1"/>
  <c r="BT75" i="1"/>
  <c r="BK74" i="1"/>
  <c r="BG79" i="1"/>
  <c r="BH258" i="1"/>
  <c r="BG74" i="1"/>
  <c r="BG73" i="1"/>
  <c r="BG276" i="1" s="1"/>
  <c r="BH75" i="1"/>
  <c r="BG258" i="1"/>
  <c r="BG265" i="1"/>
  <c r="BJ258" i="1"/>
  <c r="BG75" i="1"/>
  <c r="BI258" i="1"/>
  <c r="BX258" i="1"/>
  <c r="BW265" i="1"/>
  <c r="BW75" i="1"/>
  <c r="BX75" i="1"/>
  <c r="BW79" i="1"/>
  <c r="X92" i="1"/>
  <c r="BY258" i="1"/>
  <c r="CA74" i="1"/>
  <c r="BW73" i="1"/>
  <c r="BW276" i="1" s="1"/>
  <c r="BZ258" i="1"/>
  <c r="BS224" i="1"/>
  <c r="BS226" i="1" s="1"/>
  <c r="BS83" i="1"/>
  <c r="BS150" i="1"/>
  <c r="BS151" i="1" s="1"/>
  <c r="BS97" i="1"/>
  <c r="BQ238" i="1"/>
  <c r="BQ236" i="1" s="1"/>
  <c r="BQ160" i="1"/>
  <c r="BQ86" i="1" s="1"/>
  <c r="BQ123" i="1"/>
  <c r="AW160" i="1"/>
  <c r="AW86" i="1" s="1"/>
  <c r="AW238" i="1"/>
  <c r="AW236" i="1" s="1"/>
  <c r="AW123" i="1"/>
  <c r="BA238" i="1"/>
  <c r="BA236" i="1" s="1"/>
  <c r="BA123" i="1"/>
  <c r="BA160" i="1"/>
  <c r="BA86" i="1" s="1"/>
  <c r="CS165" i="1"/>
  <c r="AC237" i="1"/>
  <c r="CA257" i="1"/>
  <c r="CB257" i="1"/>
  <c r="BU257" i="1"/>
  <c r="AE29" i="1" l="1"/>
  <c r="DB31" i="1"/>
  <c r="BK85" i="1"/>
  <c r="BM100" i="1"/>
  <c r="BI120" i="1" s="1"/>
  <c r="BK123" i="1"/>
  <c r="BL238" i="1"/>
  <c r="BL236" i="1" s="1"/>
  <c r="BK238" i="1"/>
  <c r="BK236" i="1" s="1"/>
  <c r="BK160" i="1"/>
  <c r="BK86" i="1" s="1"/>
  <c r="BV238" i="1"/>
  <c r="BV236" i="1" s="1"/>
  <c r="BU238" i="1"/>
  <c r="BU236" i="1" s="1"/>
  <c r="BU123" i="1"/>
  <c r="BU160" i="1"/>
  <c r="BU86" i="1" s="1"/>
  <c r="AU100" i="1"/>
  <c r="AY123" i="1"/>
  <c r="AY238" i="1"/>
  <c r="AY236" i="1" s="1"/>
  <c r="AY160" i="1"/>
  <c r="AY86" i="1" s="1"/>
  <c r="AZ238" i="1"/>
  <c r="AZ236" i="1" s="1"/>
  <c r="AS238" i="1"/>
  <c r="AS236" i="1" s="1"/>
  <c r="AS123" i="1"/>
  <c r="AS160" i="1"/>
  <c r="AS86" i="1" s="1"/>
  <c r="AT238" i="1"/>
  <c r="AT236" i="1" s="1"/>
  <c r="AO85" i="1"/>
  <c r="BL85" i="1"/>
  <c r="BI83" i="1"/>
  <c r="BI224" i="1"/>
  <c r="BI226" i="1" s="1"/>
  <c r="BI97" i="1"/>
  <c r="BI150" i="1"/>
  <c r="BI151" i="1" s="1"/>
  <c r="BM85" i="1"/>
  <c r="BM238" i="1"/>
  <c r="BM236" i="1" s="1"/>
  <c r="BM160" i="1"/>
  <c r="BM86" i="1" s="1"/>
  <c r="BM123" i="1"/>
  <c r="AX238" i="1"/>
  <c r="AX236" i="1" s="1"/>
  <c r="BA85" i="1"/>
  <c r="BF238" i="1"/>
  <c r="BF236" i="1" s="1"/>
  <c r="BE123" i="1"/>
  <c r="BE160" i="1"/>
  <c r="BE86" i="1" s="1"/>
  <c r="BE238" i="1"/>
  <c r="BE236" i="1" s="1"/>
  <c r="S92" i="1"/>
  <c r="BF85" i="1"/>
  <c r="BC97" i="1"/>
  <c r="BF100" i="1" s="1"/>
  <c r="BC150" i="1"/>
  <c r="BC151" i="1" s="1"/>
  <c r="BC224" i="1"/>
  <c r="BC226" i="1" s="1"/>
  <c r="BC83" i="1"/>
  <c r="BO238" i="1"/>
  <c r="BO236" i="1" s="1"/>
  <c r="BO160" i="1"/>
  <c r="BO86" i="1" s="1"/>
  <c r="BP238" i="1"/>
  <c r="BP236" i="1" s="1"/>
  <c r="BO123" i="1"/>
  <c r="AI97" i="1"/>
  <c r="AL100" i="1" s="1"/>
  <c r="AI83" i="1"/>
  <c r="AL85" i="1"/>
  <c r="N92" i="1"/>
  <c r="AI238" i="1"/>
  <c r="AI236" i="1" s="1"/>
  <c r="AI224" i="1"/>
  <c r="AI226" i="1" s="1"/>
  <c r="AI230" i="1" s="1"/>
  <c r="AI244" i="1" s="1"/>
  <c r="AU123" i="1"/>
  <c r="AU238" i="1"/>
  <c r="AU236" i="1" s="1"/>
  <c r="AU160" i="1"/>
  <c r="AU86" i="1" s="1"/>
  <c r="AU85" i="1"/>
  <c r="AP238" i="1"/>
  <c r="AP236" i="1" s="1"/>
  <c r="AO123" i="1"/>
  <c r="AO160" i="1"/>
  <c r="AO86" i="1" s="1"/>
  <c r="AO238" i="1"/>
  <c r="AO236" i="1" s="1"/>
  <c r="AV238" i="1"/>
  <c r="AV236" i="1" s="1"/>
  <c r="AY85" i="1"/>
  <c r="BT85" i="1"/>
  <c r="BR83" i="1"/>
  <c r="BR224" i="1"/>
  <c r="BR226" i="1" s="1"/>
  <c r="BR97" i="1"/>
  <c r="BR85" i="1"/>
  <c r="V92" i="1"/>
  <c r="AW85" i="1"/>
  <c r="BV85" i="1"/>
  <c r="BO85" i="1"/>
  <c r="BN238" i="1"/>
  <c r="BN236" i="1" s="1"/>
  <c r="BU85" i="1"/>
  <c r="BX85" i="1"/>
  <c r="BW150" i="1"/>
  <c r="BW151" i="1" s="1"/>
  <c r="BY85" i="1"/>
  <c r="BW224" i="1"/>
  <c r="BW226" i="1" s="1"/>
  <c r="BW83" i="1"/>
  <c r="BZ85" i="1"/>
  <c r="BW97" i="1"/>
  <c r="BN83" i="1"/>
  <c r="BN97" i="1"/>
  <c r="BN224" i="1"/>
  <c r="BN226" i="1" s="1"/>
  <c r="BN85" i="1"/>
  <c r="U92" i="1"/>
  <c r="BP85" i="1"/>
  <c r="AV224" i="1"/>
  <c r="AV226" i="1" s="1"/>
  <c r="AV83" i="1"/>
  <c r="AV97" i="1"/>
  <c r="AV85" i="1"/>
  <c r="Q92" i="1"/>
  <c r="AX85" i="1"/>
  <c r="BT224" i="1"/>
  <c r="BT226" i="1" s="1"/>
  <c r="BT83" i="1"/>
  <c r="BT97" i="1"/>
  <c r="BV100" i="1" s="1"/>
  <c r="BR120" i="1" s="1"/>
  <c r="AX83" i="1"/>
  <c r="AX97" i="1"/>
  <c r="AX224" i="1"/>
  <c r="AX226" i="1" s="1"/>
  <c r="AZ85" i="1"/>
  <c r="BB97" i="1"/>
  <c r="BB83" i="1"/>
  <c r="BB224" i="1"/>
  <c r="BB226" i="1" s="1"/>
  <c r="BB85" i="1"/>
  <c r="R92" i="1"/>
  <c r="BD85" i="1"/>
  <c r="BE85" i="1"/>
  <c r="AQ150" i="1"/>
  <c r="AQ151" i="1" s="1"/>
  <c r="AQ224" i="1"/>
  <c r="AQ226" i="1" s="1"/>
  <c r="AQ83" i="1"/>
  <c r="AQ97" i="1"/>
  <c r="AS85" i="1"/>
  <c r="AR85" i="1"/>
  <c r="AT85" i="1"/>
  <c r="P92" i="1"/>
  <c r="BG83" i="1"/>
  <c r="BG97" i="1"/>
  <c r="BG150" i="1"/>
  <c r="BG151" i="1" s="1"/>
  <c r="BJ85" i="1"/>
  <c r="BH85" i="1"/>
  <c r="BG224" i="1"/>
  <c r="BG226" i="1" s="1"/>
  <c r="T92" i="1"/>
  <c r="AN83" i="1"/>
  <c r="AP85" i="1"/>
  <c r="AN97" i="1"/>
  <c r="AN224" i="1"/>
  <c r="AN226" i="1" s="1"/>
  <c r="AN85" i="1"/>
  <c r="O92" i="1"/>
  <c r="AN238" i="1"/>
  <c r="AN236" i="1" s="1"/>
  <c r="BT238" i="1"/>
  <c r="BT236" i="1" s="1"/>
  <c r="BS123" i="1"/>
  <c r="BS160" i="1"/>
  <c r="BS86" i="1" s="1"/>
  <c r="BS238" i="1"/>
  <c r="BS236" i="1" s="1"/>
  <c r="BS85" i="1"/>
  <c r="BQ127" i="1"/>
  <c r="BA126" i="1"/>
  <c r="BA125" i="1"/>
  <c r="BA127" i="1"/>
  <c r="AW126" i="1"/>
  <c r="AW125" i="1"/>
  <c r="AW127" i="1"/>
  <c r="CS169" i="1"/>
  <c r="CT63" i="1"/>
  <c r="AD155" i="1"/>
  <c r="W90" i="1"/>
  <c r="AE31" i="1" l="1"/>
  <c r="BM118" i="1"/>
  <c r="BK127" i="1"/>
  <c r="BK126" i="1"/>
  <c r="BU125" i="1"/>
  <c r="BU126" i="1"/>
  <c r="AU118" i="1"/>
  <c r="AQ120" i="1"/>
  <c r="AU116" i="1"/>
  <c r="AY125" i="1"/>
  <c r="AY127" i="1"/>
  <c r="BL100" i="1"/>
  <c r="BK100" i="1"/>
  <c r="BR100" i="1"/>
  <c r="BR117" i="1" s="1"/>
  <c r="BT100" i="1"/>
  <c r="BS100" i="1"/>
  <c r="AS127" i="1"/>
  <c r="AS125" i="1"/>
  <c r="BI123" i="1"/>
  <c r="BI160" i="1"/>
  <c r="BI86" i="1" s="1"/>
  <c r="BI238" i="1"/>
  <c r="BI236" i="1" s="1"/>
  <c r="BI85" i="1"/>
  <c r="BJ238" i="1"/>
  <c r="BJ236" i="1" s="1"/>
  <c r="AI241" i="1"/>
  <c r="AI242" i="1" s="1"/>
  <c r="BM127" i="1"/>
  <c r="BU100" i="1"/>
  <c r="BU116" i="1" s="1"/>
  <c r="BE125" i="1"/>
  <c r="BE126" i="1"/>
  <c r="BC238" i="1"/>
  <c r="BC236" i="1" s="1"/>
  <c r="BC160" i="1"/>
  <c r="BC86" i="1" s="1"/>
  <c r="BC123" i="1"/>
  <c r="BC85" i="1"/>
  <c r="BD238" i="1"/>
  <c r="BD236" i="1" s="1"/>
  <c r="BB120" i="1"/>
  <c r="BF118" i="1"/>
  <c r="BF117" i="1"/>
  <c r="BO125" i="1"/>
  <c r="BO126" i="1"/>
  <c r="BO127" i="1"/>
  <c r="AL116" i="1"/>
  <c r="AL117" i="1"/>
  <c r="AL118" i="1"/>
  <c r="AU127" i="1"/>
  <c r="AU125" i="1"/>
  <c r="AO127" i="1"/>
  <c r="BA100" i="1"/>
  <c r="AZ100" i="1"/>
  <c r="AY100" i="1"/>
  <c r="AX100" i="1"/>
  <c r="AV100" i="1"/>
  <c r="AW100" i="1"/>
  <c r="AT100" i="1"/>
  <c r="AR100" i="1"/>
  <c r="AS100" i="1"/>
  <c r="BQ100" i="1"/>
  <c r="BO100" i="1"/>
  <c r="BN100" i="1"/>
  <c r="BP100" i="1"/>
  <c r="AQ100" i="1"/>
  <c r="AN100" i="1"/>
  <c r="AP100" i="1"/>
  <c r="AO100" i="1"/>
  <c r="BJ100" i="1"/>
  <c r="BF120" i="1" s="1"/>
  <c r="BG100" i="1"/>
  <c r="BH100" i="1"/>
  <c r="BI100" i="1"/>
  <c r="BE100" i="1"/>
  <c r="BE117" i="1" s="1"/>
  <c r="BD100" i="1"/>
  <c r="BB100" i="1"/>
  <c r="BC100" i="1"/>
  <c r="BZ100" i="1"/>
  <c r="BX100" i="1"/>
  <c r="BY100" i="1"/>
  <c r="BW100" i="1"/>
  <c r="BG238" i="1"/>
  <c r="BG236" i="1" s="1"/>
  <c r="BG160" i="1"/>
  <c r="BG86" i="1" s="1"/>
  <c r="BG123" i="1"/>
  <c r="BG85" i="1"/>
  <c r="BH238" i="1"/>
  <c r="BH236" i="1" s="1"/>
  <c r="AQ160" i="1"/>
  <c r="AQ86" i="1" s="1"/>
  <c r="AQ238" i="1"/>
  <c r="AQ236" i="1" s="1"/>
  <c r="AQ123" i="1"/>
  <c r="AR238" i="1"/>
  <c r="AR236" i="1" s="1"/>
  <c r="AQ85" i="1"/>
  <c r="BW238" i="1"/>
  <c r="BW236" i="1" s="1"/>
  <c r="BX238" i="1"/>
  <c r="BX236" i="1" s="1"/>
  <c r="BW160" i="1"/>
  <c r="BW86" i="1" s="1"/>
  <c r="BW85" i="1"/>
  <c r="BW123" i="1"/>
  <c r="BV118" i="1"/>
  <c r="BV117" i="1"/>
  <c r="BS126" i="1"/>
  <c r="BS127" i="1"/>
  <c r="AC63" i="1"/>
  <c r="CT225" i="1"/>
  <c r="CT163" i="1"/>
  <c r="CS234" i="1"/>
  <c r="CS232" i="1" s="1"/>
  <c r="W91" i="1"/>
  <c r="BL117" i="1" l="1"/>
  <c r="BN120" i="1"/>
  <c r="BR116" i="1"/>
  <c r="BR118" i="1"/>
  <c r="BV101" i="1"/>
  <c r="BT118" i="1"/>
  <c r="BT117" i="1"/>
  <c r="BS118" i="1"/>
  <c r="BO120" i="1"/>
  <c r="BS117" i="1"/>
  <c r="BH120" i="1"/>
  <c r="BL118" i="1"/>
  <c r="BK117" i="1"/>
  <c r="BK118" i="1"/>
  <c r="BG120" i="1"/>
  <c r="BT101" i="1"/>
  <c r="BV120" i="1"/>
  <c r="BZ101" i="1"/>
  <c r="BY101" i="1"/>
  <c r="BI126" i="1"/>
  <c r="BI127" i="1"/>
  <c r="BU117" i="1"/>
  <c r="BW116" i="1"/>
  <c r="BW101" i="1"/>
  <c r="BC125" i="1"/>
  <c r="BC127" i="1"/>
  <c r="AW120" i="1"/>
  <c r="BE101" i="1"/>
  <c r="AQ117" i="1"/>
  <c r="BU101" i="1"/>
  <c r="BA118" i="1"/>
  <c r="AX101" i="1"/>
  <c r="CD101" i="1"/>
  <c r="BZ118" i="1"/>
  <c r="BX117" i="1"/>
  <c r="BT120" i="1"/>
  <c r="BX118" i="1"/>
  <c r="CB101" i="1"/>
  <c r="AN118" i="1"/>
  <c r="AR101" i="1"/>
  <c r="AN117" i="1"/>
  <c r="AN116" i="1"/>
  <c r="BO116" i="1"/>
  <c r="BK120" i="1"/>
  <c r="BO117" i="1"/>
  <c r="BO101" i="1"/>
  <c r="BO118" i="1"/>
  <c r="AP120" i="1"/>
  <c r="CA101" i="1"/>
  <c r="BS120" i="1"/>
  <c r="BW118" i="1"/>
  <c r="BI101" i="1"/>
  <c r="BE116" i="1"/>
  <c r="BJ117" i="1"/>
  <c r="BJ101" i="1"/>
  <c r="BJ116" i="1"/>
  <c r="AU101" i="1"/>
  <c r="AQ101" i="1"/>
  <c r="AQ118" i="1"/>
  <c r="BQ101" i="1"/>
  <c r="BQ118" i="1"/>
  <c r="AW116" i="1"/>
  <c r="AW117" i="1"/>
  <c r="BA101" i="1"/>
  <c r="AW118" i="1"/>
  <c r="AZ117" i="1"/>
  <c r="BD101" i="1"/>
  <c r="AZ116" i="1"/>
  <c r="AZ120" i="1"/>
  <c r="BH101" i="1"/>
  <c r="BD118" i="1"/>
  <c r="AY118" i="1"/>
  <c r="BC101" i="1"/>
  <c r="AY101" i="1"/>
  <c r="AT117" i="1"/>
  <c r="BJ118" i="1"/>
  <c r="BW117" i="1"/>
  <c r="AM120" i="1"/>
  <c r="BS101" i="1"/>
  <c r="BC118" i="1"/>
  <c r="BG101" i="1"/>
  <c r="BC116" i="1"/>
  <c r="BM101" i="1"/>
  <c r="BI118" i="1"/>
  <c r="BI117" i="1"/>
  <c r="BE120" i="1"/>
  <c r="AO118" i="1"/>
  <c r="AS101" i="1"/>
  <c r="BP101" i="1"/>
  <c r="BL120" i="1"/>
  <c r="BP118" i="1"/>
  <c r="BP116" i="1"/>
  <c r="AS118" i="1"/>
  <c r="AS116" i="1"/>
  <c r="AW101" i="1"/>
  <c r="AV116" i="1"/>
  <c r="AZ101" i="1"/>
  <c r="AV118" i="1"/>
  <c r="AR120" i="1"/>
  <c r="BA116" i="1"/>
  <c r="BA117" i="1"/>
  <c r="BG116" i="1"/>
  <c r="BG117" i="1"/>
  <c r="BG118" i="1"/>
  <c r="BK101" i="1"/>
  <c r="AT118" i="1"/>
  <c r="AY116" i="1"/>
  <c r="BZ117" i="1"/>
  <c r="CC121" i="1" s="1"/>
  <c r="BA120" i="1"/>
  <c r="BN101" i="1"/>
  <c r="CC101" i="1"/>
  <c r="BY118" i="1"/>
  <c r="BU120" i="1"/>
  <c r="BY116" i="1"/>
  <c r="AX120" i="1"/>
  <c r="BF101" i="1"/>
  <c r="BB118" i="1"/>
  <c r="BB117" i="1"/>
  <c r="BB116" i="1"/>
  <c r="BH118" i="1"/>
  <c r="BL101" i="1"/>
  <c r="BH117" i="1"/>
  <c r="AT101" i="1"/>
  <c r="AP118" i="1"/>
  <c r="AP101" i="1"/>
  <c r="AL120" i="1"/>
  <c r="AP117" i="1"/>
  <c r="AP116" i="1"/>
  <c r="BR101" i="1"/>
  <c r="BJ120" i="1"/>
  <c r="BN117" i="1"/>
  <c r="AN120" i="1"/>
  <c r="AR117" i="1"/>
  <c r="AR116" i="1"/>
  <c r="AV101" i="1"/>
  <c r="AX117" i="1"/>
  <c r="BB101" i="1"/>
  <c r="AX116" i="1"/>
  <c r="AT120" i="1"/>
  <c r="AX118" i="1"/>
  <c r="BX101" i="1"/>
  <c r="BW125" i="1"/>
  <c r="BW127" i="1"/>
  <c r="BW126" i="1"/>
  <c r="BG125" i="1"/>
  <c r="BG127" i="1"/>
  <c r="BG126" i="1"/>
  <c r="AQ126" i="1"/>
  <c r="AQ127" i="1"/>
  <c r="AC225" i="1"/>
  <c r="AC163" i="1"/>
  <c r="AC165" i="1" s="1"/>
  <c r="AC64" i="1" s="1"/>
  <c r="CT165" i="1"/>
  <c r="AD156" i="1"/>
  <c r="AD159" i="1" s="1"/>
  <c r="AD280" i="1" s="1"/>
  <c r="AR140" i="1"/>
  <c r="W92" i="1"/>
  <c r="BH121" i="1" l="1"/>
  <c r="BM121" i="1"/>
  <c r="BN121" i="1"/>
  <c r="BI121" i="1"/>
  <c r="AW121" i="1"/>
  <c r="BL121" i="1"/>
  <c r="BY121" i="1"/>
  <c r="AZ121" i="1"/>
  <c r="BJ121" i="1"/>
  <c r="BE121" i="1"/>
  <c r="AS121" i="1"/>
  <c r="AU121" i="1"/>
  <c r="BA121" i="1"/>
  <c r="AT121" i="1"/>
  <c r="AQ121" i="1"/>
  <c r="AP121" i="1"/>
  <c r="AO121" i="1"/>
  <c r="BO121" i="1"/>
  <c r="CA121" i="1"/>
  <c r="BR121" i="1"/>
  <c r="BC121" i="1"/>
  <c r="BZ121" i="1"/>
  <c r="BD121" i="1"/>
  <c r="BK121" i="1"/>
  <c r="BQ121" i="1"/>
  <c r="BX121" i="1"/>
  <c r="BW121" i="1"/>
  <c r="BV121" i="1"/>
  <c r="BU121" i="1"/>
  <c r="CU63" i="1"/>
  <c r="CT169" i="1"/>
  <c r="AD237" i="1"/>
  <c r="AB169" i="1"/>
  <c r="AR141" i="1"/>
  <c r="AR144" i="1" s="1"/>
  <c r="CA258" i="1"/>
  <c r="CB258" i="1"/>
  <c r="W224" i="1"/>
  <c r="W226" i="1" s="1"/>
  <c r="BU258" i="1"/>
  <c r="CT234" i="1" l="1"/>
  <c r="CT232" i="1" s="1"/>
  <c r="CU225" i="1"/>
  <c r="CU163" i="1"/>
  <c r="AB234" i="1"/>
  <c r="AB232" i="1" s="1"/>
  <c r="AE155" i="1"/>
  <c r="CA120" i="1"/>
  <c r="CU165" i="1" l="1"/>
  <c r="CF120" i="1"/>
  <c r="CU169" i="1" l="1"/>
  <c r="CV63" i="1"/>
  <c r="AE156" i="1"/>
  <c r="AE159" i="1" s="1"/>
  <c r="AE280" i="1" s="1"/>
  <c r="CV225" i="1" l="1"/>
  <c r="CV163" i="1"/>
  <c r="CU234" i="1"/>
  <c r="CU232" i="1" s="1"/>
  <c r="AE237" i="1"/>
  <c r="AC169" i="1"/>
  <c r="W151" i="1"/>
  <c r="CV165" i="1" l="1"/>
  <c r="W85" i="1"/>
  <c r="AC234" i="1"/>
  <c r="AC232" i="1" s="1"/>
  <c r="X238" i="1"/>
  <c r="X236" i="1" s="1"/>
  <c r="W238" i="1"/>
  <c r="W236" i="1" s="1"/>
  <c r="W160" i="1"/>
  <c r="W86" i="1" s="1"/>
  <c r="W206" i="1"/>
  <c r="CW63" i="1" l="1"/>
  <c r="CV169" i="1"/>
  <c r="CV234" i="1" l="1"/>
  <c r="CV232" i="1" s="1"/>
  <c r="CW225" i="1"/>
  <c r="CW163" i="1"/>
  <c r="CW165" i="1" l="1"/>
  <c r="CW169" i="1" l="1"/>
  <c r="CX63" i="1"/>
  <c r="AD63" i="1" l="1"/>
  <c r="CX225" i="1"/>
  <c r="CX163" i="1"/>
  <c r="CW234" i="1"/>
  <c r="CW232" i="1" s="1"/>
  <c r="AD225" i="1" l="1"/>
  <c r="AD163" i="1"/>
  <c r="AD165" i="1" s="1"/>
  <c r="CX165" i="1"/>
  <c r="AD169" i="1" l="1"/>
  <c r="AD234" i="1" s="1"/>
  <c r="AD232" i="1" s="1"/>
  <c r="AD64" i="1"/>
  <c r="CX169" i="1"/>
  <c r="CY63" i="1"/>
  <c r="CM118" i="1"/>
  <c r="CN118" i="1" s="1"/>
  <c r="CM117" i="1"/>
  <c r="CN117" i="1" s="1"/>
  <c r="CY225" i="1" l="1"/>
  <c r="CY163" i="1"/>
  <c r="CX234" i="1"/>
  <c r="CX232" i="1" s="1"/>
  <c r="CO117" i="1"/>
  <c r="CO118" i="1"/>
  <c r="CY165" i="1" l="1"/>
  <c r="CP117" i="1"/>
  <c r="CP118" i="1"/>
  <c r="W211" i="1"/>
  <c r="CY169" i="1" l="1"/>
  <c r="CZ63" i="1"/>
  <c r="CQ117" i="1"/>
  <c r="CQ118" i="1"/>
  <c r="W214" i="1"/>
  <c r="W187" i="1"/>
  <c r="X228" i="1" s="1"/>
  <c r="CZ225" i="1" l="1"/>
  <c r="CZ163" i="1"/>
  <c r="CY234" i="1"/>
  <c r="CY232" i="1" s="1"/>
  <c r="CR118" i="1"/>
  <c r="CR117" i="1"/>
  <c r="W216" i="1"/>
  <c r="W215" i="1" s="1"/>
  <c r="W228" i="1"/>
  <c r="W179" i="1"/>
  <c r="X227" i="1" s="1"/>
  <c r="X229" i="1" s="1"/>
  <c r="X230" i="1" s="1"/>
  <c r="X244" i="1" s="1"/>
  <c r="W210" i="1"/>
  <c r="CZ165" i="1" l="1"/>
  <c r="CS117" i="1"/>
  <c r="CS118" i="1"/>
  <c r="W213" i="1"/>
  <c r="W188" i="1"/>
  <c r="W227" i="1"/>
  <c r="W229" i="1" s="1"/>
  <c r="W230" i="1" s="1"/>
  <c r="CZ169" i="1" l="1"/>
  <c r="CZ234" i="1" s="1"/>
  <c r="CZ232" i="1" s="1"/>
  <c r="DA63" i="1"/>
  <c r="CT118" i="1"/>
  <c r="CT117" i="1"/>
  <c r="W212" i="1"/>
  <c r="W217" i="1"/>
  <c r="W241" i="1"/>
  <c r="W244" i="1"/>
  <c r="DA225" i="1" l="1"/>
  <c r="DA163" i="1"/>
  <c r="CU117" i="1"/>
  <c r="CU118" i="1"/>
  <c r="W220" i="1"/>
  <c r="W221" i="1" s="1"/>
  <c r="X220" i="1"/>
  <c r="X221" i="1" s="1"/>
  <c r="DA165" i="1" l="1"/>
  <c r="CV117" i="1"/>
  <c r="CV118" i="1"/>
  <c r="W192" i="1"/>
  <c r="X240" i="1" l="1"/>
  <c r="X241" i="1" s="1"/>
  <c r="X242" i="1" s="1"/>
  <c r="W277" i="1"/>
  <c r="W279" i="1"/>
  <c r="W275" i="1"/>
  <c r="DA169" i="1"/>
  <c r="DA234" i="1" s="1"/>
  <c r="DA232" i="1" s="1"/>
  <c r="DB63" i="1"/>
  <c r="CW118" i="1"/>
  <c r="CW117" i="1"/>
  <c r="W199" i="1"/>
  <c r="W140" i="1" s="1"/>
  <c r="W196" i="1"/>
  <c r="W242" i="1"/>
  <c r="AE63" i="1" l="1"/>
  <c r="AE225" i="1" s="1"/>
  <c r="DB225" i="1"/>
  <c r="DB163" i="1"/>
  <c r="CX118" i="1"/>
  <c r="CX117" i="1"/>
  <c r="W197" i="1"/>
  <c r="DB165" i="1" l="1"/>
  <c r="DB169" i="1" s="1"/>
  <c r="DB234" i="1" s="1"/>
  <c r="DB232" i="1" s="1"/>
  <c r="AE163" i="1"/>
  <c r="AE165" i="1" s="1"/>
  <c r="CY118" i="1"/>
  <c r="CY117" i="1"/>
  <c r="C113" i="2"/>
  <c r="C111" i="2"/>
  <c r="C112" i="2"/>
  <c r="AE169" i="1" l="1"/>
  <c r="AE234" i="1" s="1"/>
  <c r="AE232" i="1" s="1"/>
  <c r="AE64" i="1"/>
  <c r="CZ117" i="1"/>
  <c r="CZ118" i="1"/>
  <c r="B104" i="1"/>
  <c r="B105" i="1"/>
  <c r="DA118" i="1" l="1"/>
  <c r="DA117" i="1"/>
  <c r="DB118" i="1" l="1"/>
  <c r="DB117" i="1"/>
  <c r="AK210" i="1" l="1"/>
  <c r="AK175" i="1" s="1"/>
  <c r="AM175" i="1" l="1"/>
  <c r="AO175" i="1" l="1"/>
  <c r="AQ175" i="1" l="1"/>
  <c r="AS175" i="1" l="1"/>
  <c r="AU175" i="1" l="1"/>
  <c r="AW175" i="1" l="1"/>
  <c r="AY175" i="1" l="1"/>
  <c r="BA175" i="1" l="1"/>
  <c r="BC175" i="1" l="1"/>
  <c r="BE175" i="1" l="1"/>
  <c r="BG175" i="1" l="1"/>
  <c r="BI175" i="1" l="1"/>
  <c r="BK175" i="1" l="1"/>
  <c r="BM175" i="1" l="1"/>
  <c r="BO175" i="1" l="1"/>
  <c r="BQ175" i="1" l="1"/>
  <c r="BS175" i="1" l="1"/>
  <c r="BU175" i="1" l="1"/>
  <c r="BW175" i="1" l="1"/>
  <c r="BY175" i="1" l="1"/>
  <c r="AK176" i="1" l="1"/>
  <c r="AK179" i="1" s="1"/>
  <c r="AL227" i="1" l="1"/>
  <c r="AK227" i="1"/>
  <c r="AK213" i="1"/>
  <c r="AM176" i="1"/>
  <c r="AM179" i="1" s="1"/>
  <c r="AM213" i="1" l="1"/>
  <c r="AM212" i="1" s="1"/>
  <c r="AN227" i="1"/>
  <c r="AM227" i="1"/>
  <c r="AJ212" i="1"/>
  <c r="AK212" i="1"/>
  <c r="AO176" i="1" l="1"/>
  <c r="AO179" i="1" s="1"/>
  <c r="AP227" i="1" l="1"/>
  <c r="AO213" i="1"/>
  <c r="AO212" i="1" s="1"/>
  <c r="AO227" i="1"/>
  <c r="AQ176" i="1" l="1"/>
  <c r="AQ179" i="1" s="1"/>
  <c r="AQ213" i="1" l="1"/>
  <c r="AQ212" i="1" s="1"/>
  <c r="AR227" i="1"/>
  <c r="AQ227" i="1"/>
  <c r="AS176" i="1" l="1"/>
  <c r="AS179" i="1" s="1"/>
  <c r="AT227" i="1" l="1"/>
  <c r="AS213" i="1"/>
  <c r="AS212" i="1" s="1"/>
  <c r="AS227" i="1"/>
  <c r="AU176" i="1" l="1"/>
  <c r="AU179" i="1" s="1"/>
  <c r="AU213" i="1" l="1"/>
  <c r="AU212" i="1" s="1"/>
  <c r="AV227" i="1"/>
  <c r="AU227" i="1"/>
  <c r="AW176" i="1" l="1"/>
  <c r="AW179" i="1" s="1"/>
  <c r="AW213" i="1" l="1"/>
  <c r="AW212" i="1" s="1"/>
  <c r="AX227" i="1"/>
  <c r="AW227" i="1"/>
  <c r="AY176" i="1" l="1"/>
  <c r="AY179" i="1" s="1"/>
  <c r="AY213" i="1" l="1"/>
  <c r="AY212" i="1" s="1"/>
  <c r="AZ227" i="1"/>
  <c r="AY227" i="1"/>
  <c r="BA176" i="1" l="1"/>
  <c r="BA179" i="1" s="1"/>
  <c r="BB227" i="1" l="1"/>
  <c r="BA213" i="1"/>
  <c r="BA212" i="1" s="1"/>
  <c r="BA227" i="1"/>
  <c r="BC176" i="1" l="1"/>
  <c r="BC179" i="1" s="1"/>
  <c r="BD227" i="1" l="1"/>
  <c r="BC213" i="1"/>
  <c r="BC212" i="1" s="1"/>
  <c r="BC227" i="1"/>
  <c r="BE176" i="1" l="1"/>
  <c r="BE179" i="1" s="1"/>
  <c r="BF227" i="1" l="1"/>
  <c r="BE213" i="1"/>
  <c r="BE212" i="1" s="1"/>
  <c r="BE227" i="1"/>
  <c r="BG176" i="1" l="1"/>
  <c r="BG179" i="1" s="1"/>
  <c r="BG213" i="1" l="1"/>
  <c r="BG212" i="1" s="1"/>
  <c r="BH227" i="1"/>
  <c r="BG227" i="1"/>
  <c r="BI176" i="1" l="1"/>
  <c r="BI179" i="1" s="1"/>
  <c r="BJ227" i="1" l="1"/>
  <c r="BI213" i="1"/>
  <c r="BI212" i="1" s="1"/>
  <c r="BI227" i="1"/>
  <c r="BK176" i="1" l="1"/>
  <c r="BK179" i="1" s="1"/>
  <c r="BL227" i="1" l="1"/>
  <c r="BK213" i="1"/>
  <c r="BK212" i="1" s="1"/>
  <c r="BK227" i="1"/>
  <c r="BM176" i="1" l="1"/>
  <c r="BM179" i="1" s="1"/>
  <c r="BM213" i="1" l="1"/>
  <c r="BM212" i="1" s="1"/>
  <c r="BN227" i="1"/>
  <c r="BM227" i="1"/>
  <c r="BO176" i="1" l="1"/>
  <c r="BO179" i="1" s="1"/>
  <c r="BO213" i="1" l="1"/>
  <c r="BO212" i="1" s="1"/>
  <c r="BP227" i="1"/>
  <c r="BO227" i="1"/>
  <c r="BQ176" i="1" l="1"/>
  <c r="BQ179" i="1" s="1"/>
  <c r="BR227" i="1" l="1"/>
  <c r="BQ213" i="1"/>
  <c r="BQ212" i="1" s="1"/>
  <c r="BQ227" i="1"/>
  <c r="BS176" i="1" l="1"/>
  <c r="BS179" i="1" s="1"/>
  <c r="BT227" i="1" l="1"/>
  <c r="BS213" i="1"/>
  <c r="BS212" i="1" s="1"/>
  <c r="BS227" i="1"/>
  <c r="BU176" i="1" l="1"/>
  <c r="BU179" i="1" s="1"/>
  <c r="BU213" i="1" l="1"/>
  <c r="BU212" i="1" s="1"/>
  <c r="BV227" i="1"/>
  <c r="BU227" i="1"/>
  <c r="BW176" i="1" l="1"/>
  <c r="BW179" i="1" s="1"/>
  <c r="BW213" i="1" l="1"/>
  <c r="BW212" i="1" s="1"/>
  <c r="BX227" i="1"/>
  <c r="BW227" i="1"/>
  <c r="BY176" i="1" l="1"/>
  <c r="BY179" i="1" s="1"/>
  <c r="BZ227" i="1" l="1"/>
  <c r="BY213" i="1"/>
  <c r="BY212" i="1" s="1"/>
  <c r="BY227" i="1"/>
  <c r="AK214" i="1" l="1"/>
  <c r="AK184" i="1" s="1"/>
  <c r="AK187" i="1" s="1"/>
  <c r="AK188" i="1" l="1"/>
  <c r="AK216" i="1"/>
  <c r="AL228" i="1"/>
  <c r="AL229" i="1" s="1"/>
  <c r="AL230" i="1" s="1"/>
  <c r="AL244" i="1" s="1"/>
  <c r="AK228" i="1"/>
  <c r="AK229" i="1" s="1"/>
  <c r="AK230" i="1" s="1"/>
  <c r="AM184" i="1"/>
  <c r="AM187" i="1" s="1"/>
  <c r="AK244" i="1" l="1"/>
  <c r="AK241" i="1"/>
  <c r="AK191" i="1" s="1"/>
  <c r="AK192" i="1" s="1"/>
  <c r="AK196" i="1" s="1"/>
  <c r="AK197" i="1" s="1"/>
  <c r="AN228" i="1"/>
  <c r="AN229" i="1" s="1"/>
  <c r="AN230" i="1" s="1"/>
  <c r="AN244" i="1" s="1"/>
  <c r="AM216" i="1"/>
  <c r="AM215" i="1" s="1"/>
  <c r="AM228" i="1"/>
  <c r="AM229" i="1" s="1"/>
  <c r="AM230" i="1" s="1"/>
  <c r="AM188" i="1"/>
  <c r="AJ215" i="1"/>
  <c r="AJ217" i="1"/>
  <c r="AN220" i="1" s="1"/>
  <c r="AK215" i="1"/>
  <c r="AK217" i="1"/>
  <c r="AO184" i="1"/>
  <c r="AO187" i="1" s="1"/>
  <c r="AM217" i="1" l="1"/>
  <c r="AO216" i="1"/>
  <c r="AO215" i="1" s="1"/>
  <c r="AP228" i="1"/>
  <c r="AP229" i="1" s="1"/>
  <c r="AP230" i="1" s="1"/>
  <c r="AP244" i="1" s="1"/>
  <c r="AO228" i="1"/>
  <c r="AO229" i="1" s="1"/>
  <c r="AO230" i="1" s="1"/>
  <c r="AM244" i="1"/>
  <c r="AM241" i="1"/>
  <c r="AO188" i="1"/>
  <c r="AL240" i="1" l="1"/>
  <c r="AL241" i="1" s="1"/>
  <c r="AL242" i="1" s="1"/>
  <c r="AK242" i="1"/>
  <c r="AO217" i="1"/>
  <c r="AO220" i="1" s="1"/>
  <c r="AO244" i="1"/>
  <c r="AO241" i="1"/>
  <c r="AQ184" i="1"/>
  <c r="AQ187" i="1" s="1"/>
  <c r="AK199" i="1"/>
  <c r="AL68" i="1" s="1"/>
  <c r="AM191" i="1"/>
  <c r="AM192" i="1" s="1"/>
  <c r="AM196" i="1" s="1"/>
  <c r="AN240" i="1" l="1"/>
  <c r="AN241" i="1" s="1"/>
  <c r="AN242" i="1" s="1"/>
  <c r="AM279" i="1"/>
  <c r="AM277" i="1"/>
  <c r="AM275" i="1"/>
  <c r="AQ216" i="1"/>
  <c r="AQ215" i="1" s="1"/>
  <c r="AR228" i="1"/>
  <c r="AR229" i="1" s="1"/>
  <c r="AR230" i="1" s="1"/>
  <c r="AR244" i="1" s="1"/>
  <c r="AQ228" i="1"/>
  <c r="AQ229" i="1" s="1"/>
  <c r="AQ230" i="1" s="1"/>
  <c r="AM242" i="1"/>
  <c r="AQ188" i="1"/>
  <c r="AO191" i="1"/>
  <c r="AO192" i="1" s="1"/>
  <c r="AM199" i="1"/>
  <c r="AO277" i="1" l="1"/>
  <c r="AO279" i="1"/>
  <c r="AO275" i="1"/>
  <c r="AM140" i="1"/>
  <c r="AM141" i="1" s="1"/>
  <c r="AM144" i="1" s="1"/>
  <c r="AN68" i="1"/>
  <c r="AQ217" i="1"/>
  <c r="AQ220" i="1" s="1"/>
  <c r="AQ244" i="1"/>
  <c r="AQ241" i="1"/>
  <c r="AP240" i="1"/>
  <c r="AP241" i="1" s="1"/>
  <c r="AP242" i="1" s="1"/>
  <c r="AO242" i="1"/>
  <c r="AS184" i="1"/>
  <c r="AS187" i="1" s="1"/>
  <c r="AO199" i="1"/>
  <c r="AO196" i="1"/>
  <c r="AM197" i="1"/>
  <c r="AM142" i="1" l="1"/>
  <c r="AM145" i="1" s="1"/>
  <c r="AO140" i="1"/>
  <c r="AO142" i="1" s="1"/>
  <c r="AO145" i="1" s="1"/>
  <c r="AP68" i="1"/>
  <c r="AS216" i="1"/>
  <c r="AS215" i="1" s="1"/>
  <c r="AT228" i="1"/>
  <c r="AT229" i="1" s="1"/>
  <c r="AT230" i="1" s="1"/>
  <c r="AT244" i="1" s="1"/>
  <c r="AS228" i="1"/>
  <c r="AS229" i="1" s="1"/>
  <c r="AS230" i="1" s="1"/>
  <c r="AO197" i="1"/>
  <c r="AS188" i="1"/>
  <c r="AQ191" i="1"/>
  <c r="AQ192" i="1" s="1"/>
  <c r="AQ277" i="1" l="1"/>
  <c r="AQ279" i="1"/>
  <c r="AQ275" i="1"/>
  <c r="AS217" i="1"/>
  <c r="AS220" i="1" s="1"/>
  <c r="AS244" i="1"/>
  <c r="AS241" i="1"/>
  <c r="AR240" i="1"/>
  <c r="AR241" i="1" s="1"/>
  <c r="AR242" i="1" s="1"/>
  <c r="AQ242" i="1"/>
  <c r="AQ196" i="1"/>
  <c r="AQ199" i="1"/>
  <c r="AU184" i="1"/>
  <c r="AU187" i="1" s="1"/>
  <c r="AQ140" i="1" l="1"/>
  <c r="AQ141" i="1" s="1"/>
  <c r="AQ144" i="1" s="1"/>
  <c r="AR68" i="1"/>
  <c r="AU216" i="1"/>
  <c r="AU215" i="1" s="1"/>
  <c r="AV228" i="1"/>
  <c r="AV229" i="1" s="1"/>
  <c r="AV230" i="1" s="1"/>
  <c r="AV244" i="1" s="1"/>
  <c r="AU228" i="1"/>
  <c r="AU229" i="1" s="1"/>
  <c r="AU230" i="1" s="1"/>
  <c r="AU188" i="1"/>
  <c r="AS191" i="1"/>
  <c r="AS192" i="1" s="1"/>
  <c r="AQ197" i="1"/>
  <c r="AS279" i="1" l="1"/>
  <c r="AS277" i="1"/>
  <c r="AS275" i="1"/>
  <c r="AQ142" i="1"/>
  <c r="AQ145" i="1" s="1"/>
  <c r="AU217" i="1"/>
  <c r="AU220" i="1" s="1"/>
  <c r="AU244" i="1"/>
  <c r="AU241" i="1"/>
  <c r="AT240" i="1"/>
  <c r="AT241" i="1" s="1"/>
  <c r="AT242" i="1" s="1"/>
  <c r="AS242" i="1"/>
  <c r="AS199" i="1"/>
  <c r="AS196" i="1"/>
  <c r="AW184" i="1"/>
  <c r="AW187" i="1" s="1"/>
  <c r="AS140" i="1" l="1"/>
  <c r="AT68" i="1"/>
  <c r="AW216" i="1"/>
  <c r="AW217" i="1" s="1"/>
  <c r="AW220" i="1" s="1"/>
  <c r="AX228" i="1"/>
  <c r="AX229" i="1" s="1"/>
  <c r="AX230" i="1" s="1"/>
  <c r="AX244" i="1" s="1"/>
  <c r="AW228" i="1"/>
  <c r="AW229" i="1" s="1"/>
  <c r="AW230" i="1" s="1"/>
  <c r="AU191" i="1"/>
  <c r="AU192" i="1" s="1"/>
  <c r="AS197" i="1"/>
  <c r="AW188" i="1"/>
  <c r="AU279" i="1" l="1"/>
  <c r="AU277" i="1"/>
  <c r="AU275" i="1"/>
  <c r="AS142" i="1"/>
  <c r="AS145" i="1" s="1"/>
  <c r="AW215" i="1"/>
  <c r="AW244" i="1"/>
  <c r="AW241" i="1"/>
  <c r="AV240" i="1"/>
  <c r="AV241" i="1" s="1"/>
  <c r="AV242" i="1" s="1"/>
  <c r="AU242" i="1"/>
  <c r="AU199" i="1"/>
  <c r="AU196" i="1"/>
  <c r="AY184" i="1"/>
  <c r="AY187" i="1" s="1"/>
  <c r="AU140" i="1" l="1"/>
  <c r="AU142" i="1" s="1"/>
  <c r="AU145" i="1" s="1"/>
  <c r="AV68" i="1"/>
  <c r="AY216" i="1"/>
  <c r="AY215" i="1" s="1"/>
  <c r="AZ228" i="1"/>
  <c r="AZ229" i="1" s="1"/>
  <c r="AZ230" i="1" s="1"/>
  <c r="AZ244" i="1" s="1"/>
  <c r="AY228" i="1"/>
  <c r="AY229" i="1" s="1"/>
  <c r="AY230" i="1" s="1"/>
  <c r="AW191" i="1"/>
  <c r="AW192" i="1" s="1"/>
  <c r="AY188" i="1"/>
  <c r="AU197" i="1"/>
  <c r="AW277" i="1" l="1"/>
  <c r="AW279" i="1"/>
  <c r="AW275" i="1"/>
  <c r="AY217" i="1"/>
  <c r="AY220" i="1" s="1"/>
  <c r="AY244" i="1"/>
  <c r="AY241" i="1"/>
  <c r="AX240" i="1"/>
  <c r="AX241" i="1" s="1"/>
  <c r="AX242" i="1" s="1"/>
  <c r="AW242" i="1"/>
  <c r="BA184" i="1"/>
  <c r="BA187" i="1" s="1"/>
  <c r="AW196" i="1"/>
  <c r="AW199" i="1"/>
  <c r="AW140" i="1" l="1"/>
  <c r="AW142" i="1" s="1"/>
  <c r="AW145" i="1" s="1"/>
  <c r="AX68" i="1"/>
  <c r="BB228" i="1"/>
  <c r="BB229" i="1" s="1"/>
  <c r="BB230" i="1" s="1"/>
  <c r="BB244" i="1" s="1"/>
  <c r="BA216" i="1"/>
  <c r="BA215" i="1" s="1"/>
  <c r="BA228" i="1"/>
  <c r="BA229" i="1" s="1"/>
  <c r="BA230" i="1" s="1"/>
  <c r="AW197" i="1"/>
  <c r="BA188" i="1"/>
  <c r="AY191" i="1"/>
  <c r="AY192" i="1" s="1"/>
  <c r="AY277" i="1" l="1"/>
  <c r="AY279" i="1"/>
  <c r="AY275" i="1"/>
  <c r="AW141" i="1"/>
  <c r="AW144" i="1" s="1"/>
  <c r="BA217" i="1"/>
  <c r="BA220" i="1" s="1"/>
  <c r="BA244" i="1"/>
  <c r="BA241" i="1"/>
  <c r="AZ240" i="1"/>
  <c r="AZ241" i="1" s="1"/>
  <c r="AZ242" i="1" s="1"/>
  <c r="AY242" i="1"/>
  <c r="AY196" i="1"/>
  <c r="AY199" i="1"/>
  <c r="BC184" i="1"/>
  <c r="BC187" i="1" s="1"/>
  <c r="AY140" i="1" l="1"/>
  <c r="AY142" i="1" s="1"/>
  <c r="AY145" i="1" s="1"/>
  <c r="AZ68" i="1"/>
  <c r="BC216" i="1"/>
  <c r="BC215" i="1" s="1"/>
  <c r="BD228" i="1"/>
  <c r="BD229" i="1" s="1"/>
  <c r="BD230" i="1" s="1"/>
  <c r="BD244" i="1" s="1"/>
  <c r="BC228" i="1"/>
  <c r="BC229" i="1" s="1"/>
  <c r="BC230" i="1" s="1"/>
  <c r="AY197" i="1"/>
  <c r="BC188" i="1"/>
  <c r="BA191" i="1"/>
  <c r="BA192" i="1" s="1"/>
  <c r="BA279" i="1" l="1"/>
  <c r="BA277" i="1"/>
  <c r="BA275" i="1"/>
  <c r="BC217" i="1"/>
  <c r="BC220" i="1" s="1"/>
  <c r="BC244" i="1"/>
  <c r="BC241" i="1"/>
  <c r="BB240" i="1"/>
  <c r="BB241" i="1" s="1"/>
  <c r="BB242" i="1" s="1"/>
  <c r="BA242" i="1"/>
  <c r="BE184" i="1"/>
  <c r="BE187" i="1" s="1"/>
  <c r="BA199" i="1"/>
  <c r="BA196" i="1"/>
  <c r="BA140" i="1" l="1"/>
  <c r="BA141" i="1" s="1"/>
  <c r="BA144" i="1" s="1"/>
  <c r="BB68" i="1"/>
  <c r="BE216" i="1"/>
  <c r="BE215" i="1" s="1"/>
  <c r="BF228" i="1"/>
  <c r="BF229" i="1" s="1"/>
  <c r="BF230" i="1" s="1"/>
  <c r="BF244" i="1" s="1"/>
  <c r="BE228" i="1"/>
  <c r="BE229" i="1" s="1"/>
  <c r="BE230" i="1" s="1"/>
  <c r="BC191" i="1"/>
  <c r="BC192" i="1" s="1"/>
  <c r="BA197" i="1"/>
  <c r="BE188" i="1"/>
  <c r="BC279" i="1" l="1"/>
  <c r="BC277" i="1"/>
  <c r="BC275" i="1"/>
  <c r="BA142" i="1"/>
  <c r="BA145" i="1" s="1"/>
  <c r="BE217" i="1"/>
  <c r="BE220" i="1" s="1"/>
  <c r="BE244" i="1"/>
  <c r="BE241" i="1"/>
  <c r="BD240" i="1"/>
  <c r="BD241" i="1" s="1"/>
  <c r="BD242" i="1" s="1"/>
  <c r="BC242" i="1"/>
  <c r="BG184" i="1"/>
  <c r="BG187" i="1" s="1"/>
  <c r="BC196" i="1"/>
  <c r="BC199" i="1"/>
  <c r="BC140" i="1" l="1"/>
  <c r="BD68" i="1"/>
  <c r="BG216" i="1"/>
  <c r="BG217" i="1" s="1"/>
  <c r="BG220" i="1" s="1"/>
  <c r="BH228" i="1"/>
  <c r="BH229" i="1" s="1"/>
  <c r="BH230" i="1" s="1"/>
  <c r="BH244" i="1" s="1"/>
  <c r="BG228" i="1"/>
  <c r="BG229" i="1" s="1"/>
  <c r="BG230" i="1" s="1"/>
  <c r="BC197" i="1"/>
  <c r="BE191" i="1"/>
  <c r="BE192" i="1" s="1"/>
  <c r="BG188" i="1"/>
  <c r="BE277" i="1" l="1"/>
  <c r="BE279" i="1"/>
  <c r="BE275" i="1"/>
  <c r="BC142" i="1"/>
  <c r="BC145" i="1" s="1"/>
  <c r="BG215" i="1"/>
  <c r="BG244" i="1"/>
  <c r="BG241" i="1"/>
  <c r="BF240" i="1"/>
  <c r="BF241" i="1" s="1"/>
  <c r="BF242" i="1" s="1"/>
  <c r="BE242" i="1"/>
  <c r="BE199" i="1"/>
  <c r="BE196" i="1"/>
  <c r="BI184" i="1"/>
  <c r="BI187" i="1" s="1"/>
  <c r="BE140" i="1" l="1"/>
  <c r="BE141" i="1" s="1"/>
  <c r="BE144" i="1" s="1"/>
  <c r="BF68" i="1"/>
  <c r="BI216" i="1"/>
  <c r="BI215" i="1" s="1"/>
  <c r="BJ228" i="1"/>
  <c r="BJ229" i="1" s="1"/>
  <c r="BJ230" i="1" s="1"/>
  <c r="BJ244" i="1" s="1"/>
  <c r="BI228" i="1"/>
  <c r="BI229" i="1" s="1"/>
  <c r="BI230" i="1" s="1"/>
  <c r="BE197" i="1"/>
  <c r="BG191" i="1"/>
  <c r="BG192" i="1" s="1"/>
  <c r="BI188" i="1"/>
  <c r="BG277" i="1" l="1"/>
  <c r="BG279" i="1"/>
  <c r="BG275" i="1"/>
  <c r="BI217" i="1"/>
  <c r="BI220" i="1" s="1"/>
  <c r="BI244" i="1"/>
  <c r="BI241" i="1"/>
  <c r="BH240" i="1"/>
  <c r="BH241" i="1" s="1"/>
  <c r="BH242" i="1" s="1"/>
  <c r="BG242" i="1"/>
  <c r="BG196" i="1"/>
  <c r="BG199" i="1"/>
  <c r="BK184" i="1"/>
  <c r="BK187" i="1" s="1"/>
  <c r="BG140" i="1" l="1"/>
  <c r="BG141" i="1" s="1"/>
  <c r="BG144" i="1" s="1"/>
  <c r="BH68" i="1"/>
  <c r="BL228" i="1"/>
  <c r="BL229" i="1" s="1"/>
  <c r="BL230" i="1" s="1"/>
  <c r="BL244" i="1" s="1"/>
  <c r="BK216" i="1"/>
  <c r="BK215" i="1" s="1"/>
  <c r="BK228" i="1"/>
  <c r="BK229" i="1" s="1"/>
  <c r="BK230" i="1" s="1"/>
  <c r="BK188" i="1"/>
  <c r="BG197" i="1"/>
  <c r="BI191" i="1"/>
  <c r="BI192" i="1" s="1"/>
  <c r="BI279" i="1" l="1"/>
  <c r="BI277" i="1"/>
  <c r="BI275" i="1"/>
  <c r="BG142" i="1"/>
  <c r="BG145" i="1" s="1"/>
  <c r="BK217" i="1"/>
  <c r="BK220" i="1" s="1"/>
  <c r="BK244" i="1"/>
  <c r="BK241" i="1"/>
  <c r="BJ240" i="1"/>
  <c r="BJ241" i="1" s="1"/>
  <c r="BJ242" i="1" s="1"/>
  <c r="BI242" i="1"/>
  <c r="BI199" i="1"/>
  <c r="BI196" i="1"/>
  <c r="BM184" i="1"/>
  <c r="BM187" i="1" s="1"/>
  <c r="BI140" i="1" l="1"/>
  <c r="BI142" i="1" s="1"/>
  <c r="BI145" i="1" s="1"/>
  <c r="BJ68" i="1"/>
  <c r="BM216" i="1"/>
  <c r="BM215" i="1" s="1"/>
  <c r="BN228" i="1"/>
  <c r="BN229" i="1" s="1"/>
  <c r="BN230" i="1" s="1"/>
  <c r="BN244" i="1" s="1"/>
  <c r="BM228" i="1"/>
  <c r="BM229" i="1" s="1"/>
  <c r="BM230" i="1" s="1"/>
  <c r="BM188" i="1"/>
  <c r="BI197" i="1"/>
  <c r="BK191" i="1"/>
  <c r="BK192" i="1" s="1"/>
  <c r="BK279" i="1" l="1"/>
  <c r="BK277" i="1"/>
  <c r="BK275" i="1"/>
  <c r="BI141" i="1"/>
  <c r="BI144" i="1" s="1"/>
  <c r="BM217" i="1"/>
  <c r="BM220" i="1" s="1"/>
  <c r="BM244" i="1"/>
  <c r="BM241" i="1"/>
  <c r="BL240" i="1"/>
  <c r="BL241" i="1" s="1"/>
  <c r="BL242" i="1" s="1"/>
  <c r="BK242" i="1"/>
  <c r="BK199" i="1"/>
  <c r="BK196" i="1"/>
  <c r="BO184" i="1"/>
  <c r="BO187" i="1" s="1"/>
  <c r="BK140" i="1" l="1"/>
  <c r="BK142" i="1" s="1"/>
  <c r="BK145" i="1" s="1"/>
  <c r="BL68" i="1"/>
  <c r="BO216" i="1"/>
  <c r="BO215" i="1" s="1"/>
  <c r="BP228" i="1"/>
  <c r="BP229" i="1" s="1"/>
  <c r="BP230" i="1" s="1"/>
  <c r="BP244" i="1" s="1"/>
  <c r="BO228" i="1"/>
  <c r="BO229" i="1" s="1"/>
  <c r="BO230" i="1" s="1"/>
  <c r="BM191" i="1"/>
  <c r="BM192" i="1" s="1"/>
  <c r="BK197" i="1"/>
  <c r="BO188" i="1"/>
  <c r="BM277" i="1" l="1"/>
  <c r="BM279" i="1"/>
  <c r="BM275" i="1"/>
  <c r="BK141" i="1"/>
  <c r="BK144" i="1" s="1"/>
  <c r="BO217" i="1"/>
  <c r="BO220" i="1" s="1"/>
  <c r="BO244" i="1"/>
  <c r="BO241" i="1"/>
  <c r="BN240" i="1"/>
  <c r="BN241" i="1" s="1"/>
  <c r="BN242" i="1" s="1"/>
  <c r="BM242" i="1"/>
  <c r="BM196" i="1"/>
  <c r="BM199" i="1"/>
  <c r="BQ184" i="1"/>
  <c r="BQ187" i="1" s="1"/>
  <c r="BM140" i="1" l="1"/>
  <c r="BN68" i="1"/>
  <c r="BQ216" i="1"/>
  <c r="BQ215" i="1" s="1"/>
  <c r="BR228" i="1"/>
  <c r="BR229" i="1" s="1"/>
  <c r="BR230" i="1" s="1"/>
  <c r="BR244" i="1" s="1"/>
  <c r="BQ228" i="1"/>
  <c r="BQ229" i="1" s="1"/>
  <c r="BQ230" i="1" s="1"/>
  <c r="BO191" i="1"/>
  <c r="BO192" i="1" s="1"/>
  <c r="BQ188" i="1"/>
  <c r="BM197" i="1"/>
  <c r="BO277" i="1" l="1"/>
  <c r="BO279" i="1"/>
  <c r="BO275" i="1"/>
  <c r="BM142" i="1"/>
  <c r="BM145" i="1" s="1"/>
  <c r="BQ217" i="1"/>
  <c r="BQ220" i="1" s="1"/>
  <c r="BQ244" i="1"/>
  <c r="BQ241" i="1"/>
  <c r="BP240" i="1"/>
  <c r="BP241" i="1" s="1"/>
  <c r="BP242" i="1" s="1"/>
  <c r="BO242" i="1"/>
  <c r="BS184" i="1"/>
  <c r="BS187" i="1" s="1"/>
  <c r="BO196" i="1"/>
  <c r="BO199" i="1"/>
  <c r="BO140" i="1" l="1"/>
  <c r="BO141" i="1" s="1"/>
  <c r="BO144" i="1" s="1"/>
  <c r="BP68" i="1"/>
  <c r="BS216" i="1"/>
  <c r="BS215" i="1" s="1"/>
  <c r="BT228" i="1"/>
  <c r="BT229" i="1" s="1"/>
  <c r="BT230" i="1" s="1"/>
  <c r="BT244" i="1" s="1"/>
  <c r="BS228" i="1"/>
  <c r="BS229" i="1" s="1"/>
  <c r="BS230" i="1" s="1"/>
  <c r="BO197" i="1"/>
  <c r="BS188" i="1"/>
  <c r="BQ191" i="1"/>
  <c r="BQ192" i="1" s="1"/>
  <c r="BQ279" i="1" l="1"/>
  <c r="BQ277" i="1"/>
  <c r="BQ275" i="1"/>
  <c r="BO142" i="1"/>
  <c r="BO145" i="1" s="1"/>
  <c r="BS217" i="1"/>
  <c r="BS220" i="1" s="1"/>
  <c r="BS244" i="1"/>
  <c r="BS241" i="1"/>
  <c r="BR240" i="1"/>
  <c r="BR241" i="1" s="1"/>
  <c r="BR242" i="1" s="1"/>
  <c r="BQ242" i="1"/>
  <c r="BQ196" i="1"/>
  <c r="BQ199" i="1"/>
  <c r="BU184" i="1"/>
  <c r="BU187" i="1" s="1"/>
  <c r="BQ140" i="1" l="1"/>
  <c r="BR68" i="1"/>
  <c r="BU216" i="1"/>
  <c r="BU215" i="1" s="1"/>
  <c r="BV228" i="1"/>
  <c r="BV229" i="1" s="1"/>
  <c r="BV230" i="1" s="1"/>
  <c r="BV244" i="1" s="1"/>
  <c r="BU228" i="1"/>
  <c r="BU229" i="1" s="1"/>
  <c r="BU230" i="1" s="1"/>
  <c r="BS191" i="1"/>
  <c r="BS192" i="1" s="1"/>
  <c r="BQ197" i="1"/>
  <c r="BU188" i="1"/>
  <c r="BS279" i="1" l="1"/>
  <c r="BS277" i="1"/>
  <c r="BS275" i="1"/>
  <c r="BQ142" i="1"/>
  <c r="BQ145" i="1" s="1"/>
  <c r="BU217" i="1"/>
  <c r="BU220" i="1" s="1"/>
  <c r="BU244" i="1"/>
  <c r="BU241" i="1"/>
  <c r="BT240" i="1"/>
  <c r="BT241" i="1" s="1"/>
  <c r="BT242" i="1" s="1"/>
  <c r="BS242" i="1"/>
  <c r="BS196" i="1"/>
  <c r="BS199" i="1"/>
  <c r="BW184" i="1"/>
  <c r="BW187" i="1" s="1"/>
  <c r="BS140" i="1" l="1"/>
  <c r="BS142" i="1" s="1"/>
  <c r="BS145" i="1" s="1"/>
  <c r="BT68" i="1"/>
  <c r="BW216" i="1"/>
  <c r="BW215" i="1" s="1"/>
  <c r="BX228" i="1"/>
  <c r="BX229" i="1" s="1"/>
  <c r="BX230" i="1" s="1"/>
  <c r="BX244" i="1" s="1"/>
  <c r="BW228" i="1"/>
  <c r="BW229" i="1" s="1"/>
  <c r="BW230" i="1" s="1"/>
  <c r="BW188" i="1"/>
  <c r="BS197" i="1"/>
  <c r="BU191" i="1"/>
  <c r="BU192" i="1" s="1"/>
  <c r="BU277" i="1" l="1"/>
  <c r="BU279" i="1"/>
  <c r="BU275" i="1"/>
  <c r="BS141" i="1"/>
  <c r="BS144" i="1" s="1"/>
  <c r="BW217" i="1"/>
  <c r="BW220" i="1" s="1"/>
  <c r="BW244" i="1"/>
  <c r="BW241" i="1"/>
  <c r="BV240" i="1"/>
  <c r="BV241" i="1" s="1"/>
  <c r="BV242" i="1" s="1"/>
  <c r="BU242" i="1"/>
  <c r="BU196" i="1"/>
  <c r="BU199" i="1"/>
  <c r="BY184" i="1"/>
  <c r="BY187" i="1" s="1"/>
  <c r="BU140" i="1" l="1"/>
  <c r="BV68" i="1"/>
  <c r="BZ228" i="1"/>
  <c r="BZ229" i="1" s="1"/>
  <c r="BZ230" i="1" s="1"/>
  <c r="BZ244" i="1" s="1"/>
  <c r="BY216" i="1"/>
  <c r="BY215" i="1" s="1"/>
  <c r="BY228" i="1"/>
  <c r="BY229" i="1" s="1"/>
  <c r="BY230" i="1" s="1"/>
  <c r="BW191" i="1"/>
  <c r="BW192" i="1" s="1"/>
  <c r="BY188" i="1"/>
  <c r="BU197" i="1"/>
  <c r="BW277" i="1" l="1"/>
  <c r="BW279" i="1"/>
  <c r="BW275" i="1"/>
  <c r="BU141" i="1"/>
  <c r="BU144" i="1" s="1"/>
  <c r="BY217" i="1"/>
  <c r="BY220" i="1" s="1"/>
  <c r="BY244" i="1"/>
  <c r="BY241" i="1"/>
  <c r="BX240" i="1"/>
  <c r="BX241" i="1" s="1"/>
  <c r="BX242" i="1" s="1"/>
  <c r="BW242" i="1"/>
  <c r="BW196" i="1"/>
  <c r="BW199" i="1"/>
  <c r="BW140" i="1" l="1"/>
  <c r="BW142" i="1" s="1"/>
  <c r="BW145" i="1" s="1"/>
  <c r="BX68" i="1"/>
  <c r="BW197" i="1"/>
  <c r="BY191" i="1"/>
  <c r="BY192" i="1" s="1"/>
  <c r="BY279" i="1" l="1"/>
  <c r="BY277" i="1"/>
  <c r="BY275" i="1"/>
  <c r="BW141" i="1"/>
  <c r="BW144" i="1" s="1"/>
  <c r="BZ240" i="1"/>
  <c r="BZ241" i="1" s="1"/>
  <c r="BZ242" i="1" s="1"/>
  <c r="BY242" i="1"/>
  <c r="BY199" i="1"/>
  <c r="BY196" i="1"/>
  <c r="BY140" i="1" l="1"/>
  <c r="BZ68" i="1"/>
  <c r="BY197" i="1"/>
  <c r="CC176" i="1"/>
  <c r="CC175" i="1"/>
  <c r="CA175" i="1"/>
  <c r="CA184" i="1"/>
  <c r="CA187" i="1" s="1"/>
  <c r="CA176" i="1"/>
  <c r="BY142" i="1" l="1"/>
  <c r="BY145" i="1" s="1"/>
  <c r="CA179" i="1"/>
  <c r="CA213" i="1" s="1"/>
  <c r="CA212" i="1" s="1"/>
  <c r="CB228" i="1"/>
  <c r="CA216" i="1"/>
  <c r="CA215" i="1" s="1"/>
  <c r="CA228" i="1"/>
  <c r="CC184" i="1"/>
  <c r="CC187" i="1" s="1"/>
  <c r="CC179" i="1"/>
  <c r="CA188" i="1" l="1"/>
  <c r="CA227" i="1"/>
  <c r="CA229" i="1" s="1"/>
  <c r="CA230" i="1" s="1"/>
  <c r="CA244" i="1" s="1"/>
  <c r="CB227" i="1"/>
  <c r="CB229" i="1" s="1"/>
  <c r="CB230" i="1" s="1"/>
  <c r="CB244" i="1" s="1"/>
  <c r="CA217" i="1"/>
  <c r="CD227" i="1"/>
  <c r="CC213" i="1"/>
  <c r="CC212" i="1" s="1"/>
  <c r="CC227" i="1"/>
  <c r="CC216" i="1"/>
  <c r="CC215" i="1" s="1"/>
  <c r="CD228" i="1"/>
  <c r="CC228" i="1"/>
  <c r="CC188" i="1"/>
  <c r="CA220" i="1" l="1"/>
  <c r="CE220" i="1"/>
  <c r="CC229" i="1"/>
  <c r="CC230" i="1" s="1"/>
  <c r="CC244" i="1" s="1"/>
  <c r="CD229" i="1"/>
  <c r="CD230" i="1" s="1"/>
  <c r="CD244" i="1" s="1"/>
  <c r="CA241" i="1"/>
  <c r="CA191" i="1" s="1"/>
  <c r="CA192" i="1" s="1"/>
  <c r="CC217" i="1"/>
  <c r="CA279" i="1" l="1"/>
  <c r="CA277" i="1"/>
  <c r="CA275" i="1"/>
  <c r="CC220" i="1"/>
  <c r="CG220" i="1"/>
  <c r="CC241" i="1"/>
  <c r="CC191" i="1" s="1"/>
  <c r="CC192" i="1" s="1"/>
  <c r="CB240" i="1"/>
  <c r="CB241" i="1" s="1"/>
  <c r="CB242" i="1" s="1"/>
  <c r="CA242" i="1"/>
  <c r="CA199" i="1"/>
  <c r="CA196" i="1"/>
  <c r="CC277" i="1" l="1"/>
  <c r="CC279" i="1"/>
  <c r="CC275" i="1"/>
  <c r="CA140" i="1"/>
  <c r="CA141" i="1" s="1"/>
  <c r="CA144" i="1" s="1"/>
  <c r="CB68" i="1"/>
  <c r="CD240" i="1"/>
  <c r="CD241" i="1" s="1"/>
  <c r="CD242" i="1" s="1"/>
  <c r="CC242" i="1"/>
  <c r="CC196" i="1"/>
  <c r="CC199" i="1"/>
  <c r="CA197" i="1"/>
  <c r="CA142" i="1" l="1"/>
  <c r="CA145" i="1" s="1"/>
  <c r="CC140" i="1"/>
  <c r="CC141" i="1" s="1"/>
  <c r="CC144" i="1" s="1"/>
  <c r="CD68" i="1"/>
  <c r="CC197" i="1"/>
  <c r="CC142" i="1" l="1"/>
  <c r="CC145" i="1" s="1"/>
  <c r="CE120" i="1"/>
  <c r="CD120" i="1"/>
  <c r="CC120" i="1"/>
  <c r="CB120" i="1"/>
  <c r="CI176" i="1" l="1"/>
  <c r="CI184" i="1"/>
  <c r="CI187" i="1" s="1"/>
  <c r="CI175" i="1"/>
  <c r="CJ228" i="1" l="1"/>
  <c r="CI179" i="1"/>
  <c r="CI228" i="1"/>
  <c r="CJ227" i="1" l="1"/>
  <c r="CJ229" i="1" s="1"/>
  <c r="CJ230" i="1" s="1"/>
  <c r="CJ244" i="1" s="1"/>
  <c r="CI188" i="1"/>
  <c r="CI227" i="1"/>
  <c r="CI229" i="1" s="1"/>
  <c r="CI230" i="1" s="1"/>
  <c r="CI244" i="1" s="1"/>
  <c r="CI217" i="1" l="1"/>
  <c r="CI220" i="1" s="1"/>
  <c r="CI241" i="1"/>
  <c r="CI191" i="1" s="1"/>
  <c r="CI192" i="1" s="1"/>
  <c r="CI279" i="1" l="1"/>
  <c r="CI277" i="1"/>
  <c r="CI275" i="1"/>
  <c r="CI242" i="1"/>
  <c r="CJ240" i="1"/>
  <c r="CJ241" i="1" s="1"/>
  <c r="CI199" i="1"/>
  <c r="CI196" i="1"/>
  <c r="CI140" i="1" l="1"/>
  <c r="CI142" i="1" s="1"/>
  <c r="CI145" i="1" s="1"/>
  <c r="CJ68" i="1"/>
  <c r="CJ242" i="1"/>
  <c r="CI197" i="1"/>
  <c r="CI141" i="1" l="1"/>
  <c r="CI144" i="1" s="1"/>
  <c r="CJ199" i="1"/>
  <c r="CJ140" i="1" l="1"/>
  <c r="CK68" i="1"/>
  <c r="CJ141" i="1" l="1"/>
  <c r="CJ144" i="1" s="1"/>
  <c r="CJ142" i="1"/>
  <c r="CJ145" i="1" s="1"/>
  <c r="CK262" i="1"/>
  <c r="CK284" i="1"/>
  <c r="CK283" i="1"/>
  <c r="CN41" i="1"/>
  <c r="CN284" i="1"/>
  <c r="CM41" i="1"/>
  <c r="CM284" i="1"/>
  <c r="CN262" i="1"/>
  <c r="CM262" i="1"/>
  <c r="CM129" i="1"/>
  <c r="CM130" i="1" s="1"/>
  <c r="CM133" i="1" s="1"/>
  <c r="CN129" i="1"/>
  <c r="CN130" i="1" s="1"/>
  <c r="CN133" i="1" s="1"/>
  <c r="AA33" i="1" l="1"/>
  <c r="AA28" i="1"/>
  <c r="AA27" i="1" s="1"/>
  <c r="AA32" i="1" s="1"/>
  <c r="AF39" i="1"/>
  <c r="CN42" i="1"/>
  <c r="CM42" i="1"/>
  <c r="CM177" i="1"/>
  <c r="CQ284" i="1"/>
  <c r="CO41" i="1"/>
  <c r="CN57" i="1"/>
  <c r="CN51" i="1" s="1"/>
  <c r="CR284" i="1"/>
  <c r="CN176" i="1"/>
  <c r="CN47" i="1"/>
  <c r="CN175" i="1"/>
  <c r="CN184" i="1"/>
  <c r="CM57" i="1"/>
  <c r="CM51" i="1" s="1"/>
  <c r="CM184" i="1"/>
  <c r="CN43" i="1"/>
  <c r="CN183" i="1"/>
  <c r="CN177" i="1"/>
  <c r="CM176" i="1"/>
  <c r="CM43" i="1"/>
  <c r="CM47" i="1"/>
  <c r="CM46" i="1" s="1"/>
  <c r="CM183" i="1"/>
  <c r="CM175" i="1"/>
  <c r="CK175" i="1"/>
  <c r="CK184" i="1"/>
  <c r="CK176" i="1"/>
  <c r="CM256" i="1"/>
  <c r="CK183" i="1"/>
  <c r="CK256" i="1"/>
  <c r="CK177" i="1"/>
  <c r="CN256" i="1"/>
  <c r="CO42" i="1" l="1"/>
  <c r="CO256" i="1"/>
  <c r="CM187" i="1"/>
  <c r="CK187" i="1"/>
  <c r="CN46" i="1"/>
  <c r="CN49" i="1"/>
  <c r="CN59" i="1"/>
  <c r="CN179" i="1"/>
  <c r="CM179" i="1"/>
  <c r="CN187" i="1"/>
  <c r="CR41" i="1"/>
  <c r="CM49" i="1"/>
  <c r="CR262" i="1"/>
  <c r="CQ41" i="1"/>
  <c r="CQ262" i="1"/>
  <c r="CM59" i="1"/>
  <c r="CR129" i="1"/>
  <c r="CR130" i="1" s="1"/>
  <c r="CR133" i="1" s="1"/>
  <c r="CP284" i="1"/>
  <c r="CN50" i="1"/>
  <c r="CO129" i="1"/>
  <c r="CO130" i="1" s="1"/>
  <c r="CO133" i="1" s="1"/>
  <c r="CO284" i="1"/>
  <c r="CO262" i="1"/>
  <c r="CK179" i="1"/>
  <c r="CM50" i="1"/>
  <c r="CP262" i="1"/>
  <c r="CP41" i="1"/>
  <c r="CQ129" i="1"/>
  <c r="CQ130" i="1" s="1"/>
  <c r="CQ133" i="1" s="1"/>
  <c r="AB39" i="1"/>
  <c r="CP129" i="1"/>
  <c r="CP130" i="1" s="1"/>
  <c r="CP133" i="1" s="1"/>
  <c r="CO175" i="1"/>
  <c r="CO47" i="1"/>
  <c r="CO183" i="1"/>
  <c r="CO184" i="1"/>
  <c r="CO57" i="1"/>
  <c r="CO51" i="1" s="1"/>
  <c r="CO176" i="1"/>
  <c r="CO177" i="1"/>
  <c r="CO43" i="1"/>
  <c r="CK228" i="1" l="1"/>
  <c r="CL228" i="1"/>
  <c r="CK227" i="1"/>
  <c r="CL227" i="1"/>
  <c r="CL229" i="1" s="1"/>
  <c r="CL230" i="1" s="1"/>
  <c r="CL244" i="1" s="1"/>
  <c r="AB284" i="1"/>
  <c r="AB33" i="1"/>
  <c r="AB28" i="1"/>
  <c r="AB27" i="1" s="1"/>
  <c r="AB32" i="1" s="1"/>
  <c r="CR42" i="1"/>
  <c r="CQ42" i="1"/>
  <c r="CP42" i="1"/>
  <c r="CN281" i="1"/>
  <c r="CN282" i="1" s="1"/>
  <c r="CN228" i="1"/>
  <c r="CN60" i="1"/>
  <c r="CN263" i="1"/>
  <c r="CN264" i="1" s="1"/>
  <c r="CN61" i="1"/>
  <c r="CN65" i="1"/>
  <c r="CN188" i="1"/>
  <c r="CM188" i="1"/>
  <c r="CN227" i="1"/>
  <c r="CR183" i="1"/>
  <c r="CR47" i="1"/>
  <c r="CR175" i="1"/>
  <c r="CR176" i="1"/>
  <c r="CR43" i="1"/>
  <c r="CR177" i="1"/>
  <c r="CR57" i="1"/>
  <c r="CR51" i="1" s="1"/>
  <c r="CR184" i="1"/>
  <c r="CQ43" i="1"/>
  <c r="CQ57" i="1"/>
  <c r="CQ51" i="1" s="1"/>
  <c r="CQ177" i="1"/>
  <c r="CQ176" i="1"/>
  <c r="CQ183" i="1"/>
  <c r="CQ184" i="1"/>
  <c r="CQ175" i="1"/>
  <c r="CN62" i="1"/>
  <c r="CM61" i="1"/>
  <c r="CM263" i="1"/>
  <c r="CM264" i="1" s="1"/>
  <c r="CM60" i="1"/>
  <c r="CM65" i="1"/>
  <c r="CQ47" i="1"/>
  <c r="CK188" i="1"/>
  <c r="CK281" i="1"/>
  <c r="CK282" i="1" s="1"/>
  <c r="CS129" i="1"/>
  <c r="CS130" i="1" s="1"/>
  <c r="CS133" i="1" s="1"/>
  <c r="CS284" i="1"/>
  <c r="CM281" i="1"/>
  <c r="CM282" i="1" s="1"/>
  <c r="CK263" i="1"/>
  <c r="CK264" i="1" s="1"/>
  <c r="CK257" i="1"/>
  <c r="CN257" i="1"/>
  <c r="CR256" i="1"/>
  <c r="CP256" i="1"/>
  <c r="AB41" i="1"/>
  <c r="CO187" i="1"/>
  <c r="CS41" i="1"/>
  <c r="CS262" i="1"/>
  <c r="CO179" i="1"/>
  <c r="CM143" i="1"/>
  <c r="CN143" i="1"/>
  <c r="CM228" i="1"/>
  <c r="CP176" i="1"/>
  <c r="AB176" i="1" s="1"/>
  <c r="AB211" i="1" s="1"/>
  <c r="CP175" i="1"/>
  <c r="CP183" i="1"/>
  <c r="CP47" i="1"/>
  <c r="CP46" i="1" s="1"/>
  <c r="CP184" i="1"/>
  <c r="AB184" i="1" s="1"/>
  <c r="AB214" i="1" s="1"/>
  <c r="CP177" i="1"/>
  <c r="AB177" i="1" s="1"/>
  <c r="CP43" i="1"/>
  <c r="CP57" i="1"/>
  <c r="CP51" i="1" s="1"/>
  <c r="CT284" i="1"/>
  <c r="CO59" i="1"/>
  <c r="CO49" i="1"/>
  <c r="CO50" i="1"/>
  <c r="CM227" i="1"/>
  <c r="CQ256" i="1"/>
  <c r="CO46" i="1"/>
  <c r="CM257" i="1"/>
  <c r="CM62" i="1"/>
  <c r="CK229" i="1" l="1"/>
  <c r="CS42" i="1"/>
  <c r="CU284" i="1"/>
  <c r="CU262" i="1"/>
  <c r="CU41" i="1"/>
  <c r="CS256" i="1"/>
  <c r="CW284" i="1"/>
  <c r="CR179" i="1"/>
  <c r="CQ187" i="1"/>
  <c r="AB51" i="1"/>
  <c r="AB57" i="1" s="1"/>
  <c r="AB58" i="1" s="1"/>
  <c r="CN229" i="1"/>
  <c r="CR187" i="1"/>
  <c r="CR49" i="1"/>
  <c r="CR50" i="1"/>
  <c r="CR59" i="1"/>
  <c r="CR46" i="1"/>
  <c r="CV284" i="1"/>
  <c r="CV262" i="1"/>
  <c r="CV41" i="1"/>
  <c r="CQ46" i="1"/>
  <c r="CQ49" i="1"/>
  <c r="CQ59" i="1"/>
  <c r="CQ179" i="1"/>
  <c r="CO143" i="1"/>
  <c r="CO281" i="1"/>
  <c r="CO282" i="1" s="1"/>
  <c r="AB129" i="1"/>
  <c r="AB219" i="1"/>
  <c r="CQ50" i="1"/>
  <c r="AB46" i="1"/>
  <c r="AB47" i="1" s="1"/>
  <c r="CM229" i="1"/>
  <c r="CO188" i="1"/>
  <c r="CO227" i="1"/>
  <c r="CO257" i="1"/>
  <c r="AC39" i="1"/>
  <c r="CV129" i="1"/>
  <c r="CV130" i="1" s="1"/>
  <c r="CV133" i="1" s="1"/>
  <c r="AB42" i="1"/>
  <c r="AB89" i="1"/>
  <c r="AB175" i="1"/>
  <c r="CP179" i="1"/>
  <c r="CS175" i="1"/>
  <c r="CS47" i="1"/>
  <c r="CS46" i="1" s="1"/>
  <c r="CS183" i="1"/>
  <c r="CS43" i="1"/>
  <c r="CS176" i="1"/>
  <c r="CS184" i="1"/>
  <c r="CS177" i="1"/>
  <c r="CS57" i="1"/>
  <c r="CS51" i="1" s="1"/>
  <c r="CT129" i="1"/>
  <c r="CT130" i="1" s="1"/>
  <c r="CT133" i="1" s="1"/>
  <c r="CO228" i="1"/>
  <c r="CO61" i="1"/>
  <c r="CO263" i="1"/>
  <c r="CO264" i="1" s="1"/>
  <c r="CO65" i="1"/>
  <c r="CO62" i="1"/>
  <c r="CO60" i="1"/>
  <c r="CP49" i="1"/>
  <c r="CP59" i="1"/>
  <c r="CP50" i="1"/>
  <c r="CT262" i="1"/>
  <c r="CT41" i="1"/>
  <c r="AB183" i="1"/>
  <c r="AB187" i="1" s="1"/>
  <c r="CP187" i="1"/>
  <c r="CU129" i="1"/>
  <c r="CU130" i="1" s="1"/>
  <c r="CU133" i="1" s="1"/>
  <c r="AC284" i="1" l="1"/>
  <c r="AC28" i="1"/>
  <c r="AC27" i="1" s="1"/>
  <c r="AC32" i="1" s="1"/>
  <c r="AC33" i="1"/>
  <c r="CU42" i="1"/>
  <c r="CV42" i="1"/>
  <c r="CT42" i="1"/>
  <c r="CU57" i="1"/>
  <c r="CU51" i="1" s="1"/>
  <c r="CU175" i="1"/>
  <c r="CU47" i="1"/>
  <c r="CU183" i="1"/>
  <c r="CU176" i="1"/>
  <c r="CU184" i="1"/>
  <c r="CU177" i="1"/>
  <c r="CU43" i="1"/>
  <c r="CQ228" i="1"/>
  <c r="CV175" i="1"/>
  <c r="CV47" i="1"/>
  <c r="CV49" i="1" s="1"/>
  <c r="CV183" i="1"/>
  <c r="CR228" i="1"/>
  <c r="CR188" i="1"/>
  <c r="CR263" i="1"/>
  <c r="CR264" i="1" s="1"/>
  <c r="CR60" i="1"/>
  <c r="CR65" i="1"/>
  <c r="CR61" i="1"/>
  <c r="CV177" i="1"/>
  <c r="CV176" i="1"/>
  <c r="CV57" i="1"/>
  <c r="CV51" i="1" s="1"/>
  <c r="CV43" i="1"/>
  <c r="CV184" i="1"/>
  <c r="CQ65" i="1"/>
  <c r="CQ60" i="1"/>
  <c r="CQ61" i="1"/>
  <c r="CR62" i="1"/>
  <c r="CR281" i="1"/>
  <c r="CR282" i="1" s="1"/>
  <c r="CQ263" i="1"/>
  <c r="CQ264" i="1" s="1"/>
  <c r="CR227" i="1"/>
  <c r="CQ188" i="1"/>
  <c r="AB49" i="1"/>
  <c r="CP143" i="1"/>
  <c r="CP281" i="1"/>
  <c r="CP282" i="1" s="1"/>
  <c r="CQ281" i="1"/>
  <c r="CQ282" i="1" s="1"/>
  <c r="CS187" i="1"/>
  <c r="CS228" i="1" s="1"/>
  <c r="CV256" i="1"/>
  <c r="CP228" i="1"/>
  <c r="CP263" i="1"/>
  <c r="CP264" i="1" s="1"/>
  <c r="CP61" i="1"/>
  <c r="CP62" i="1"/>
  <c r="CP60" i="1"/>
  <c r="CP65" i="1"/>
  <c r="CT256" i="1"/>
  <c r="CP257" i="1"/>
  <c r="CU256" i="1"/>
  <c r="CR257" i="1"/>
  <c r="CQ257" i="1"/>
  <c r="CS59" i="1"/>
  <c r="CS281" i="1" s="1"/>
  <c r="CS282" i="1" s="1"/>
  <c r="CS49" i="1"/>
  <c r="CS50" i="1"/>
  <c r="AC41" i="1"/>
  <c r="CO229" i="1"/>
  <c r="CW262" i="1"/>
  <c r="CW41" i="1"/>
  <c r="CQ143" i="1"/>
  <c r="CW129" i="1"/>
  <c r="CW130" i="1" s="1"/>
  <c r="CW133" i="1" s="1"/>
  <c r="CS179" i="1"/>
  <c r="CT175" i="1"/>
  <c r="CT184" i="1"/>
  <c r="AC184" i="1" s="1"/>
  <c r="AC214" i="1" s="1"/>
  <c r="CT47" i="1"/>
  <c r="CT46" i="1" s="1"/>
  <c r="AC46" i="1" s="1"/>
  <c r="CT176" i="1"/>
  <c r="AC176" i="1" s="1"/>
  <c r="AC211" i="1" s="1"/>
  <c r="CT183" i="1"/>
  <c r="CT57" i="1"/>
  <c r="CT51" i="1" s="1"/>
  <c r="CT43" i="1"/>
  <c r="CT177" i="1"/>
  <c r="AC177" i="1" s="1"/>
  <c r="AB90" i="1"/>
  <c r="AB48" i="1"/>
  <c r="AB59" i="1"/>
  <c r="AB281" i="1" s="1"/>
  <c r="AB282" i="1" s="1"/>
  <c r="CQ62" i="1"/>
  <c r="CQ227" i="1"/>
  <c r="CP188" i="1"/>
  <c r="CP227" i="1"/>
  <c r="AB216" i="1"/>
  <c r="AB215" i="1" s="1"/>
  <c r="AB228" i="1"/>
  <c r="CR143" i="1"/>
  <c r="AB179" i="1"/>
  <c r="AB210" i="1"/>
  <c r="CW42" i="1" l="1"/>
  <c r="CU187" i="1"/>
  <c r="CU179" i="1"/>
  <c r="CY284" i="1"/>
  <c r="CY262" i="1"/>
  <c r="CY41" i="1"/>
  <c r="CY42" i="1" s="1"/>
  <c r="CU46" i="1"/>
  <c r="CU59" i="1"/>
  <c r="CU49" i="1"/>
  <c r="CW256" i="1"/>
  <c r="DA284" i="1"/>
  <c r="CQ229" i="1"/>
  <c r="AC51" i="1"/>
  <c r="AC57" i="1" s="1"/>
  <c r="AC58" i="1" s="1"/>
  <c r="CV179" i="1"/>
  <c r="CV46" i="1"/>
  <c r="CV50" i="1"/>
  <c r="CV187" i="1"/>
  <c r="CV59" i="1"/>
  <c r="CZ284" i="1"/>
  <c r="CZ262" i="1"/>
  <c r="CZ41" i="1"/>
  <c r="CR229" i="1"/>
  <c r="CX129" i="1"/>
  <c r="CX130" i="1" s="1"/>
  <c r="CX133" i="1" s="1"/>
  <c r="CX284" i="1"/>
  <c r="CP229" i="1"/>
  <c r="AC129" i="1"/>
  <c r="AC219" i="1"/>
  <c r="AB61" i="1"/>
  <c r="CT179" i="1"/>
  <c r="CT227" i="1" s="1"/>
  <c r="AC175" i="1"/>
  <c r="CS188" i="1"/>
  <c r="CS227" i="1"/>
  <c r="CS229" i="1" s="1"/>
  <c r="CY129" i="1"/>
  <c r="CY130" i="1" s="1"/>
  <c r="CY133" i="1" s="1"/>
  <c r="CS62" i="1"/>
  <c r="CS60" i="1"/>
  <c r="CS65" i="1"/>
  <c r="CS263" i="1"/>
  <c r="CS264" i="1" s="1"/>
  <c r="CS61" i="1"/>
  <c r="AB188" i="1"/>
  <c r="AB213" i="1"/>
  <c r="AB227" i="1"/>
  <c r="AB229" i="1" s="1"/>
  <c r="AB91" i="1"/>
  <c r="AB65" i="1"/>
  <c r="AB143" i="1"/>
  <c r="AB60" i="1"/>
  <c r="CW47" i="1"/>
  <c r="CW46" i="1" s="1"/>
  <c r="CW183" i="1"/>
  <c r="CW175" i="1"/>
  <c r="CW43" i="1"/>
  <c r="CW177" i="1"/>
  <c r="CW176" i="1"/>
  <c r="CW184" i="1"/>
  <c r="CW57" i="1"/>
  <c r="CW51" i="1" s="1"/>
  <c r="CT187" i="1"/>
  <c r="AC183" i="1"/>
  <c r="AC187" i="1" s="1"/>
  <c r="CS143" i="1"/>
  <c r="CK276" i="1"/>
  <c r="CK258" i="1"/>
  <c r="CK265" i="1"/>
  <c r="CS257" i="1"/>
  <c r="CT50" i="1"/>
  <c r="CT49" i="1"/>
  <c r="CT59" i="1"/>
  <c r="AC42" i="1"/>
  <c r="AC47" i="1"/>
  <c r="AC89" i="1"/>
  <c r="CX262" i="1"/>
  <c r="CX41" i="1"/>
  <c r="CZ129" i="1"/>
  <c r="CZ130" i="1" s="1"/>
  <c r="CZ133" i="1" s="1"/>
  <c r="CU50" i="1"/>
  <c r="AD39" i="1"/>
  <c r="CU188" i="1" l="1"/>
  <c r="AD284" i="1"/>
  <c r="AD33" i="1"/>
  <c r="AD28" i="1"/>
  <c r="AD27" i="1" s="1"/>
  <c r="AD32" i="1" s="1"/>
  <c r="CZ184" i="1"/>
  <c r="CZ42" i="1"/>
  <c r="CX42" i="1"/>
  <c r="CV227" i="1"/>
  <c r="CY176" i="1"/>
  <c r="CY47" i="1"/>
  <c r="CY177" i="1"/>
  <c r="CY183" i="1"/>
  <c r="CY57" i="1"/>
  <c r="CY51" i="1" s="1"/>
  <c r="CY175" i="1"/>
  <c r="CY184" i="1"/>
  <c r="CU65" i="1"/>
  <c r="CU60" i="1"/>
  <c r="CU61" i="1"/>
  <c r="CU263" i="1"/>
  <c r="CU264" i="1" s="1"/>
  <c r="CZ256" i="1"/>
  <c r="CV281" i="1"/>
  <c r="CV282" i="1" s="1"/>
  <c r="CV65" i="1"/>
  <c r="CV263" i="1"/>
  <c r="CV264" i="1" s="1"/>
  <c r="CV60" i="1"/>
  <c r="CV62" i="1"/>
  <c r="CV61" i="1"/>
  <c r="CZ57" i="1"/>
  <c r="CZ51" i="1" s="1"/>
  <c r="CZ175" i="1"/>
  <c r="CZ43" i="1"/>
  <c r="CZ183" i="1"/>
  <c r="CZ177" i="1"/>
  <c r="CZ176" i="1"/>
  <c r="CZ47" i="1"/>
  <c r="CV188" i="1"/>
  <c r="CV228" i="1"/>
  <c r="AC49" i="1"/>
  <c r="CU143" i="1"/>
  <c r="CT281" i="1"/>
  <c r="CT282" i="1" s="1"/>
  <c r="CU281" i="1"/>
  <c r="CU282" i="1" s="1"/>
  <c r="CW187" i="1"/>
  <c r="CW228" i="1" s="1"/>
  <c r="CX256" i="1"/>
  <c r="CY256" i="1"/>
  <c r="CY43" i="1"/>
  <c r="CU228" i="1"/>
  <c r="CT228" i="1"/>
  <c r="CT229" i="1" s="1"/>
  <c r="CK224" i="1"/>
  <c r="CK226" i="1" s="1"/>
  <c r="CK230" i="1" s="1"/>
  <c r="CK244" i="1" s="1"/>
  <c r="CK150" i="1"/>
  <c r="CV257" i="1"/>
  <c r="AC59" i="1"/>
  <c r="AC281" i="1" s="1"/>
  <c r="AC282" i="1" s="1"/>
  <c r="AC90" i="1"/>
  <c r="AC48" i="1"/>
  <c r="CW179" i="1"/>
  <c r="CT257" i="1"/>
  <c r="AC210" i="1"/>
  <c r="AC179" i="1"/>
  <c r="DA262" i="1"/>
  <c r="DA41" i="1"/>
  <c r="CT188" i="1"/>
  <c r="CU227" i="1"/>
  <c r="CX175" i="1"/>
  <c r="CX176" i="1"/>
  <c r="AD176" i="1" s="1"/>
  <c r="AD211" i="1" s="1"/>
  <c r="CX47" i="1"/>
  <c r="CX184" i="1"/>
  <c r="AD184" i="1" s="1"/>
  <c r="AD214" i="1" s="1"/>
  <c r="CX183" i="1"/>
  <c r="CX43" i="1"/>
  <c r="CX57" i="1"/>
  <c r="CX51" i="1" s="1"/>
  <c r="CX177" i="1"/>
  <c r="AD177" i="1" s="1"/>
  <c r="CT65" i="1"/>
  <c r="CT61" i="1"/>
  <c r="CT60" i="1"/>
  <c r="CT263" i="1"/>
  <c r="CT264" i="1" s="1"/>
  <c r="CT62" i="1"/>
  <c r="CW50" i="1"/>
  <c r="CW49" i="1"/>
  <c r="CW59" i="1"/>
  <c r="CU257" i="1"/>
  <c r="CU62" i="1"/>
  <c r="AD41" i="1"/>
  <c r="DA129" i="1"/>
  <c r="DA130" i="1" s="1"/>
  <c r="DA133" i="1" s="1"/>
  <c r="AC216" i="1"/>
  <c r="AC215" i="1" s="1"/>
  <c r="AC228" i="1"/>
  <c r="AB212" i="1"/>
  <c r="AB217" i="1"/>
  <c r="AB220" i="1" s="1"/>
  <c r="AB221" i="1" s="1"/>
  <c r="CT143" i="1"/>
  <c r="CV143" i="1"/>
  <c r="CZ187" i="1" l="1"/>
  <c r="CY46" i="1"/>
  <c r="CY49" i="1"/>
  <c r="CY50" i="1"/>
  <c r="DA256" i="1"/>
  <c r="DA42" i="1"/>
  <c r="CY59" i="1"/>
  <c r="CY179" i="1"/>
  <c r="CV229" i="1"/>
  <c r="CY187" i="1"/>
  <c r="AD51" i="1"/>
  <c r="AD57" i="1" s="1"/>
  <c r="AD58" i="1" s="1"/>
  <c r="CZ179" i="1"/>
  <c r="CZ46" i="1"/>
  <c r="CZ49" i="1"/>
  <c r="CZ59" i="1"/>
  <c r="CZ50" i="1"/>
  <c r="CW257" i="1"/>
  <c r="CW281" i="1"/>
  <c r="CW282" i="1" s="1"/>
  <c r="DB129" i="1"/>
  <c r="DB130" i="1" s="1"/>
  <c r="DB133" i="1" s="1"/>
  <c r="DB284" i="1"/>
  <c r="AD129" i="1"/>
  <c r="AD219" i="1"/>
  <c r="CU229" i="1"/>
  <c r="AC61" i="1"/>
  <c r="AD183" i="1"/>
  <c r="AD187" i="1" s="1"/>
  <c r="CX187" i="1"/>
  <c r="DA183" i="1"/>
  <c r="DA184" i="1"/>
  <c r="DA176" i="1"/>
  <c r="DA47" i="1"/>
  <c r="DA175" i="1"/>
  <c r="DA57" i="1"/>
  <c r="DA51" i="1" s="1"/>
  <c r="DA43" i="1"/>
  <c r="DA177" i="1"/>
  <c r="CK151" i="1"/>
  <c r="CL238" i="1" s="1"/>
  <c r="CL236" i="1" s="1"/>
  <c r="CX50" i="1"/>
  <c r="CX59" i="1"/>
  <c r="CX49" i="1"/>
  <c r="AC213" i="1"/>
  <c r="AC188" i="1"/>
  <c r="AC227" i="1"/>
  <c r="AC229" i="1" s="1"/>
  <c r="AC65" i="1"/>
  <c r="AC91" i="1"/>
  <c r="AC60" i="1"/>
  <c r="AC143" i="1"/>
  <c r="DB41" i="1"/>
  <c r="DB262" i="1"/>
  <c r="CW188" i="1"/>
  <c r="CW227" i="1"/>
  <c r="CW229" i="1" s="1"/>
  <c r="AD175" i="1"/>
  <c r="CX179" i="1"/>
  <c r="AD89" i="1"/>
  <c r="AD42" i="1"/>
  <c r="CW65" i="1"/>
  <c r="CW61" i="1"/>
  <c r="CW263" i="1"/>
  <c r="CW264" i="1" s="1"/>
  <c r="CW62" i="1"/>
  <c r="CW60" i="1"/>
  <c r="CW143" i="1"/>
  <c r="CX46" i="1"/>
  <c r="AD46" i="1" s="1"/>
  <c r="AD47" i="1" s="1"/>
  <c r="AE39" i="1"/>
  <c r="CZ228" i="1" l="1"/>
  <c r="CY281" i="1"/>
  <c r="CY282" i="1" s="1"/>
  <c r="CY65" i="1"/>
  <c r="CY61" i="1"/>
  <c r="CY263" i="1"/>
  <c r="CY264" i="1" s="1"/>
  <c r="CY60" i="1"/>
  <c r="AE284" i="1"/>
  <c r="AE33" i="1"/>
  <c r="AE28" i="1"/>
  <c r="AE27" i="1" s="1"/>
  <c r="AE32" i="1" s="1"/>
  <c r="CY188" i="1"/>
  <c r="DB256" i="1"/>
  <c r="DB42" i="1"/>
  <c r="CK123" i="1"/>
  <c r="CK85" i="1"/>
  <c r="CZ227" i="1"/>
  <c r="CZ188" i="1"/>
  <c r="CZ281" i="1"/>
  <c r="CZ282" i="1" s="1"/>
  <c r="CZ60" i="1"/>
  <c r="CZ263" i="1"/>
  <c r="CZ264" i="1" s="1"/>
  <c r="CZ62" i="1"/>
  <c r="CZ65" i="1"/>
  <c r="CZ61" i="1"/>
  <c r="AD49" i="1"/>
  <c r="CZ143" i="1"/>
  <c r="CX281" i="1"/>
  <c r="CX282" i="1" s="1"/>
  <c r="CY257" i="1"/>
  <c r="CY62" i="1"/>
  <c r="CZ257" i="1"/>
  <c r="CX257" i="1"/>
  <c r="CY143" i="1"/>
  <c r="CX143" i="1"/>
  <c r="DA179" i="1"/>
  <c r="DA227" i="1" s="1"/>
  <c r="AD48" i="1"/>
  <c r="AD90" i="1"/>
  <c r="AD59" i="1"/>
  <c r="AD281" i="1" s="1"/>
  <c r="AD282" i="1" s="1"/>
  <c r="CY227" i="1"/>
  <c r="CX188" i="1"/>
  <c r="CY228" i="1"/>
  <c r="CX228" i="1"/>
  <c r="AD216" i="1"/>
  <c r="AD215" i="1" s="1"/>
  <c r="AD228" i="1"/>
  <c r="CG120" i="1"/>
  <c r="DA50" i="1"/>
  <c r="DA49" i="1"/>
  <c r="DA59" i="1"/>
  <c r="DA281" i="1" s="1"/>
  <c r="DA282" i="1" s="1"/>
  <c r="CX227" i="1"/>
  <c r="CX65" i="1"/>
  <c r="CX61" i="1"/>
  <c r="CX60" i="1"/>
  <c r="CX263" i="1"/>
  <c r="CX264" i="1" s="1"/>
  <c r="CX62" i="1"/>
  <c r="AD210" i="1"/>
  <c r="AD179" i="1"/>
  <c r="CK238" i="1"/>
  <c r="CK236" i="1" s="1"/>
  <c r="CK241" i="1" s="1"/>
  <c r="CK160" i="1"/>
  <c r="CK86" i="1" s="1"/>
  <c r="AC212" i="1"/>
  <c r="AC217" i="1"/>
  <c r="AC220" i="1" s="1"/>
  <c r="AC221" i="1" s="1"/>
  <c r="DA46" i="1"/>
  <c r="DB176" i="1"/>
  <c r="AE176" i="1" s="1"/>
  <c r="AE211" i="1" s="1"/>
  <c r="DB47" i="1"/>
  <c r="DB46" i="1" s="1"/>
  <c r="DB175" i="1"/>
  <c r="DB57" i="1"/>
  <c r="DB51" i="1" s="1"/>
  <c r="DB184" i="1"/>
  <c r="AE184" i="1" s="1"/>
  <c r="AE214" i="1" s="1"/>
  <c r="DB43" i="1"/>
  <c r="DB177" i="1"/>
  <c r="AE177" i="1" s="1"/>
  <c r="DB183" i="1"/>
  <c r="AE41" i="1"/>
  <c r="DA187" i="1"/>
  <c r="CZ229" i="1" l="1"/>
  <c r="CK125" i="1"/>
  <c r="CK127" i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126" i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AE51" i="1"/>
  <c r="AE57" i="1" s="1"/>
  <c r="AE58" i="1" s="1"/>
  <c r="AE129" i="1"/>
  <c r="AE219" i="1"/>
  <c r="AD61" i="1"/>
  <c r="DA188" i="1"/>
  <c r="CK191" i="1"/>
  <c r="CK192" i="1" s="1"/>
  <c r="CL240" i="1" s="1"/>
  <c r="CL241" i="1" s="1"/>
  <c r="CL242" i="1" s="1"/>
  <c r="DB50" i="1"/>
  <c r="DB59" i="1"/>
  <c r="DB281" i="1" s="1"/>
  <c r="DB282" i="1" s="1"/>
  <c r="DB49" i="1"/>
  <c r="CX229" i="1"/>
  <c r="CY229" i="1"/>
  <c r="AD188" i="1"/>
  <c r="AD213" i="1"/>
  <c r="AD227" i="1"/>
  <c r="AD229" i="1" s="1"/>
  <c r="DB179" i="1"/>
  <c r="AE175" i="1"/>
  <c r="DA65" i="1"/>
  <c r="DA60" i="1"/>
  <c r="DA61" i="1"/>
  <c r="DA62" i="1"/>
  <c r="DA263" i="1"/>
  <c r="DA264" i="1" s="1"/>
  <c r="AD65" i="1"/>
  <c r="AD60" i="1"/>
  <c r="AD143" i="1"/>
  <c r="AD91" i="1"/>
  <c r="AE42" i="1"/>
  <c r="AE89" i="1"/>
  <c r="AE46" i="1"/>
  <c r="AE47" i="1" s="1"/>
  <c r="AE49" i="1" s="1"/>
  <c r="DA143" i="1"/>
  <c r="DA257" i="1"/>
  <c r="AE183" i="1"/>
  <c r="AE187" i="1" s="1"/>
  <c r="DB187" i="1"/>
  <c r="DB228" i="1" s="1"/>
  <c r="DA228" i="1"/>
  <c r="DA229" i="1" s="1"/>
  <c r="CK242" i="1" l="1"/>
  <c r="CK279" i="1"/>
  <c r="CK275" i="1"/>
  <c r="CK277" i="1"/>
  <c r="AE59" i="1"/>
  <c r="AE48" i="1"/>
  <c r="AE90" i="1"/>
  <c r="DB65" i="1"/>
  <c r="DB62" i="1"/>
  <c r="DB263" i="1"/>
  <c r="DB264" i="1" s="1"/>
  <c r="DB60" i="1"/>
  <c r="DB61" i="1"/>
  <c r="DB143" i="1"/>
  <c r="AD217" i="1"/>
  <c r="AD220" i="1" s="1"/>
  <c r="AD221" i="1" s="1"/>
  <c r="AD212" i="1"/>
  <c r="AE179" i="1"/>
  <c r="AE210" i="1"/>
  <c r="CK196" i="1"/>
  <c r="CK199" i="1"/>
  <c r="DB188" i="1"/>
  <c r="DB227" i="1"/>
  <c r="DB229" i="1" s="1"/>
  <c r="AE216" i="1"/>
  <c r="AE215" i="1" s="1"/>
  <c r="AE228" i="1"/>
  <c r="DB257" i="1"/>
  <c r="CK140" i="1" l="1"/>
  <c r="CL68" i="1"/>
  <c r="CN68" i="1" s="1"/>
  <c r="CO68" i="1" s="1"/>
  <c r="CP68" i="1" s="1"/>
  <c r="CQ68" i="1" s="1"/>
  <c r="CR68" i="1" s="1"/>
  <c r="CS68" i="1" s="1"/>
  <c r="CT68" i="1" s="1"/>
  <c r="CV68" i="1" s="1"/>
  <c r="CW68" i="1" s="1"/>
  <c r="CX68" i="1" s="1"/>
  <c r="CY68" i="1" s="1"/>
  <c r="CZ68" i="1" s="1"/>
  <c r="DA68" i="1" s="1"/>
  <c r="DB68" i="1" s="1"/>
  <c r="AE61" i="1"/>
  <c r="AE281" i="1"/>
  <c r="AE282" i="1" s="1"/>
  <c r="CK197" i="1"/>
  <c r="AE188" i="1"/>
  <c r="AE213" i="1"/>
  <c r="AE227" i="1"/>
  <c r="AE229" i="1" s="1"/>
  <c r="AE65" i="1"/>
  <c r="AE60" i="1"/>
  <c r="AE91" i="1"/>
  <c r="AE143" i="1"/>
  <c r="CK141" i="1" l="1"/>
  <c r="CK144" i="1" s="1"/>
  <c r="CK142" i="1"/>
  <c r="CK145" i="1" s="1"/>
  <c r="AE217" i="1"/>
  <c r="AE220" i="1" s="1"/>
  <c r="AE221" i="1" s="1"/>
  <c r="AE212" i="1"/>
  <c r="CH120" i="1" l="1"/>
  <c r="CM240" i="1" l="1"/>
  <c r="AB240" i="1"/>
  <c r="CM67" i="1" l="1"/>
  <c r="CM283" i="1" s="1"/>
  <c r="CM69" i="1" l="1"/>
  <c r="CM70" i="1" l="1"/>
  <c r="CM72" i="1" l="1"/>
  <c r="CM74" i="1" l="1"/>
  <c r="CM75" i="1"/>
  <c r="CM265" i="1"/>
  <c r="CM79" i="1"/>
  <c r="CM73" i="1"/>
  <c r="CM276" i="1" s="1"/>
  <c r="CM258" i="1"/>
  <c r="CM224" i="1" l="1"/>
  <c r="CM226" i="1" s="1"/>
  <c r="CM230" i="1" s="1"/>
  <c r="CM244" i="1" s="1"/>
  <c r="CM97" i="1"/>
  <c r="CM150" i="1"/>
  <c r="CM151" i="1" l="1"/>
  <c r="CM100" i="1"/>
  <c r="CM101" i="1" l="1"/>
  <c r="CM109" i="1"/>
  <c r="CI120" i="1"/>
  <c r="CM116" i="1"/>
  <c r="CM110" i="1"/>
  <c r="CM160" i="1"/>
  <c r="CM86" i="1" s="1"/>
  <c r="CM123" i="1"/>
  <c r="CM125" i="1" s="1"/>
  <c r="CM238" i="1"/>
  <c r="CM236" i="1" s="1"/>
  <c r="CM241" i="1" s="1"/>
  <c r="CM85" i="1"/>
  <c r="CM191" i="1" l="1"/>
  <c r="CM192" i="1" s="1"/>
  <c r="CM113" i="1"/>
  <c r="CM139" i="1"/>
  <c r="CM112" i="1"/>
  <c r="CM138" i="1"/>
  <c r="CM242" i="1" l="1"/>
  <c r="CM279" i="1"/>
  <c r="CM277" i="1"/>
  <c r="CM275" i="1"/>
  <c r="CN240" i="1"/>
  <c r="CM196" i="1"/>
  <c r="CM199" i="1"/>
  <c r="CM197" i="1" l="1"/>
  <c r="CN67" i="1"/>
  <c r="CN283" i="1" s="1"/>
  <c r="CM140" i="1"/>
  <c r="CM141" i="1" l="1"/>
  <c r="CM144" i="1" s="1"/>
  <c r="CM142" i="1"/>
  <c r="CM145" i="1" s="1"/>
  <c r="CN69" i="1"/>
  <c r="CN70" i="1" l="1"/>
  <c r="CN72" i="1" s="1"/>
  <c r="CN74" i="1" l="1"/>
  <c r="CN75" i="1"/>
  <c r="CN79" i="1"/>
  <c r="CN265" i="1"/>
  <c r="CN73" i="1"/>
  <c r="CN276" i="1" s="1"/>
  <c r="CN258" i="1"/>
  <c r="CN97" i="1" l="1"/>
  <c r="CN224" i="1"/>
  <c r="CN226" i="1" s="1"/>
  <c r="CN230" i="1" s="1"/>
  <c r="CN244" i="1" s="1"/>
  <c r="CN150" i="1"/>
  <c r="CN100" i="1" l="1"/>
  <c r="CN151" i="1"/>
  <c r="CN101" i="1" l="1"/>
  <c r="CN160" i="1"/>
  <c r="CN86" i="1" s="1"/>
  <c r="CN238" i="1"/>
  <c r="CN236" i="1" s="1"/>
  <c r="CN241" i="1" s="1"/>
  <c r="CN123" i="1"/>
  <c r="CN125" i="1" s="1"/>
  <c r="CN85" i="1"/>
  <c r="CN116" i="1"/>
  <c r="CN109" i="1"/>
  <c r="CN110" i="1"/>
  <c r="CJ120" i="1"/>
  <c r="CN112" i="1" l="1"/>
  <c r="CN138" i="1"/>
  <c r="CN191" i="1"/>
  <c r="CN192" i="1" s="1"/>
  <c r="CN139" i="1"/>
  <c r="CN113" i="1"/>
  <c r="CN242" i="1" l="1"/>
  <c r="CN279" i="1"/>
  <c r="CN277" i="1"/>
  <c r="CN275" i="1"/>
  <c r="CN196" i="1"/>
  <c r="CN199" i="1"/>
  <c r="CO240" i="1"/>
  <c r="CN197" i="1" l="1"/>
  <c r="CO67" i="1"/>
  <c r="CO283" i="1" s="1"/>
  <c r="CN140" i="1"/>
  <c r="CO69" i="1" l="1"/>
  <c r="CN142" i="1"/>
  <c r="CN145" i="1" s="1"/>
  <c r="CN141" i="1"/>
  <c r="CN144" i="1" s="1"/>
  <c r="CO70" i="1" l="1"/>
  <c r="CO72" i="1" l="1"/>
  <c r="CO73" i="1" l="1"/>
  <c r="CO276" i="1" s="1"/>
  <c r="CO75" i="1"/>
  <c r="CO74" i="1"/>
  <c r="CO265" i="1"/>
  <c r="CO79" i="1"/>
  <c r="CO258" i="1"/>
  <c r="CO97" i="1" l="1"/>
  <c r="CO224" i="1"/>
  <c r="CO226" i="1" s="1"/>
  <c r="CO230" i="1" s="1"/>
  <c r="CO244" i="1" s="1"/>
  <c r="CO150" i="1"/>
  <c r="CO151" i="1" l="1"/>
  <c r="CO100" i="1"/>
  <c r="CK120" i="1" s="1"/>
  <c r="CO101" i="1" l="1"/>
  <c r="CO110" i="1"/>
  <c r="CO116" i="1"/>
  <c r="CO109" i="1"/>
  <c r="CO123" i="1"/>
  <c r="CO125" i="1" s="1"/>
  <c r="CO238" i="1"/>
  <c r="CO236" i="1" s="1"/>
  <c r="CO241" i="1" s="1"/>
  <c r="CO160" i="1"/>
  <c r="CO86" i="1" s="1"/>
  <c r="CO85" i="1"/>
  <c r="CO191" i="1" l="1"/>
  <c r="CO192" i="1" s="1"/>
  <c r="CO112" i="1"/>
  <c r="CO138" i="1"/>
  <c r="CO139" i="1"/>
  <c r="CO113" i="1"/>
  <c r="CO242" i="1" l="1"/>
  <c r="CO277" i="1"/>
  <c r="CO275" i="1"/>
  <c r="CO279" i="1"/>
  <c r="CO196" i="1"/>
  <c r="CO199" i="1"/>
  <c r="CP240" i="1"/>
  <c r="CP67" i="1" l="1"/>
  <c r="CP283" i="1" s="1"/>
  <c r="CO140" i="1"/>
  <c r="CO197" i="1"/>
  <c r="CO142" i="1" l="1"/>
  <c r="CO145" i="1" s="1"/>
  <c r="CO141" i="1"/>
  <c r="CO144" i="1" s="1"/>
  <c r="CP69" i="1"/>
  <c r="AB67" i="1"/>
  <c r="AB68" i="1" l="1"/>
  <c r="AB283" i="1"/>
  <c r="AB69" i="1"/>
  <c r="CP70" i="1"/>
  <c r="AB70" i="1" s="1"/>
  <c r="AB71" i="1" l="1"/>
  <c r="CP72" i="1"/>
  <c r="CP73" i="1" s="1"/>
  <c r="CP276" i="1" s="1"/>
  <c r="AB72" i="1"/>
  <c r="CP74" i="1" l="1"/>
  <c r="CP258" i="1"/>
  <c r="CP265" i="1"/>
  <c r="CP79" i="1"/>
  <c r="CP150" i="1" s="1"/>
  <c r="CP75" i="1"/>
  <c r="AB74" i="1"/>
  <c r="AB79" i="1"/>
  <c r="AB73" i="1"/>
  <c r="AB276" i="1" s="1"/>
  <c r="AB92" i="1"/>
  <c r="CP224" i="1" l="1"/>
  <c r="CP226" i="1" s="1"/>
  <c r="CP230" i="1" s="1"/>
  <c r="CP244" i="1" s="1"/>
  <c r="CP97" i="1"/>
  <c r="CP100" i="1" s="1"/>
  <c r="AB150" i="1"/>
  <c r="AB151" i="1" s="1"/>
  <c r="AB85" i="1" s="1"/>
  <c r="CP151" i="1"/>
  <c r="AB82" i="1"/>
  <c r="AB83" i="1" s="1"/>
  <c r="AB224" i="1"/>
  <c r="AB226" i="1" s="1"/>
  <c r="AB230" i="1" s="1"/>
  <c r="AB244" i="1" s="1"/>
  <c r="CL120" i="1" l="1"/>
  <c r="CP103" i="1"/>
  <c r="CP101" i="1"/>
  <c r="AB160" i="1"/>
  <c r="AB86" i="1" s="1"/>
  <c r="AB206" i="1"/>
  <c r="AB238" i="1"/>
  <c r="AB236" i="1" s="1"/>
  <c r="AB241" i="1" s="1"/>
  <c r="CP109" i="1"/>
  <c r="CP116" i="1"/>
  <c r="CP110" i="1"/>
  <c r="CP238" i="1"/>
  <c r="CP236" i="1" s="1"/>
  <c r="CP241" i="1" s="1"/>
  <c r="CP160" i="1"/>
  <c r="CP86" i="1" s="1"/>
  <c r="CP123" i="1"/>
  <c r="CP125" i="1" s="1"/>
  <c r="CP85" i="1"/>
  <c r="CP191" i="1" l="1"/>
  <c r="CP112" i="1"/>
  <c r="CP138" i="1"/>
  <c r="AB109" i="1"/>
  <c r="CP139" i="1"/>
  <c r="CP113" i="1"/>
  <c r="AB110" i="1"/>
  <c r="AB113" i="1" l="1"/>
  <c r="CP192" i="1"/>
  <c r="AB191" i="1"/>
  <c r="AB192" i="1" s="1"/>
  <c r="AB112" i="1"/>
  <c r="AB279" i="1" l="1"/>
  <c r="AB277" i="1"/>
  <c r="AB275" i="1"/>
  <c r="CP277" i="1"/>
  <c r="CP275" i="1"/>
  <c r="CP279" i="1"/>
  <c r="CP196" i="1"/>
  <c r="CQ240" i="1"/>
  <c r="CP199" i="1"/>
  <c r="CP242" i="1"/>
  <c r="AB199" i="1"/>
  <c r="AB140" i="1" s="1"/>
  <c r="AB196" i="1"/>
  <c r="AC240" i="1"/>
  <c r="AB242" i="1"/>
  <c r="AB197" i="1" l="1"/>
  <c r="CP140" i="1"/>
  <c r="CQ67" i="1"/>
  <c r="CQ283" i="1" s="1"/>
  <c r="CP197" i="1"/>
  <c r="CQ69" i="1" l="1"/>
  <c r="CP141" i="1"/>
  <c r="CP144" i="1" s="1"/>
  <c r="CP142" i="1"/>
  <c r="CP145" i="1" s="1"/>
  <c r="CQ70" i="1" l="1"/>
  <c r="CQ72" i="1" s="1"/>
  <c r="CQ79" i="1" l="1"/>
  <c r="CQ73" i="1"/>
  <c r="CQ276" i="1" s="1"/>
  <c r="CQ74" i="1"/>
  <c r="CQ75" i="1"/>
  <c r="CQ265" i="1"/>
  <c r="CQ258" i="1"/>
  <c r="CQ97" i="1" l="1"/>
  <c r="CQ224" i="1"/>
  <c r="CQ226" i="1" s="1"/>
  <c r="CQ230" i="1" s="1"/>
  <c r="CQ244" i="1" s="1"/>
  <c r="CQ150" i="1"/>
  <c r="CQ151" i="1" l="1"/>
  <c r="CQ100" i="1"/>
  <c r="CQ101" i="1" l="1"/>
  <c r="CQ110" i="1"/>
  <c r="CQ109" i="1"/>
  <c r="CQ116" i="1"/>
  <c r="CQ160" i="1"/>
  <c r="CQ86" i="1" s="1"/>
  <c r="CQ238" i="1"/>
  <c r="CQ236" i="1" s="1"/>
  <c r="CQ241" i="1" s="1"/>
  <c r="CQ123" i="1"/>
  <c r="CQ125" i="1" s="1"/>
  <c r="CQ85" i="1"/>
  <c r="CQ191" i="1" l="1"/>
  <c r="CQ192" i="1" s="1"/>
  <c r="CQ242" i="1" s="1"/>
  <c r="CQ138" i="1"/>
  <c r="CQ112" i="1"/>
  <c r="CQ139" i="1"/>
  <c r="CQ113" i="1"/>
  <c r="CQ279" i="1" l="1"/>
  <c r="CQ277" i="1"/>
  <c r="CQ275" i="1"/>
  <c r="CQ199" i="1"/>
  <c r="CR240" i="1"/>
  <c r="CQ196" i="1"/>
  <c r="CQ197" i="1" l="1"/>
  <c r="CQ140" i="1"/>
  <c r="CR67" i="1"/>
  <c r="CR283" i="1" s="1"/>
  <c r="CR69" i="1" l="1"/>
  <c r="CQ141" i="1"/>
  <c r="CQ144" i="1" s="1"/>
  <c r="CQ142" i="1"/>
  <c r="CQ145" i="1" s="1"/>
  <c r="CR70" i="1" l="1"/>
  <c r="CR72" i="1" s="1"/>
  <c r="CR265" i="1" l="1"/>
  <c r="CR73" i="1"/>
  <c r="CR276" i="1" s="1"/>
  <c r="CR79" i="1"/>
  <c r="CR74" i="1"/>
  <c r="CR75" i="1"/>
  <c r="CR258" i="1"/>
  <c r="CR97" i="1" l="1"/>
  <c r="CR224" i="1"/>
  <c r="CR226" i="1" s="1"/>
  <c r="CR230" i="1" s="1"/>
  <c r="CR244" i="1" s="1"/>
  <c r="CR150" i="1"/>
  <c r="CR151" i="1" l="1"/>
  <c r="CR100" i="1"/>
  <c r="CR101" i="1" l="1"/>
  <c r="CR116" i="1"/>
  <c r="CR109" i="1"/>
  <c r="CR110" i="1"/>
  <c r="CR160" i="1"/>
  <c r="CR86" i="1" s="1"/>
  <c r="CR238" i="1"/>
  <c r="CR236" i="1" s="1"/>
  <c r="CR241" i="1" s="1"/>
  <c r="CR123" i="1"/>
  <c r="CR125" i="1" s="1"/>
  <c r="CR85" i="1"/>
  <c r="CR191" i="1" l="1"/>
  <c r="CR192" i="1" s="1"/>
  <c r="CR139" i="1"/>
  <c r="CR113" i="1"/>
  <c r="CR138" i="1"/>
  <c r="CR112" i="1"/>
  <c r="CR279" i="1" l="1"/>
  <c r="CR277" i="1"/>
  <c r="CR275" i="1"/>
  <c r="CS240" i="1"/>
  <c r="CR199" i="1"/>
  <c r="CR196" i="1"/>
  <c r="CR242" i="1"/>
  <c r="CR197" i="1" l="1"/>
  <c r="CR140" i="1"/>
  <c r="CS67" i="1"/>
  <c r="CS283" i="1" s="1"/>
  <c r="CS69" i="1" l="1"/>
  <c r="CR141" i="1"/>
  <c r="CR144" i="1" s="1"/>
  <c r="CR142" i="1"/>
  <c r="CR145" i="1" s="1"/>
  <c r="CS70" i="1" l="1"/>
  <c r="CS72" i="1" l="1"/>
  <c r="CS79" i="1" l="1"/>
  <c r="CS75" i="1"/>
  <c r="CS265" i="1"/>
  <c r="CS74" i="1"/>
  <c r="CS73" i="1"/>
  <c r="CS276" i="1" s="1"/>
  <c r="CS258" i="1"/>
  <c r="CS97" i="1" l="1"/>
  <c r="CS224" i="1"/>
  <c r="CS226" i="1" s="1"/>
  <c r="CS230" i="1" s="1"/>
  <c r="CS244" i="1" s="1"/>
  <c r="CS150" i="1"/>
  <c r="CS151" i="1" l="1"/>
  <c r="CS100" i="1"/>
  <c r="CS101" i="1" l="1"/>
  <c r="CS109" i="1"/>
  <c r="CS110" i="1"/>
  <c r="CS116" i="1"/>
  <c r="CS160" i="1"/>
  <c r="CS86" i="1" s="1"/>
  <c r="CS123" i="1"/>
  <c r="CS125" i="1" s="1"/>
  <c r="CS238" i="1"/>
  <c r="CS236" i="1" s="1"/>
  <c r="CS241" i="1" s="1"/>
  <c r="CS85" i="1"/>
  <c r="CS191" i="1" l="1"/>
  <c r="CS192" i="1" s="1"/>
  <c r="CS139" i="1"/>
  <c r="CS113" i="1"/>
  <c r="CS138" i="1"/>
  <c r="CS112" i="1"/>
  <c r="CS277" i="1" l="1"/>
  <c r="CS279" i="1"/>
  <c r="CS275" i="1"/>
  <c r="CT240" i="1"/>
  <c r="CS196" i="1"/>
  <c r="CS199" i="1"/>
  <c r="CS242" i="1"/>
  <c r="CT67" i="1" l="1"/>
  <c r="CT283" i="1" s="1"/>
  <c r="CS140" i="1"/>
  <c r="CS197" i="1"/>
  <c r="CS142" i="1" l="1"/>
  <c r="CS145" i="1" s="1"/>
  <c r="CS141" i="1"/>
  <c r="CS144" i="1" s="1"/>
  <c r="CT69" i="1"/>
  <c r="AC67" i="1"/>
  <c r="AC68" i="1" l="1"/>
  <c r="AC283" i="1"/>
  <c r="AC69" i="1"/>
  <c r="CT70" i="1"/>
  <c r="AC70" i="1" s="1"/>
  <c r="AC71" i="1" l="1"/>
  <c r="CT72" i="1"/>
  <c r="CT75" i="1" s="1"/>
  <c r="AC72" i="1"/>
  <c r="CT74" i="1" l="1"/>
  <c r="CT79" i="1"/>
  <c r="CT265" i="1"/>
  <c r="CT258" i="1"/>
  <c r="CT73" i="1"/>
  <c r="CT276" i="1" s="1"/>
  <c r="AC74" i="1"/>
  <c r="AC73" i="1"/>
  <c r="AC276" i="1" s="1"/>
  <c r="AC92" i="1"/>
  <c r="AC79" i="1"/>
  <c r="AF81" i="1" s="1"/>
  <c r="CT150" i="1" l="1"/>
  <c r="CT97" i="1"/>
  <c r="CT100" i="1" s="1"/>
  <c r="CT103" i="1" s="1"/>
  <c r="CT224" i="1"/>
  <c r="CT226" i="1" s="1"/>
  <c r="CT230" i="1" s="1"/>
  <c r="CT244" i="1" s="1"/>
  <c r="AC82" i="1"/>
  <c r="AC83" i="1" s="1"/>
  <c r="AC224" i="1"/>
  <c r="AC226" i="1" s="1"/>
  <c r="AC230" i="1" s="1"/>
  <c r="AC244" i="1" s="1"/>
  <c r="CT151" i="1" l="1"/>
  <c r="AC150" i="1"/>
  <c r="AC151" i="1" s="1"/>
  <c r="AC160" i="1" s="1"/>
  <c r="AC86" i="1" s="1"/>
  <c r="CT101" i="1"/>
  <c r="CT116" i="1"/>
  <c r="CT109" i="1"/>
  <c r="CT110" i="1"/>
  <c r="CT160" i="1" l="1"/>
  <c r="CT86" i="1" s="1"/>
  <c r="CT123" i="1"/>
  <c r="CT125" i="1" s="1"/>
  <c r="CT238" i="1"/>
  <c r="CT236" i="1" s="1"/>
  <c r="CT241" i="1" s="1"/>
  <c r="CT191" i="1" s="1"/>
  <c r="CT85" i="1"/>
  <c r="AC85" i="1"/>
  <c r="AC238" i="1"/>
  <c r="AC236" i="1" s="1"/>
  <c r="AC241" i="1" s="1"/>
  <c r="AC206" i="1"/>
  <c r="CT138" i="1"/>
  <c r="CT112" i="1"/>
  <c r="AC109" i="1"/>
  <c r="CT139" i="1"/>
  <c r="CT113" i="1"/>
  <c r="AC110" i="1"/>
  <c r="AC112" i="1" l="1"/>
  <c r="CT192" i="1"/>
  <c r="AC191" i="1"/>
  <c r="AC192" i="1" s="1"/>
  <c r="AC113" i="1"/>
  <c r="CT277" i="1" l="1"/>
  <c r="CT279" i="1"/>
  <c r="CT275" i="1"/>
  <c r="AC279" i="1"/>
  <c r="AC277" i="1"/>
  <c r="AC275" i="1"/>
  <c r="CU240" i="1"/>
  <c r="CT196" i="1"/>
  <c r="CT199" i="1"/>
  <c r="CT242" i="1"/>
  <c r="AD240" i="1"/>
  <c r="AC199" i="1"/>
  <c r="AC140" i="1" s="1"/>
  <c r="AC196" i="1"/>
  <c r="AC242" i="1"/>
  <c r="AC197" i="1" l="1"/>
  <c r="CT197" i="1"/>
  <c r="CT140" i="1"/>
  <c r="CU67" i="1"/>
  <c r="CU283" i="1" s="1"/>
  <c r="CU69" i="1" l="1"/>
  <c r="CT141" i="1"/>
  <c r="CT144" i="1" s="1"/>
  <c r="CT142" i="1"/>
  <c r="CT145" i="1" s="1"/>
  <c r="CU70" i="1" l="1"/>
  <c r="CU72" i="1" s="1"/>
  <c r="CU73" i="1" l="1"/>
  <c r="CU276" i="1" s="1"/>
  <c r="CU74" i="1"/>
  <c r="CU75" i="1"/>
  <c r="CU79" i="1"/>
  <c r="CU265" i="1"/>
  <c r="CU258" i="1"/>
  <c r="CU224" i="1" l="1"/>
  <c r="CU226" i="1" s="1"/>
  <c r="CU230" i="1" s="1"/>
  <c r="CU244" i="1" s="1"/>
  <c r="CU97" i="1"/>
  <c r="CU150" i="1"/>
  <c r="CU151" i="1" l="1"/>
  <c r="CU100" i="1"/>
  <c r="CU101" i="1" l="1"/>
  <c r="CU116" i="1"/>
  <c r="CU110" i="1"/>
  <c r="CU109" i="1"/>
  <c r="CU160" i="1"/>
  <c r="CU86" i="1" s="1"/>
  <c r="CU238" i="1"/>
  <c r="CU236" i="1" s="1"/>
  <c r="CU241" i="1" s="1"/>
  <c r="CU123" i="1"/>
  <c r="CU125" i="1" s="1"/>
  <c r="CU85" i="1"/>
  <c r="CU191" i="1" l="1"/>
  <c r="CU192" i="1" s="1"/>
  <c r="CU138" i="1"/>
  <c r="CU112" i="1"/>
  <c r="CU139" i="1"/>
  <c r="CU113" i="1"/>
  <c r="CU279" i="1" l="1"/>
  <c r="CU275" i="1"/>
  <c r="CU277" i="1"/>
  <c r="CU196" i="1"/>
  <c r="CU199" i="1"/>
  <c r="CV240" i="1"/>
  <c r="CU242" i="1"/>
  <c r="CU197" i="1" l="1"/>
  <c r="CV67" i="1"/>
  <c r="CV283" i="1" s="1"/>
  <c r="CU140" i="1"/>
  <c r="CU141" i="1" l="1"/>
  <c r="CU144" i="1" s="1"/>
  <c r="CU142" i="1"/>
  <c r="CU145" i="1" s="1"/>
  <c r="CV69" i="1"/>
  <c r="CV70" i="1" l="1"/>
  <c r="CV72" i="1" l="1"/>
  <c r="CV79" i="1" l="1"/>
  <c r="CV265" i="1"/>
  <c r="CV73" i="1"/>
  <c r="CV276" i="1" s="1"/>
  <c r="CV75" i="1"/>
  <c r="CV74" i="1"/>
  <c r="CV258" i="1"/>
  <c r="CV224" i="1" l="1"/>
  <c r="CV226" i="1" s="1"/>
  <c r="CV230" i="1" s="1"/>
  <c r="CV244" i="1" s="1"/>
  <c r="CV97" i="1"/>
  <c r="CV150" i="1"/>
  <c r="CV151" i="1" l="1"/>
  <c r="CV100" i="1"/>
  <c r="CV101" i="1" l="1"/>
  <c r="CV109" i="1"/>
  <c r="CV110" i="1"/>
  <c r="CV116" i="1"/>
  <c r="CV123" i="1"/>
  <c r="CV125" i="1" s="1"/>
  <c r="CV160" i="1"/>
  <c r="CV86" i="1" s="1"/>
  <c r="CV238" i="1"/>
  <c r="CV236" i="1" s="1"/>
  <c r="CV241" i="1" s="1"/>
  <c r="CV85" i="1"/>
  <c r="CV191" i="1" l="1"/>
  <c r="CV192" i="1" s="1"/>
  <c r="CV139" i="1"/>
  <c r="CV113" i="1"/>
  <c r="CV138" i="1"/>
  <c r="CV112" i="1"/>
  <c r="CV277" i="1" l="1"/>
  <c r="CV275" i="1"/>
  <c r="CV279" i="1"/>
  <c r="CV199" i="1"/>
  <c r="CW240" i="1"/>
  <c r="CV196" i="1"/>
  <c r="CV242" i="1"/>
  <c r="CV197" i="1" l="1"/>
  <c r="CV140" i="1"/>
  <c r="CW67" i="1"/>
  <c r="CW283" i="1" s="1"/>
  <c r="CW69" i="1" l="1"/>
  <c r="CV142" i="1"/>
  <c r="CV145" i="1" s="1"/>
  <c r="CV141" i="1"/>
  <c r="CV144" i="1" s="1"/>
  <c r="CW70" i="1" l="1"/>
  <c r="CW72" i="1" l="1"/>
  <c r="CW73" i="1" l="1"/>
  <c r="CW276" i="1" s="1"/>
  <c r="CW75" i="1"/>
  <c r="CW79" i="1"/>
  <c r="CW74" i="1"/>
  <c r="CW265" i="1"/>
  <c r="CW258" i="1"/>
  <c r="CW224" i="1" l="1"/>
  <c r="CW226" i="1" s="1"/>
  <c r="CW230" i="1" s="1"/>
  <c r="CW244" i="1" s="1"/>
  <c r="CW97" i="1"/>
  <c r="CW150" i="1"/>
  <c r="CW151" i="1" l="1"/>
  <c r="CW100" i="1"/>
  <c r="CW101" i="1" l="1"/>
  <c r="CW116" i="1"/>
  <c r="CW110" i="1"/>
  <c r="CW109" i="1"/>
  <c r="CW238" i="1"/>
  <c r="CW236" i="1" s="1"/>
  <c r="CW241" i="1" s="1"/>
  <c r="CW160" i="1"/>
  <c r="CW86" i="1" s="1"/>
  <c r="CW123" i="1"/>
  <c r="CW125" i="1" s="1"/>
  <c r="CW85" i="1"/>
  <c r="CW191" i="1" l="1"/>
  <c r="CW192" i="1" s="1"/>
  <c r="CW138" i="1"/>
  <c r="CW112" i="1"/>
  <c r="CW139" i="1"/>
  <c r="CW113" i="1"/>
  <c r="CW277" i="1" l="1"/>
  <c r="CW275" i="1"/>
  <c r="CW279" i="1"/>
  <c r="CW196" i="1"/>
  <c r="CX240" i="1"/>
  <c r="CW199" i="1"/>
  <c r="CW242" i="1"/>
  <c r="CX67" i="1" l="1"/>
  <c r="CX283" i="1" s="1"/>
  <c r="CW140" i="1"/>
  <c r="CW197" i="1"/>
  <c r="CW141" i="1" l="1"/>
  <c r="CW144" i="1" s="1"/>
  <c r="CW142" i="1"/>
  <c r="CW145" i="1" s="1"/>
  <c r="CX69" i="1"/>
  <c r="AD67" i="1"/>
  <c r="AD68" i="1" l="1"/>
  <c r="AD283" i="1"/>
  <c r="AD69" i="1"/>
  <c r="CX70" i="1"/>
  <c r="AD70" i="1" s="1"/>
  <c r="AD71" i="1" l="1"/>
  <c r="CX72" i="1"/>
  <c r="CX258" i="1" s="1"/>
  <c r="AD72" i="1"/>
  <c r="CX75" i="1" l="1"/>
  <c r="CX265" i="1"/>
  <c r="CX79" i="1"/>
  <c r="CX73" i="1"/>
  <c r="CX276" i="1" s="1"/>
  <c r="CX74" i="1"/>
  <c r="AD74" i="1"/>
  <c r="AD92" i="1"/>
  <c r="AD79" i="1"/>
  <c r="AD73" i="1"/>
  <c r="AD276" i="1" s="1"/>
  <c r="CX97" i="1" l="1"/>
  <c r="CX100" i="1" s="1"/>
  <c r="CX103" i="1" s="1"/>
  <c r="CX224" i="1"/>
  <c r="CX226" i="1" s="1"/>
  <c r="CX230" i="1" s="1"/>
  <c r="CX244" i="1" s="1"/>
  <c r="CX150" i="1"/>
  <c r="AD82" i="1"/>
  <c r="AD83" i="1" s="1"/>
  <c r="AD224" i="1"/>
  <c r="AD226" i="1" s="1"/>
  <c r="AD230" i="1" s="1"/>
  <c r="AD244" i="1" s="1"/>
  <c r="AD150" i="1" l="1"/>
  <c r="AD151" i="1" s="1"/>
  <c r="CX151" i="1"/>
  <c r="CX238" i="1" s="1"/>
  <c r="CX236" i="1" s="1"/>
  <c r="CX241" i="1" s="1"/>
  <c r="CX101" i="1"/>
  <c r="CX109" i="1"/>
  <c r="CX116" i="1"/>
  <c r="CX110" i="1"/>
  <c r="AD206" i="1" l="1"/>
  <c r="AD160" i="1"/>
  <c r="AD86" i="1" s="1"/>
  <c r="AD85" i="1"/>
  <c r="AD238" i="1"/>
  <c r="AD236" i="1" s="1"/>
  <c r="AD241" i="1" s="1"/>
  <c r="CX160" i="1"/>
  <c r="CX86" i="1" s="1"/>
  <c r="CX123" i="1"/>
  <c r="CX125" i="1" s="1"/>
  <c r="CX85" i="1"/>
  <c r="CX191" i="1"/>
  <c r="CX113" i="1"/>
  <c r="CX139" i="1"/>
  <c r="AD110" i="1"/>
  <c r="CX138" i="1"/>
  <c r="CX112" i="1"/>
  <c r="AD109" i="1"/>
  <c r="AD113" i="1" l="1"/>
  <c r="AD112" i="1"/>
  <c r="CX192" i="1"/>
  <c r="AD191" i="1"/>
  <c r="AD192" i="1" s="1"/>
  <c r="AD279" i="1" l="1"/>
  <c r="AD277" i="1"/>
  <c r="AD275" i="1"/>
  <c r="CX279" i="1"/>
  <c r="CX277" i="1"/>
  <c r="CX275" i="1"/>
  <c r="AE240" i="1"/>
  <c r="AD196" i="1"/>
  <c r="AD199" i="1"/>
  <c r="AD140" i="1" s="1"/>
  <c r="AD242" i="1"/>
  <c r="CY240" i="1"/>
  <c r="CX196" i="1"/>
  <c r="CX199" i="1"/>
  <c r="CX242" i="1"/>
  <c r="AD197" i="1" l="1"/>
  <c r="CX140" i="1"/>
  <c r="CY67" i="1"/>
  <c r="CY283" i="1" s="1"/>
  <c r="CX197" i="1"/>
  <c r="CY69" i="1" l="1"/>
  <c r="CX141" i="1"/>
  <c r="CX144" i="1" s="1"/>
  <c r="CX142" i="1"/>
  <c r="CX145" i="1" s="1"/>
  <c r="CY70" i="1" l="1"/>
  <c r="CY72" i="1" l="1"/>
  <c r="CY73" i="1" l="1"/>
  <c r="CY276" i="1" s="1"/>
  <c r="CY265" i="1"/>
  <c r="CY74" i="1"/>
  <c r="CY75" i="1"/>
  <c r="CY79" i="1"/>
  <c r="CY258" i="1"/>
  <c r="CY97" i="1" l="1"/>
  <c r="CY224" i="1"/>
  <c r="CY226" i="1" s="1"/>
  <c r="CY230" i="1" s="1"/>
  <c r="CY244" i="1" s="1"/>
  <c r="CY150" i="1"/>
  <c r="CY151" i="1" l="1"/>
  <c r="CY100" i="1"/>
  <c r="CY101" i="1" s="1"/>
  <c r="CY109" i="1" l="1"/>
  <c r="CY116" i="1"/>
  <c r="CY110" i="1"/>
  <c r="CY123" i="1"/>
  <c r="CY125" i="1" s="1"/>
  <c r="CY160" i="1"/>
  <c r="CY86" i="1" s="1"/>
  <c r="CY238" i="1"/>
  <c r="CY236" i="1" s="1"/>
  <c r="CY241" i="1" s="1"/>
  <c r="CY85" i="1"/>
  <c r="CY191" i="1" l="1"/>
  <c r="CY192" i="1" s="1"/>
  <c r="CY139" i="1"/>
  <c r="CY113" i="1"/>
  <c r="CY112" i="1"/>
  <c r="CY138" i="1"/>
  <c r="CY242" i="1" l="1"/>
  <c r="CY279" i="1"/>
  <c r="CY277" i="1"/>
  <c r="CY275" i="1"/>
  <c r="CZ240" i="1"/>
  <c r="CY196" i="1"/>
  <c r="CY199" i="1"/>
  <c r="CY197" i="1" l="1"/>
  <c r="CZ67" i="1"/>
  <c r="CZ283" i="1" s="1"/>
  <c r="CY140" i="1"/>
  <c r="CY142" i="1" l="1"/>
  <c r="CY145" i="1" s="1"/>
  <c r="CY141" i="1"/>
  <c r="CY144" i="1" s="1"/>
  <c r="CZ69" i="1"/>
  <c r="CZ70" i="1" l="1"/>
  <c r="CZ72" i="1" l="1"/>
  <c r="CZ265" i="1" l="1"/>
  <c r="CZ74" i="1"/>
  <c r="CZ73" i="1"/>
  <c r="CZ276" i="1" s="1"/>
  <c r="CZ75" i="1"/>
  <c r="CZ79" i="1"/>
  <c r="CZ258" i="1"/>
  <c r="CZ224" i="1" l="1"/>
  <c r="CZ226" i="1" s="1"/>
  <c r="CZ230" i="1" s="1"/>
  <c r="CZ244" i="1" s="1"/>
  <c r="CZ97" i="1"/>
  <c r="CZ150" i="1"/>
  <c r="CZ151" i="1" l="1"/>
  <c r="CZ100" i="1"/>
  <c r="CZ101" i="1" s="1"/>
  <c r="CZ116" i="1" l="1"/>
  <c r="CZ110" i="1"/>
  <c r="CZ109" i="1"/>
  <c r="CZ160" i="1"/>
  <c r="CZ86" i="1" s="1"/>
  <c r="CZ238" i="1"/>
  <c r="CZ236" i="1" s="1"/>
  <c r="CZ241" i="1" s="1"/>
  <c r="CZ123" i="1"/>
  <c r="CZ125" i="1" s="1"/>
  <c r="CZ85" i="1"/>
  <c r="CZ191" i="1" l="1"/>
  <c r="CZ192" i="1" s="1"/>
  <c r="CZ138" i="1"/>
  <c r="CZ112" i="1"/>
  <c r="CZ113" i="1"/>
  <c r="CZ139" i="1"/>
  <c r="CZ277" i="1" l="1"/>
  <c r="CZ275" i="1"/>
  <c r="CZ279" i="1"/>
  <c r="CZ196" i="1"/>
  <c r="CZ199" i="1"/>
  <c r="DA240" i="1"/>
  <c r="CZ242" i="1"/>
  <c r="CZ140" i="1" l="1"/>
  <c r="DA67" i="1"/>
  <c r="DA283" i="1" s="1"/>
  <c r="CZ197" i="1"/>
  <c r="DA69" i="1" l="1"/>
  <c r="CZ141" i="1"/>
  <c r="CZ144" i="1" s="1"/>
  <c r="CZ142" i="1"/>
  <c r="CZ145" i="1" s="1"/>
  <c r="DA70" i="1" l="1"/>
  <c r="DA72" i="1" l="1"/>
  <c r="DA265" i="1" l="1"/>
  <c r="DA79" i="1"/>
  <c r="DA74" i="1"/>
  <c r="DA75" i="1"/>
  <c r="DA73" i="1"/>
  <c r="DA276" i="1" s="1"/>
  <c r="DA258" i="1"/>
  <c r="DA97" i="1" l="1"/>
  <c r="DA224" i="1"/>
  <c r="DA226" i="1" s="1"/>
  <c r="DA230" i="1" s="1"/>
  <c r="DA244" i="1" s="1"/>
  <c r="DA150" i="1"/>
  <c r="DA151" i="1" l="1"/>
  <c r="DA100" i="1"/>
  <c r="DA101" i="1" s="1"/>
  <c r="DA110" i="1" l="1"/>
  <c r="DA109" i="1"/>
  <c r="DA116" i="1"/>
  <c r="DA160" i="1"/>
  <c r="DA86" i="1" s="1"/>
  <c r="DA238" i="1"/>
  <c r="DA236" i="1" s="1"/>
  <c r="DA241" i="1" s="1"/>
  <c r="DA123" i="1"/>
  <c r="DA125" i="1" s="1"/>
  <c r="DA85" i="1"/>
  <c r="DA191" i="1" l="1"/>
  <c r="DA192" i="1" s="1"/>
  <c r="DA138" i="1"/>
  <c r="DA112" i="1"/>
  <c r="DA113" i="1"/>
  <c r="DA139" i="1"/>
  <c r="DA242" i="1" l="1"/>
  <c r="DA279" i="1"/>
  <c r="DA275" i="1"/>
  <c r="DA277" i="1"/>
  <c r="DA199" i="1"/>
  <c r="DB240" i="1"/>
  <c r="DA196" i="1"/>
  <c r="DA197" i="1" l="1"/>
  <c r="DA140" i="1"/>
  <c r="DB67" i="1"/>
  <c r="DB283" i="1" s="1"/>
  <c r="DA142" i="1" l="1"/>
  <c r="DA145" i="1" s="1"/>
  <c r="DA141" i="1"/>
  <c r="DA144" i="1" s="1"/>
  <c r="DB69" i="1"/>
  <c r="AE67" i="1"/>
  <c r="AE68" i="1" l="1"/>
  <c r="AE283" i="1"/>
  <c r="AE69" i="1"/>
  <c r="DB70" i="1"/>
  <c r="AE70" i="1" s="1"/>
  <c r="AE71" i="1" l="1"/>
  <c r="DB72" i="1"/>
  <c r="AE72" i="1"/>
  <c r="AE74" i="1" s="1"/>
  <c r="AE73" i="1" l="1"/>
  <c r="AE276" i="1" s="1"/>
  <c r="AE79" i="1"/>
  <c r="AE92" i="1"/>
  <c r="DB74" i="1"/>
  <c r="DB75" i="1"/>
  <c r="DB265" i="1"/>
  <c r="DB73" i="1"/>
  <c r="DB276" i="1" s="1"/>
  <c r="DB79" i="1"/>
  <c r="DB258" i="1"/>
  <c r="AE82" i="1" l="1"/>
  <c r="AE83" i="1" s="1"/>
  <c r="AE224" i="1"/>
  <c r="AE226" i="1" s="1"/>
  <c r="AE230" i="1" s="1"/>
  <c r="AE244" i="1" s="1"/>
  <c r="DB224" i="1"/>
  <c r="DB226" i="1" s="1"/>
  <c r="DB230" i="1" s="1"/>
  <c r="DB244" i="1" s="1"/>
  <c r="DB97" i="1"/>
  <c r="DB100" i="1" s="1"/>
  <c r="DB101" i="1" s="1"/>
  <c r="DB150" i="1"/>
  <c r="AE150" i="1" l="1"/>
  <c r="AE151" i="1" s="1"/>
  <c r="DB151" i="1"/>
  <c r="DB110" i="1"/>
  <c r="DB109" i="1"/>
  <c r="DB116" i="1"/>
  <c r="DB138" i="1" l="1"/>
  <c r="DB112" i="1"/>
  <c r="AE109" i="1"/>
  <c r="DB139" i="1"/>
  <c r="DB113" i="1"/>
  <c r="AE110" i="1"/>
  <c r="DB238" i="1"/>
  <c r="DB236" i="1" s="1"/>
  <c r="DB241" i="1" s="1"/>
  <c r="DB160" i="1"/>
  <c r="DB86" i="1" s="1"/>
  <c r="DB123" i="1"/>
  <c r="DB125" i="1" s="1"/>
  <c r="DB85" i="1"/>
  <c r="AE238" i="1"/>
  <c r="AE236" i="1" s="1"/>
  <c r="AE241" i="1" s="1"/>
  <c r="AE160" i="1"/>
  <c r="AE86" i="1" s="1"/>
  <c r="AE206" i="1"/>
  <c r="AE85" i="1"/>
  <c r="AE113" i="1" l="1"/>
  <c r="AE112" i="1"/>
  <c r="DB191" i="1"/>
  <c r="AE191" i="1" l="1"/>
  <c r="AE192" i="1" s="1"/>
  <c r="DB192" i="1"/>
  <c r="DB275" i="1" l="1"/>
  <c r="DB279" i="1"/>
  <c r="DB277" i="1"/>
  <c r="AE277" i="1"/>
  <c r="AE275" i="1"/>
  <c r="AE279" i="1"/>
  <c r="DB196" i="1"/>
  <c r="DB199" i="1"/>
  <c r="DB140" i="1" s="1"/>
  <c r="DB242" i="1"/>
  <c r="AE199" i="1"/>
  <c r="AE140" i="1" s="1"/>
  <c r="AE196" i="1"/>
  <c r="AE242" i="1"/>
  <c r="AE197" i="1" l="1"/>
  <c r="DB141" i="1"/>
  <c r="DB144" i="1" s="1"/>
  <c r="DB142" i="1"/>
  <c r="DB145" i="1" s="1"/>
  <c r="DB197" i="1"/>
  <c r="IZ9" i="4"/>
  <c r="IZ21" i="4"/>
  <c r="BT108" i="1"/>
  <c r="HU9" i="4"/>
  <c r="IN9" i="4"/>
  <c r="HW9" i="4"/>
  <c r="HW21" i="4"/>
  <c r="AQ108" i="1"/>
  <c r="JE14" i="4"/>
  <c r="IK8" i="4"/>
  <c r="IF15" i="4"/>
  <c r="IN21" i="4"/>
  <c r="BH108" i="1"/>
  <c r="JI16" i="4"/>
  <c r="IY16" i="4"/>
  <c r="IW7" i="4"/>
  <c r="IQ9" i="4"/>
  <c r="HY14" i="4"/>
  <c r="IB14" i="4"/>
  <c r="IO9" i="4"/>
  <c r="HU14" i="4"/>
  <c r="JA15" i="4"/>
  <c r="IJ14" i="4"/>
  <c r="IV7" i="4"/>
  <c r="IJ7" i="4"/>
  <c r="IA7" i="4"/>
  <c r="IT16" i="4"/>
  <c r="IJ9" i="4"/>
  <c r="HZ16" i="4"/>
  <c r="IE14" i="4"/>
  <c r="JF16" i="4"/>
  <c r="JD16" i="4"/>
  <c r="IW9" i="4"/>
  <c r="IT15" i="4"/>
  <c r="IL16" i="4"/>
  <c r="IR16" i="4"/>
  <c r="IO16" i="4"/>
  <c r="JG16" i="4"/>
  <c r="II7" i="4"/>
  <c r="IS7" i="4"/>
  <c r="JB16" i="4"/>
  <c r="HX15" i="4"/>
  <c r="IS9" i="4"/>
  <c r="JB21" i="4"/>
  <c r="BV108" i="1"/>
  <c r="JG21" i="4"/>
  <c r="IS21" i="4"/>
  <c r="IF20" i="4"/>
  <c r="HU21" i="4" l="1"/>
  <c r="AO108" i="1" s="1"/>
  <c r="IR21" i="4"/>
  <c r="BL108" i="1" s="1"/>
  <c r="BL125" i="1" s="1"/>
  <c r="JE19" i="4"/>
  <c r="IE19" i="4"/>
  <c r="JA20" i="4"/>
  <c r="IO21" i="4"/>
  <c r="BI108" i="1" s="1"/>
  <c r="II19" i="4"/>
  <c r="BC109" i="1" s="1"/>
  <c r="IT21" i="4"/>
  <c r="HU19" i="4"/>
  <c r="IW21" i="4"/>
  <c r="BQ108" i="1" s="1"/>
  <c r="IL21" i="4"/>
  <c r="BF108" i="1" s="1"/>
  <c r="IT20" i="4"/>
  <c r="BN110" i="1" s="1"/>
  <c r="IV19" i="4"/>
  <c r="HY19" i="4"/>
  <c r="IB19" i="4"/>
  <c r="IA19" i="4"/>
  <c r="AU109" i="1" s="1"/>
  <c r="AU138" i="1" s="1"/>
  <c r="IJ19" i="4"/>
  <c r="BD109" i="1" s="1"/>
  <c r="JD21" i="4"/>
  <c r="BX108" i="1" s="1"/>
  <c r="IS19" i="4"/>
  <c r="HX20" i="4"/>
  <c r="IW19" i="4"/>
  <c r="IY21" i="4"/>
  <c r="BS108" i="1" s="1"/>
  <c r="IJ21" i="4"/>
  <c r="JF21" i="4"/>
  <c r="BZ108" i="1" s="1"/>
  <c r="BT133" i="1"/>
  <c r="BN139" i="1"/>
  <c r="HZ21" i="4"/>
  <c r="AT108" i="1" s="1"/>
  <c r="AR110" i="1"/>
  <c r="BZ125" i="1"/>
  <c r="JI21" i="4"/>
  <c r="CC108" i="1" s="1"/>
  <c r="IQ21" i="4"/>
  <c r="BK108" i="1" s="1"/>
  <c r="AZ110" i="1"/>
  <c r="AZ139" i="1" s="1"/>
  <c r="AY109" i="1"/>
  <c r="BU110" i="1"/>
  <c r="BC138" i="1"/>
  <c r="BC141" i="1" s="1"/>
  <c r="BC144" i="1" s="1"/>
  <c r="BD138" i="1"/>
  <c r="BQ109" i="1"/>
  <c r="IK20" i="4"/>
  <c r="BE110" i="1" s="1"/>
  <c r="BX125" i="1"/>
  <c r="BQ133" i="1"/>
  <c r="BS133" i="1"/>
  <c r="AU134" i="1"/>
  <c r="BN135" i="1"/>
  <c r="BC134" i="1"/>
  <c r="BF133" i="1"/>
  <c r="BH125" i="1"/>
  <c r="BX133" i="1"/>
  <c r="BL133" i="1"/>
  <c r="BZ133" i="1"/>
  <c r="AQ133" i="1"/>
  <c r="BH133" i="1"/>
  <c r="BI133" i="1"/>
  <c r="AO133" i="1"/>
  <c r="AT125" i="1"/>
  <c r="BN127" i="1"/>
  <c r="BM108" i="1"/>
  <c r="BY109" i="1"/>
  <c r="BN108" i="1"/>
  <c r="BT125" i="1"/>
  <c r="BF125" i="1"/>
  <c r="BN142" i="1"/>
  <c r="BN145" i="1" s="1"/>
  <c r="BT116" i="1"/>
  <c r="CA108" i="1"/>
  <c r="AQ116" i="1"/>
  <c r="BH116" i="1"/>
  <c r="AQ125" i="1"/>
  <c r="BV133" i="1"/>
  <c r="BV125" i="1"/>
  <c r="BV116" i="1"/>
  <c r="AT133" i="1" l="1"/>
  <c r="BQ125" i="1"/>
  <c r="AU117" i="1"/>
  <c r="AX121" i="1" s="1"/>
  <c r="AU126" i="1"/>
  <c r="AO125" i="1"/>
  <c r="BF116" i="1"/>
  <c r="BS125" i="1"/>
  <c r="BL116" i="1"/>
  <c r="BS116" i="1"/>
  <c r="BI125" i="1"/>
  <c r="BC126" i="1"/>
  <c r="BZ116" i="1"/>
  <c r="BN118" i="1"/>
  <c r="BP109" i="1"/>
  <c r="BD108" i="1"/>
  <c r="BX116" i="1"/>
  <c r="BD117" i="1"/>
  <c r="BG121" i="1" s="1"/>
  <c r="AU120" i="1"/>
  <c r="BC117" i="1"/>
  <c r="BQ116" i="1"/>
  <c r="BI116" i="1"/>
  <c r="BC120" i="1"/>
  <c r="AO116" i="1"/>
  <c r="AU141" i="1"/>
  <c r="AO109" i="1"/>
  <c r="AS109" i="1"/>
  <c r="AV109" i="1"/>
  <c r="BM109" i="1"/>
  <c r="AZ135" i="1"/>
  <c r="BD134" i="1"/>
  <c r="BD126" i="1"/>
  <c r="AZ127" i="1"/>
  <c r="BD120" i="1"/>
  <c r="AT116" i="1"/>
  <c r="AR139" i="1"/>
  <c r="AR142" i="1" s="1"/>
  <c r="AR145" i="1" s="1"/>
  <c r="AR118" i="1"/>
  <c r="AR127" i="1"/>
  <c r="AR135" i="1"/>
  <c r="CC125" i="1"/>
  <c r="CC133" i="1"/>
  <c r="CC116" i="1"/>
  <c r="BK116" i="1"/>
  <c r="BK125" i="1"/>
  <c r="BK133" i="1"/>
  <c r="AY138" i="1"/>
  <c r="AY141" i="1" s="1"/>
  <c r="AY144" i="1" s="1"/>
  <c r="AY120" i="1"/>
  <c r="AY117" i="1"/>
  <c r="BB121" i="1" s="1"/>
  <c r="AY126" i="1"/>
  <c r="AY134" i="1"/>
  <c r="BU139" i="1"/>
  <c r="BU142" i="1" s="1"/>
  <c r="BU145" i="1" s="1"/>
  <c r="BU118" i="1"/>
  <c r="BU127" i="1"/>
  <c r="BU135" i="1"/>
  <c r="BQ138" i="1"/>
  <c r="BQ141" i="1" s="1"/>
  <c r="BQ144" i="1" s="1"/>
  <c r="BQ117" i="1"/>
  <c r="BT121" i="1" s="1"/>
  <c r="BQ120" i="1"/>
  <c r="BQ126" i="1"/>
  <c r="BQ134" i="1"/>
  <c r="BE135" i="1"/>
  <c r="BE139" i="1"/>
  <c r="BE142" i="1" s="1"/>
  <c r="BE145" i="1" s="1"/>
  <c r="BM133" i="1"/>
  <c r="BM125" i="1"/>
  <c r="BM116" i="1"/>
  <c r="BY134" i="1"/>
  <c r="BY126" i="1"/>
  <c r="BY120" i="1"/>
  <c r="BY138" i="1"/>
  <c r="BY141" i="1" s="1"/>
  <c r="BY144" i="1" s="1"/>
  <c r="BY117" i="1"/>
  <c r="CB121" i="1" s="1"/>
  <c r="BN133" i="1"/>
  <c r="BN116" i="1"/>
  <c r="BN125" i="1"/>
  <c r="CA116" i="1"/>
  <c r="CA125" i="1"/>
  <c r="CA133" i="1"/>
  <c r="BP120" i="1"/>
  <c r="BP126" i="1"/>
  <c r="BP134" i="1"/>
  <c r="BP138" i="1"/>
  <c r="BP141" i="1" s="1"/>
  <c r="BP144" i="1" s="1"/>
  <c r="BD141" i="1"/>
  <c r="BD144" i="1" s="1"/>
  <c r="AZ142" i="1"/>
  <c r="AZ145" i="1" s="1"/>
  <c r="BE127" i="1"/>
  <c r="BE118" i="1"/>
  <c r="AZ118" i="1"/>
  <c r="BP117" i="1" l="1"/>
  <c r="BS121" i="1" s="1"/>
  <c r="BD125" i="1"/>
  <c r="BD133" i="1"/>
  <c r="BD116" i="1"/>
  <c r="AO120" i="1"/>
  <c r="AO117" i="1"/>
  <c r="AR121" i="1" s="1"/>
  <c r="AO126" i="1"/>
  <c r="AO138" i="1"/>
  <c r="AO141" i="1" s="1"/>
  <c r="AO144" i="1" s="1"/>
  <c r="AO134" i="1"/>
  <c r="AS120" i="1"/>
  <c r="AS138" i="1"/>
  <c r="AS141" i="1" s="1"/>
  <c r="AS144" i="1" s="1"/>
  <c r="AS117" i="1"/>
  <c r="AV121" i="1" s="1"/>
  <c r="AS126" i="1"/>
  <c r="AS134" i="1"/>
  <c r="AV117" i="1"/>
  <c r="AY121" i="1" s="1"/>
  <c r="AV120" i="1"/>
  <c r="AV126" i="1"/>
  <c r="AV138" i="1"/>
  <c r="AV141" i="1" s="1"/>
  <c r="AV144" i="1" s="1"/>
  <c r="AV134" i="1"/>
  <c r="BM120" i="1"/>
  <c r="BM126" i="1"/>
  <c r="BM117" i="1"/>
  <c r="BP121" i="1" s="1"/>
  <c r="BM138" i="1"/>
  <c r="BM141" i="1" s="1"/>
  <c r="BM144" i="1" s="1"/>
  <c r="BM134" i="1"/>
  <c r="AU144" i="1"/>
  <c r="BF121" i="1"/>
  <c r="AB94" i="1" l="1"/>
  <c r="AA94" i="1"/>
  <c r="AA96" i="1"/>
  <c r="AA123" i="1"/>
  <c r="AA126" i="1"/>
  <c r="AA127" i="1"/>
  <c r="AA95" i="1"/>
  <c r="AB95" i="1"/>
  <c r="Z94" i="1"/>
  <c r="Y94" i="1"/>
  <c r="X94" i="1"/>
  <c r="X96" i="1"/>
  <c r="X138" i="1"/>
  <c r="X139" i="1"/>
  <c r="X142" i="1"/>
  <c r="X145" i="1"/>
  <c r="Y96" i="1"/>
  <c r="Y97" i="1"/>
  <c r="Y100" i="1"/>
  <c r="Y118" i="1"/>
  <c r="Y101" i="1"/>
  <c r="W94" i="1"/>
  <c r="V94" i="1"/>
  <c r="U94" i="1"/>
  <c r="T94" i="1"/>
  <c r="S94" i="1"/>
  <c r="R94" i="1"/>
  <c r="Q94" i="1"/>
  <c r="Q96" i="1"/>
  <c r="P94" i="1"/>
  <c r="O94" i="1"/>
  <c r="N94" i="1"/>
  <c r="M94" i="1"/>
  <c r="L94" i="1"/>
  <c r="K94" i="1"/>
  <c r="J94" i="1"/>
  <c r="I94" i="1"/>
  <c r="H94" i="1"/>
  <c r="G94" i="1"/>
  <c r="F94" i="1"/>
  <c r="F96" i="1"/>
  <c r="F130" i="1"/>
  <c r="G96" i="1"/>
  <c r="G130" i="1"/>
  <c r="F97" i="1"/>
  <c r="AA97" i="1"/>
  <c r="AA139" i="1"/>
  <c r="AA142" i="1"/>
  <c r="AA125" i="1"/>
  <c r="AA99" i="1"/>
  <c r="Y130" i="1"/>
  <c r="X97" i="1"/>
  <c r="AB96" i="1"/>
  <c r="Q138" i="1"/>
  <c r="AC94" i="1"/>
  <c r="AD94" i="1"/>
  <c r="AD96" i="1"/>
  <c r="AD138" i="1"/>
  <c r="AD141" i="1"/>
  <c r="AE94" i="1"/>
  <c r="AE96" i="1"/>
  <c r="AE123" i="1"/>
  <c r="AE126" i="1"/>
  <c r="AE127" i="1"/>
  <c r="O96" i="1"/>
  <c r="O139" i="1"/>
  <c r="O142" i="1"/>
  <c r="X120" i="1"/>
  <c r="AB97" i="1"/>
  <c r="G139" i="1"/>
  <c r="V96" i="1"/>
  <c r="AB130" i="1"/>
  <c r="Z96" i="1"/>
  <c r="Z138" i="1"/>
  <c r="Z141" i="1"/>
  <c r="Z144" i="1"/>
  <c r="Z139" i="1"/>
  <c r="Z142" i="1"/>
  <c r="Z145" i="1"/>
  <c r="Y135" i="1"/>
  <c r="Y134" i="1"/>
  <c r="I96" i="1"/>
  <c r="R96" i="1"/>
  <c r="T96" i="1"/>
  <c r="S96" i="1"/>
  <c r="F100" i="1"/>
  <c r="R97" i="1"/>
  <c r="T130" i="1"/>
  <c r="T138" i="1"/>
  <c r="S139" i="1"/>
  <c r="T141" i="1"/>
  <c r="U96" i="1"/>
  <c r="M96" i="1"/>
  <c r="W96" i="1"/>
  <c r="J96" i="1"/>
  <c r="J97" i="1"/>
  <c r="I97" i="1"/>
  <c r="H96" i="1"/>
  <c r="H97" i="1"/>
  <c r="W97" i="1"/>
  <c r="Y123" i="1"/>
  <c r="Q139" i="1"/>
  <c r="R99" i="1"/>
  <c r="U139" i="1"/>
  <c r="AD130" i="1"/>
  <c r="T133" i="1"/>
  <c r="I99" i="1"/>
  <c r="W139" i="1"/>
  <c r="F133" i="1"/>
  <c r="V138" i="1"/>
  <c r="T97" i="1"/>
  <c r="T100" i="1"/>
  <c r="G123" i="1"/>
  <c r="AD133" i="1"/>
  <c r="Q97" i="1"/>
  <c r="G133" i="1"/>
  <c r="T139" i="1"/>
  <c r="Q100" i="1"/>
  <c r="G126" i="1"/>
  <c r="AE139" i="1"/>
  <c r="AA138" i="1"/>
  <c r="AC95" i="1"/>
  <c r="W142" i="1"/>
  <c r="K96" i="1"/>
  <c r="K130" i="1"/>
  <c r="K134" i="1"/>
  <c r="AD97" i="1"/>
  <c r="AD100" i="1"/>
  <c r="AD101" i="1"/>
  <c r="R100" i="1"/>
  <c r="R118" i="1"/>
  <c r="O138" i="1"/>
  <c r="H138" i="1"/>
  <c r="O130" i="1"/>
  <c r="J138" i="1"/>
  <c r="O123" i="1"/>
  <c r="Z97" i="1"/>
  <c r="M123" i="1"/>
  <c r="X100" i="1"/>
  <c r="U130" i="1"/>
  <c r="T117" i="1"/>
  <c r="AC96" i="1"/>
  <c r="AC97" i="1"/>
  <c r="AC99" i="1"/>
  <c r="T118" i="1"/>
  <c r="E94" i="1"/>
  <c r="E96" i="1"/>
  <c r="E97" i="1"/>
  <c r="E99" i="1"/>
  <c r="O97" i="1"/>
  <c r="S97" i="1"/>
  <c r="S100" i="1"/>
  <c r="R120" i="1"/>
  <c r="L96" i="1"/>
  <c r="L97" i="1"/>
  <c r="L100" i="1"/>
  <c r="K120" i="1"/>
  <c r="G135" i="1"/>
  <c r="S138" i="1"/>
  <c r="F116" i="1"/>
  <c r="V97" i="1"/>
  <c r="V100" i="1"/>
  <c r="U120" i="1"/>
  <c r="T144" i="1"/>
  <c r="T101" i="1"/>
  <c r="S116" i="1"/>
  <c r="L116" i="1"/>
  <c r="F117" i="1"/>
  <c r="G134" i="1"/>
  <c r="S142" i="1"/>
  <c r="V139" i="1"/>
  <c r="I123" i="1"/>
  <c r="I127" i="1"/>
  <c r="L123" i="1"/>
  <c r="L125" i="1"/>
  <c r="L127" i="1"/>
  <c r="AE125" i="1"/>
  <c r="F101" i="1"/>
  <c r="V101" i="1"/>
  <c r="R123" i="1"/>
  <c r="F123" i="1"/>
  <c r="S123" i="1"/>
  <c r="R127" i="1"/>
  <c r="I139" i="1"/>
  <c r="J139" i="1"/>
  <c r="H130" i="1"/>
  <c r="L117" i="1"/>
  <c r="Z130" i="1"/>
  <c r="Z135" i="1"/>
  <c r="Y99" i="1"/>
  <c r="E100" i="1"/>
  <c r="G97" i="1"/>
  <c r="G100" i="1"/>
  <c r="G117" i="1"/>
  <c r="V117" i="1"/>
  <c r="S125" i="1"/>
  <c r="W138" i="1"/>
  <c r="AD144" i="1"/>
  <c r="E117" i="1"/>
  <c r="AE130" i="1"/>
  <c r="N96" i="1"/>
  <c r="N97" i="1"/>
  <c r="N99" i="1"/>
  <c r="K123" i="1"/>
  <c r="K125" i="1"/>
  <c r="AD139" i="1"/>
  <c r="AB123" i="1"/>
  <c r="P96" i="1"/>
  <c r="P139" i="1"/>
  <c r="P142" i="1"/>
  <c r="K127" i="1"/>
  <c r="F127" i="1"/>
  <c r="AB134" i="1"/>
  <c r="N139" i="1"/>
  <c r="N142" i="1"/>
  <c r="N138" i="1"/>
  <c r="N141" i="1"/>
  <c r="U138" i="1"/>
  <c r="AC139" i="1"/>
  <c r="AC142" i="1"/>
  <c r="AB127" i="1"/>
  <c r="J130" i="1"/>
  <c r="P97" i="1"/>
  <c r="Y116" i="1"/>
  <c r="S127" i="1"/>
  <c r="N144" i="1"/>
  <c r="L138" i="1"/>
  <c r="O141" i="1"/>
  <c r="F134" i="1"/>
  <c r="F99" i="1"/>
  <c r="S117" i="1"/>
  <c r="L118" i="1"/>
  <c r="R138" i="1"/>
  <c r="F118" i="1"/>
  <c r="V141" i="1"/>
  <c r="L126" i="1"/>
  <c r="S141" i="1"/>
  <c r="Z123" i="1"/>
  <c r="Q123" i="1"/>
  <c r="H139" i="1"/>
  <c r="H142" i="1"/>
  <c r="H145" i="1"/>
  <c r="M125" i="1"/>
  <c r="L99" i="1"/>
  <c r="J134" i="1"/>
  <c r="I130" i="1"/>
  <c r="K97" i="1"/>
  <c r="AE138" i="1"/>
  <c r="Q130" i="1"/>
  <c r="AE133" i="1"/>
  <c r="I100" i="1"/>
  <c r="Q125" i="1"/>
  <c r="O133" i="1"/>
  <c r="G125" i="1"/>
  <c r="AA141" i="1"/>
  <c r="Y138" i="1"/>
  <c r="AD95" i="1"/>
  <c r="Z125" i="1"/>
  <c r="AD142" i="1"/>
  <c r="E101" i="1"/>
  <c r="I101" i="1"/>
  <c r="W99" i="1"/>
  <c r="J135" i="1"/>
  <c r="O145" i="1"/>
  <c r="K138" i="1"/>
  <c r="K141" i="1"/>
  <c r="AE134" i="1"/>
  <c r="W123" i="1"/>
  <c r="S130" i="1"/>
  <c r="S135" i="1"/>
  <c r="E123" i="1"/>
  <c r="E126" i="1"/>
  <c r="R126" i="1"/>
  <c r="R125" i="1"/>
  <c r="I138" i="1"/>
  <c r="I141" i="1"/>
  <c r="I144" i="1"/>
  <c r="I142" i="1"/>
  <c r="F138" i="1"/>
  <c r="F141" i="1"/>
  <c r="R141" i="1"/>
  <c r="G138" i="1"/>
  <c r="G141" i="1"/>
  <c r="G144" i="1"/>
  <c r="M126" i="1"/>
  <c r="F126" i="1"/>
  <c r="J142" i="1"/>
  <c r="Q142" i="1"/>
  <c r="Q145" i="1"/>
  <c r="Q141" i="1"/>
  <c r="J123" i="1"/>
  <c r="AA145" i="1"/>
  <c r="Z133" i="1"/>
  <c r="Y126" i="1"/>
  <c r="X99" i="1"/>
  <c r="H100" i="1"/>
  <c r="G116" i="1"/>
  <c r="T135" i="1"/>
  <c r="E120" i="1"/>
  <c r="H116" i="1"/>
  <c r="J125" i="1"/>
  <c r="P123" i="1"/>
  <c r="P138" i="1"/>
  <c r="P141" i="1"/>
  <c r="M138" i="1"/>
  <c r="M141" i="1"/>
  <c r="M144" i="1"/>
  <c r="AB133" i="1"/>
  <c r="R139" i="1"/>
  <c r="R142" i="1"/>
  <c r="R145" i="1"/>
  <c r="M97" i="1"/>
  <c r="M100" i="1"/>
  <c r="M118" i="1"/>
  <c r="P126" i="1"/>
  <c r="AD123" i="1"/>
  <c r="M139" i="1"/>
  <c r="M127" i="1"/>
  <c r="E130" i="1"/>
  <c r="E134" i="1"/>
  <c r="S126" i="1"/>
  <c r="E139" i="1"/>
  <c r="E142" i="1"/>
  <c r="E145" i="1"/>
  <c r="AC100" i="1"/>
  <c r="AC101" i="1"/>
  <c r="J100" i="1"/>
  <c r="W100" i="1"/>
  <c r="AD134" i="1"/>
  <c r="M130" i="1"/>
  <c r="N100" i="1"/>
  <c r="L130" i="1"/>
  <c r="AC145" i="1"/>
  <c r="E138" i="1"/>
  <c r="E141" i="1"/>
  <c r="H123" i="1"/>
  <c r="N101" i="1"/>
  <c r="Y127" i="1"/>
  <c r="R130" i="1"/>
  <c r="J126" i="1"/>
  <c r="Q126" i="1"/>
  <c r="P127" i="1"/>
  <c r="M142" i="1"/>
  <c r="M145" i="1"/>
  <c r="W141" i="1"/>
  <c r="W144" i="1"/>
  <c r="Y139" i="1"/>
  <c r="Y142" i="1"/>
  <c r="Y145" i="1"/>
  <c r="Y133" i="1"/>
  <c r="Y117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G142" i="1"/>
  <c r="U123" i="1"/>
  <c r="J99" i="1"/>
  <c r="O99" i="1"/>
  <c r="M101" i="1"/>
  <c r="P130" i="1"/>
  <c r="M116" i="1"/>
  <c r="O134" i="1"/>
  <c r="AC123" i="1"/>
  <c r="AA100" i="1"/>
  <c r="AA116" i="1"/>
  <c r="X141" i="1"/>
  <c r="AA117" i="1"/>
  <c r="AA118" i="1"/>
  <c r="X101" i="1"/>
  <c r="U126" i="1"/>
  <c r="U135" i="1"/>
  <c r="V116" i="1"/>
  <c r="K126" i="1"/>
  <c r="F125" i="1"/>
  <c r="M133" i="1"/>
  <c r="U97" i="1"/>
  <c r="U100" i="1"/>
  <c r="U101" i="1"/>
  <c r="R133" i="1"/>
  <c r="R134" i="1"/>
  <c r="P135" i="1"/>
  <c r="O127" i="1"/>
  <c r="S144" i="1"/>
  <c r="E127" i="1"/>
  <c r="F139" i="1"/>
  <c r="F142" i="1"/>
  <c r="F145" i="1"/>
  <c r="J127" i="1"/>
  <c r="AB126" i="1"/>
  <c r="U142" i="1"/>
  <c r="Y125" i="1"/>
  <c r="U125" i="1"/>
  <c r="AB135" i="1"/>
  <c r="K100" i="1"/>
  <c r="AB99" i="1"/>
  <c r="E144" i="1"/>
  <c r="V123" i="1"/>
  <c r="E116" i="1"/>
  <c r="W130" i="1"/>
  <c r="W116" i="1"/>
  <c r="V99" i="1"/>
  <c r="H101" i="1"/>
  <c r="AB120" i="1"/>
  <c r="AD125" i="1"/>
  <c r="AE142" i="1"/>
  <c r="AC127" i="1"/>
  <c r="E135" i="1"/>
  <c r="F135" i="1"/>
  <c r="AA130" i="1"/>
  <c r="Z100" i="1"/>
  <c r="AE95" i="1"/>
  <c r="Z101" i="1"/>
  <c r="Z118" i="1"/>
  <c r="U133" i="1"/>
  <c r="P145" i="1"/>
  <c r="I117" i="1"/>
  <c r="U117" i="1"/>
  <c r="Q135" i="1"/>
  <c r="Q99" i="1"/>
  <c r="V127" i="1"/>
  <c r="AB139" i="1"/>
  <c r="R101" i="1"/>
  <c r="R116" i="1"/>
  <c r="X117" i="1"/>
  <c r="X130" i="1"/>
  <c r="AB138" i="1"/>
  <c r="Z134" i="1"/>
  <c r="X134" i="1"/>
  <c r="W126" i="1"/>
  <c r="X133" i="1"/>
  <c r="J141" i="1"/>
  <c r="J144" i="1"/>
  <c r="S134" i="1"/>
  <c r="K139" i="1"/>
  <c r="K142" i="1"/>
  <c r="K145" i="1"/>
  <c r="W125" i="1"/>
  <c r="AD99" i="1"/>
  <c r="S133" i="1"/>
  <c r="X135" i="1"/>
  <c r="AC130" i="1"/>
  <c r="AC135" i="1"/>
  <c r="AC133" i="1"/>
  <c r="X123" i="1"/>
  <c r="O125" i="1"/>
  <c r="O126" i="1"/>
  <c r="AE97" i="1"/>
  <c r="AE100" i="1"/>
  <c r="AD120" i="1"/>
  <c r="X127" i="1"/>
  <c r="AE118" i="1"/>
  <c r="AC138" i="1"/>
  <c r="AC141" i="1"/>
  <c r="AC144" i="1"/>
  <c r="X126" i="1"/>
  <c r="AE117" i="1"/>
  <c r="X125" i="1"/>
  <c r="AE101" i="1"/>
  <c r="AE116" i="1"/>
  <c r="T134" i="1"/>
  <c r="N123" i="1"/>
  <c r="V142" i="1"/>
  <c r="V144" i="1"/>
  <c r="O100" i="1"/>
  <c r="S145" i="1"/>
  <c r="I125" i="1"/>
  <c r="N120" i="1"/>
  <c r="O118" i="1"/>
  <c r="O116" i="1"/>
  <c r="N126" i="1"/>
  <c r="N125" i="1"/>
  <c r="V145" i="1"/>
  <c r="O117" i="1"/>
  <c r="O101" i="1"/>
  <c r="T99" i="1"/>
  <c r="AE99" i="1"/>
  <c r="N127" i="1"/>
  <c r="T123" i="1"/>
  <c r="X116" i="1"/>
  <c r="AA101" i="1"/>
  <c r="G99" i="1"/>
  <c r="Z127" i="1"/>
  <c r="Z117" i="1"/>
  <c r="U134" i="1"/>
  <c r="T127" i="1"/>
  <c r="L139" i="1"/>
  <c r="L142" i="1"/>
  <c r="Q117" i="1"/>
  <c r="L134" i="1"/>
  <c r="H126" i="1"/>
  <c r="T142" i="1"/>
  <c r="U118" i="1"/>
  <c r="AD116" i="1"/>
  <c r="N116" i="1"/>
  <c r="Q118" i="1"/>
  <c r="Q101" i="1"/>
  <c r="J120" i="1"/>
  <c r="U99" i="1"/>
  <c r="J118" i="1"/>
  <c r="W134" i="1"/>
  <c r="K118" i="1"/>
  <c r="I126" i="1"/>
  <c r="U127" i="1"/>
  <c r="W133" i="1"/>
  <c r="X144" i="1"/>
  <c r="Z116" i="1"/>
  <c r="P99" i="1"/>
  <c r="W145" i="1"/>
  <c r="H125" i="1"/>
  <c r="K133" i="1"/>
  <c r="M134" i="1"/>
  <c r="I135" i="1"/>
  <c r="H120" i="1"/>
  <c r="M120" i="1"/>
  <c r="J117" i="1"/>
  <c r="R135" i="1"/>
  <c r="AD117" i="1"/>
  <c r="T126" i="1"/>
  <c r="K99" i="1"/>
  <c r="AA134" i="1"/>
  <c r="Z120" i="1"/>
  <c r="AD145" i="1"/>
  <c r="AC120" i="1"/>
  <c r="N118" i="1"/>
  <c r="Q116" i="1"/>
  <c r="I134" i="1"/>
  <c r="P120" i="1"/>
  <c r="AA135" i="1"/>
  <c r="AA133" i="1"/>
  <c r="Y120" i="1"/>
  <c r="AD118" i="1"/>
  <c r="I133" i="1"/>
  <c r="K135" i="1"/>
  <c r="T125" i="1"/>
  <c r="T145" i="1"/>
  <c r="L145" i="1"/>
  <c r="AB125" i="1"/>
  <c r="S118" i="1"/>
  <c r="L101" i="1"/>
  <c r="F120" i="1"/>
  <c r="Z99" i="1"/>
  <c r="E125" i="1"/>
  <c r="Q144" i="1"/>
  <c r="U141" i="1"/>
  <c r="U145" i="1"/>
  <c r="J145" i="1"/>
  <c r="G145" i="1"/>
  <c r="D120" i="1"/>
  <c r="AE141" i="1"/>
  <c r="T116" i="1"/>
  <c r="P100" i="1"/>
  <c r="S120" i="1"/>
  <c r="E118" i="1"/>
  <c r="J133" i="1"/>
  <c r="AD135" i="1"/>
  <c r="Q127" i="1"/>
  <c r="Q134" i="1"/>
  <c r="L120" i="1"/>
  <c r="K116" i="1"/>
  <c r="G127" i="1"/>
  <c r="H117" i="1"/>
  <c r="AC116" i="1"/>
  <c r="G120" i="1"/>
  <c r="AA144" i="1"/>
  <c r="Y141" i="1"/>
  <c r="S101" i="1"/>
  <c r="W120" i="1"/>
  <c r="V130" i="1"/>
  <c r="H141" i="1"/>
  <c r="H127" i="1"/>
  <c r="L135" i="1"/>
  <c r="W118" i="1"/>
  <c r="N130" i="1"/>
  <c r="V135" i="1"/>
  <c r="N133" i="1"/>
  <c r="P101" i="1"/>
  <c r="V134" i="1"/>
  <c r="I118" i="1"/>
  <c r="H99" i="1"/>
  <c r="AB100" i="1"/>
  <c r="L141" i="1"/>
  <c r="K144" i="1"/>
  <c r="G101" i="1"/>
  <c r="AB142" i="1"/>
  <c r="AB145" i="1"/>
  <c r="P134" i="1"/>
  <c r="Z126" i="1"/>
  <c r="AB101" i="1"/>
  <c r="R117" i="1"/>
  <c r="Q120" i="1"/>
  <c r="O144" i="1"/>
  <c r="S99" i="1"/>
  <c r="AB141" i="1"/>
  <c r="AB144" i="1"/>
  <c r="AC134" i="1"/>
  <c r="N145" i="1"/>
  <c r="N117" i="1"/>
  <c r="H133" i="1"/>
  <c r="O135" i="1"/>
  <c r="H135" i="1"/>
  <c r="H134" i="1"/>
  <c r="I145" i="1"/>
  <c r="R144" i="1"/>
  <c r="J116" i="1"/>
  <c r="P125" i="1"/>
  <c r="E133" i="1"/>
  <c r="W101" i="1"/>
  <c r="G118" i="1"/>
  <c r="P144" i="1"/>
  <c r="V120" i="1"/>
  <c r="P117" i="1"/>
  <c r="I116" i="1"/>
  <c r="M99" i="1"/>
  <c r="AC118" i="1"/>
  <c r="AD127" i="1"/>
  <c r="L133" i="1"/>
  <c r="X118" i="1"/>
  <c r="Q133" i="1"/>
  <c r="W135" i="1"/>
  <c r="V126" i="1"/>
  <c r="AE135" i="1"/>
  <c r="L144" i="1"/>
  <c r="AB116" i="1"/>
  <c r="AB118" i="1"/>
  <c r="V118" i="1"/>
  <c r="W127" i="1"/>
  <c r="T120" i="1"/>
  <c r="I120" i="1"/>
  <c r="AC126" i="1"/>
  <c r="P133" i="1"/>
  <c r="M117" i="1"/>
  <c r="AC117" i="1"/>
  <c r="F144" i="1"/>
  <c r="U144" i="1"/>
  <c r="W117" i="1"/>
  <c r="H118" i="1"/>
  <c r="J101" i="1"/>
  <c r="AE145" i="1"/>
  <c r="AD126" i="1"/>
  <c r="M135" i="1"/>
  <c r="K101" i="1"/>
  <c r="U116" i="1"/>
  <c r="K117" i="1"/>
  <c r="N135" i="1"/>
  <c r="V125" i="1"/>
  <c r="V133" i="1"/>
  <c r="AC125" i="1"/>
  <c r="AA120" i="1"/>
  <c r="AE144" i="1"/>
  <c r="P116" i="1"/>
  <c r="P118" i="1"/>
  <c r="N134" i="1"/>
  <c r="AB117" i="1"/>
  <c r="H144" i="1"/>
  <c r="O120" i="1"/>
  <c r="Y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dhwanil shah</author>
  </authors>
  <commentList>
    <comment ref="Z178" authorId="0" shapeId="0" xr:uid="{A1C15759-4AA4-433F-BE04-FCCFD199A3CA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Contract Assets - 193 crs 
Goods and service tax credit - 22 crs. 
Bal with Govt Authorities - 5.8 crs.</t>
        </r>
      </text>
    </comment>
    <comment ref="AA178" authorId="0" shapeId="0" xr:uid="{B65FC66D-370A-418A-8EB9-A8717768687E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Contract Assets - 193 crs 
Goods and service tax credit - 22 crs. 
Bal with Govt Authorities - 5.8 crs.</t>
        </r>
      </text>
    </comment>
    <comment ref="Z185" authorId="0" shapeId="0" xr:uid="{2FDC9339-9429-4008-BCAC-1870F0CB47D4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Advance recd from customers 386 crs. 
Contract Liabilities - 48 crs</t>
        </r>
      </text>
    </comment>
    <comment ref="AA185" authorId="0" shapeId="0" xr:uid="{6256FC9A-D31F-4D09-893D-54F2328B2D86}">
      <text>
        <r>
          <rPr>
            <b/>
            <sz val="9"/>
            <color indexed="81"/>
            <rFont val="Tahoma"/>
            <charset val="1"/>
          </rPr>
          <t>dhwanil shah:</t>
        </r>
        <r>
          <rPr>
            <sz val="9"/>
            <color indexed="81"/>
            <rFont val="Tahoma"/>
            <charset val="1"/>
          </rPr>
          <t xml:space="preserve">
Advance recd from customers 386 crs. 
Contract Liabilities - 48 crs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<sst xmlns="http://schemas.openxmlformats.org/spreadsheetml/2006/main" count="691" uniqueCount="547">
  <si>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</si>
  <si>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</si>
  <si>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</si>
  <si>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</si>
  <si>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</si>
  <si>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</si>
  <si>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</si>
  <si>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</si>
  <si>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</si>
  <si>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</si>
  <si>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</si>
  <si>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</si>
  <si>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</si>
  <si>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</si>
  <si>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</si>
  <si>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</si>
  <si>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</si>
  <si>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</si>
  <si>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</si>
  <si>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</si>
  <si>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</si>
  <si>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</si>
  <si>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</si>
  <si>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</si>
  <si>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</si>
  <si>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</si>
  <si>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</si>
  <si>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</si>
  <si>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</si>
  <si>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</si>
  <si>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</si>
  <si>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</si>
  <si>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</si>
  <si>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</si>
  <si>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</si>
  <si>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</si>
  <si>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</si>
  <si>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</si>
  <si>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</si>
  <si>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</si>
  <si>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</si>
  <si>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</si>
  <si>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</si>
  <si>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</si>
  <si>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</si>
  <si>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</si>
  <si>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</si>
  <si>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</si>
  <si>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</si>
  <si>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</si>
  <si>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</si>
  <si>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</si>
  <si>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</si>
  <si>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</si>
  <si>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</si>
  <si>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</si>
  <si>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</si>
  <si>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</si>
  <si>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</si>
  <si>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</si>
  <si>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</si>
  <si>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</si>
  <si>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</si>
  <si>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</si>
  <si>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</si>
  <si>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</si>
  <si>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</si>
  <si>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</si>
  <si>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</si>
  <si>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</si>
  <si>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</si>
  <si>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</si>
  <si>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</si>
  <si>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</si>
  <si>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</si>
  <si>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</si>
  <si>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</si>
  <si>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</si>
  <si>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</si>
  <si>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</si>
  <si>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</si>
  <si>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</si>
  <si>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</si>
  <si>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</si>
  <si>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</si>
  <si>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</si>
  <si>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</si>
  <si>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</si>
  <si>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</si>
  <si>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</si>
  <si>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</si>
  <si>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</si>
  <si>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</si>
  <si>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</si>
  <si>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</si>
  <si>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</si>
  <si>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</si>
  <si>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</si>
  <si>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</si>
  <si>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</si>
  <si>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</si>
  <si>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</si>
  <si>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</si>
  <si>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</si>
  <si>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</si>
  <si>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</si>
  <si>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</si>
  <si>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</si>
  <si>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</si>
  <si>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</si>
  <si>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</si>
  <si>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</si>
  <si>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</si>
  <si>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</si>
  <si>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</si>
  <si>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</si>
  <si>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</si>
  <si>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</si>
  <si>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</si>
  <si>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</si>
  <si>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</si>
  <si>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</si>
  <si>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</si>
  <si>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</si>
  <si>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</si>
  <si>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</si>
  <si>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</si>
  <si>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</si>
  <si>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</si>
  <si>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</si>
  <si>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</si>
  <si>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</si>
  <si>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</si>
  <si>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</si>
  <si>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</si>
  <si>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</si>
  <si>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</si>
  <si>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</si>
  <si>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</si>
  <si>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</si>
  <si>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</si>
  <si>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</si>
  <si>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</si>
  <si>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</si>
  <si>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</si>
  <si>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</si>
  <si>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</si>
  <si>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</si>
  <si>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</si>
  <si>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</si>
  <si>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</si>
  <si>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</si>
  <si>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</si>
  <si>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</si>
  <si>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</si>
  <si>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</si>
  <si>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</si>
  <si>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</si>
  <si>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</si>
  <si>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</si>
  <si>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</si>
  <si>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</si>
  <si>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</si>
  <si>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</si>
  <si>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</si>
  <si>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</si>
  <si>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</si>
  <si>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</si>
  <si>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</si>
  <si>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</si>
  <si>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</si>
  <si>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</si>
  <si>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</si>
  <si>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</si>
  <si>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</si>
  <si>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</si>
  <si>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</si>
  <si>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</si>
  <si>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</si>
  <si>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</si>
  <si>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</si>
  <si>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</si>
  <si>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</si>
  <si>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</si>
  <si>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</si>
  <si>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</si>
  <si>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</si>
  <si>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</si>
  <si>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</si>
  <si>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</si>
  <si>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</si>
  <si>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</si>
  <si>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</si>
  <si>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</si>
  <si>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</si>
  <si>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</si>
  <si>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</si>
  <si>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</si>
  <si>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</si>
  <si>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</si>
  <si>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</si>
  <si>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</si>
  <si>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</si>
  <si>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</si>
  <si>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</si>
  <si>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</si>
  <si>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</si>
  <si>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</si>
  <si>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</si>
  <si>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</si>
  <si>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</si>
  <si>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</si>
  <si>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</si>
  <si>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</si>
  <si>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</si>
  <si>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</si>
  <si>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</si>
  <si>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</si>
  <si>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</si>
  <si>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</si>
  <si>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</si>
  <si>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</si>
  <si>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</si>
  <si>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</si>
  <si>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</si>
  <si>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</si>
  <si>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</si>
  <si>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</si>
  <si>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</si>
  <si>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</si>
  <si>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</si>
  <si>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</si>
  <si>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</si>
  <si>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</si>
  <si>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</si>
  <si>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</si>
  <si>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</si>
  <si>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</si>
  <si>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</si>
  <si>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</si>
  <si>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</si>
  <si>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</si>
  <si>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</si>
  <si>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</si>
  <si>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</si>
  <si>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</si>
  <si>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</si>
  <si>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</si>
  <si>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</si>
  <si>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</si>
  <si>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</si>
  <si>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</si>
  <si>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</si>
  <si>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</si>
  <si>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</si>
  <si>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</si>
  <si>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</si>
  <si>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</si>
  <si>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</si>
  <si>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</si>
  <si>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</si>
  <si>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</si>
  <si>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</si>
  <si>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</si>
  <si>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</si>
  <si>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</si>
  <si>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</si>
  <si>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</si>
  <si>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</si>
  <si>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</si>
  <si>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</si>
  <si>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</si>
  <si>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</si>
  <si>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</si>
  <si>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</si>
  <si>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</si>
  <si>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</si>
  <si>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</si>
  <si>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</si>
  <si>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</si>
  <si>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</si>
  <si>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</si>
  <si>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</si>
  <si>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</si>
  <si>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</si>
  <si>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</si>
  <si>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</si>
  <si>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</si>
  <si>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</si>
  <si>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</si>
  <si>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</si>
  <si>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</si>
  <si>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</si>
  <si>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</si>
  <si>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</si>
  <si>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</si>
  <si>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</si>
  <si>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</si>
  <si>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</si>
  <si>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</si>
  <si>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</si>
  <si>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</si>
  <si>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</si>
  <si>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</si>
  <si>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</si>
  <si>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</si>
  <si>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</si>
  <si>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</si>
  <si>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</si>
  <si>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</si>
  <si>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</si>
  <si>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</si>
  <si>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</si>
  <si>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</si>
  <si>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</si>
  <si>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</si>
  <si>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</si>
  <si>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</si>
  <si>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</si>
  <si>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</si>
  <si>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</si>
  <si>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</si>
  <si>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</si>
  <si>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</si>
  <si>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</si>
  <si>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</si>
  <si>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</si>
  <si>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</si>
  <si>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</si>
  <si>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</si>
  <si>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</si>
  <si>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</si>
  <si>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</si>
  <si>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</si>
  <si>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</si>
  <si>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</si>
  <si>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</si>
  <si>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</si>
  <si>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</si>
  <si>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</si>
  <si>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</si>
  <si>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</si>
  <si>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</si>
  <si>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</si>
  <si>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</si>
  <si>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</si>
  <si>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</si>
  <si>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</si>
  <si>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</si>
  <si>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</si>
  <si>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</si>
  <si>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</si>
  <si>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</si>
  <si>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</si>
  <si>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</si>
  <si>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</si>
  <si>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</si>
  <si>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</si>
  <si>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</si>
  <si>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</si>
  <si>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</si>
  <si>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</si>
  <si>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</si>
  <si>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</si>
  <si>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</si>
  <si>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</si>
  <si>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</si>
  <si>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</si>
  <si>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</si>
  <si>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</si>
  <si>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</si>
  <si>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</si>
  <si>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</si>
  <si>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</si>
  <si>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</si>
  <si>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</si>
  <si>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</si>
  <si>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</si>
  <si>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</si>
  <si>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</si>
  <si>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</si>
  <si>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</si>
  <si>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</si>
  <si>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</si>
  <si>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</si>
  <si>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</si>
  <si>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</si>
  <si>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</si>
  <si>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</si>
  <si>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</si>
  <si>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</si>
  <si>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</si>
  <si>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</si>
  <si>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</si>
  <si>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</si>
  <si>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</si>
  <si>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</si>
  <si>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</si>
  <si>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</si>
  <si>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</si>
  <si>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</si>
  <si>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</si>
  <si>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</si>
  <si>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</si>
  <si>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</si>
  <si>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</si>
  <si>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</si>
  <si>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</si>
  <si>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</si>
  <si>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</si>
  <si>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</si>
  <si>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</si>
  <si>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</si>
  <si>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</si>
  <si>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</si>
  <si>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</si>
  <si>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</si>
  <si>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</si>
  <si>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</si>
  <si>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</si>
  <si>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</si>
  <si>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</si>
  <si>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</si>
  <si>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</si>
  <si>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</si>
  <si>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</si>
  <si>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</si>
  <si>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</si>
  <si>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</si>
  <si>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</si>
  <si>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</si>
  <si>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</si>
  <si>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</si>
  <si>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</si>
  <si>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</si>
  <si>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</si>
  <si>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</si>
  <si>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</si>
  <si>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</si>
  <si>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</si>
  <si>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</si>
  <si>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</si>
  <si>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</si>
  <si>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</si>
  <si>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</si>
  <si>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</si>
  <si>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</si>
  <si>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</si>
  <si>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</si>
  <si>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</si>
  <si>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</si>
  <si>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</si>
  <si>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</si>
  <si>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</si>
  <si>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</si>
  <si>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</si>
  <si>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</si>
  <si>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</si>
  <si>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</si>
  <si>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</si>
  <si>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</si>
  <si>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</si>
  <si>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</si>
  <si>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</si>
  <si>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</si>
  <si>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</si>
  <si>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</si>
  <si>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</si>
  <si>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</si>
  <si>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</si>
  <si>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</si>
  <si>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</si>
  <si>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</si>
  <si>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</si>
  <si>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</si>
  <si>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</si>
  <si>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</si>
  <si>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</si>
  <si>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</si>
  <si>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</si>
  <si>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</si>
  <si>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</si>
  <si>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</si>
  <si>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</si>
  <si>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</si>
  <si>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</si>
  <si>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</si>
  <si>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</si>
  <si>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</si>
  <si>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</si>
  <si>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</si>
  <si>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</si>
  <si>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</si>
  <si>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</si>
  <si>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</si>
  <si>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</si>
  <si>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</si>
  <si>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</si>
  <si>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</si>
  <si>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</si>
  <si>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</si>
  <si>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</si>
  <si>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</si>
  <si>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</si>
  <si>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</si>
  <si>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</si>
  <si>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</si>
  <si>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</si>
  <si>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</si>
  <si>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</si>
  <si>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</si>
  <si>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</si>
  <si>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</si>
  <si>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</si>
  <si>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</si>
  <si>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Inox India Ltd.</t>
  </si>
  <si>
    <t>DATE</t>
  </si>
  <si>
    <t>ADJHIGH</t>
  </si>
  <si>
    <t>ADJCLOSE</t>
  </si>
  <si>
    <t>ADJLOW</t>
  </si>
  <si>
    <t>ADJOPEN</t>
  </si>
  <si>
    <t>CLOSE</t>
  </si>
  <si>
    <t>VOLUME</t>
  </si>
  <si>
    <t xml:space="preserve">Industrial Gas </t>
  </si>
  <si>
    <t>LNG</t>
  </si>
  <si>
    <t>Cryo Scientific</t>
  </si>
  <si>
    <t xml:space="preserve">Total </t>
  </si>
  <si>
    <t xml:space="preserve">check sum </t>
  </si>
  <si>
    <t xml:space="preserve">Sales Break up </t>
  </si>
  <si>
    <t>Exports Crs</t>
  </si>
  <si>
    <t>exports as % of sales</t>
  </si>
  <si>
    <t>Exports Countrywise break up</t>
  </si>
  <si>
    <t>North America</t>
  </si>
  <si>
    <t>Export to others</t>
  </si>
  <si>
    <t>Europe</t>
  </si>
  <si>
    <t>South America</t>
  </si>
  <si>
    <t>Total OB - crs</t>
  </si>
  <si>
    <t>OP</t>
  </si>
  <si>
    <t>Additions</t>
  </si>
  <si>
    <t>Executions</t>
  </si>
  <si>
    <t xml:space="preserve">Closing </t>
  </si>
  <si>
    <t>Execution %</t>
  </si>
  <si>
    <t>OB Growth</t>
  </si>
  <si>
    <t>OB break up</t>
  </si>
  <si>
    <t>Addition Growth</t>
  </si>
  <si>
    <t>RF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</si>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</sst>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3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9" fontId="20" fillId="2" borderId="0" xfId="2" applyNumberFormat="1" applyFont="1" applyFill="1" applyAlignment="1">
      <alignment horizontal="right"/>
    </xf>
    <xf numFmtId="9" fontId="0" fillId="0" borderId="0" xfId="0" applyNumberFormat="1"/>
    <xf numFmtId="9" fontId="20" fillId="7" borderId="0" xfId="2" applyNumberFormat="1" applyFont="1" applyFill="1" applyAlignment="1">
      <alignment horizontal="right"/>
    </xf>
    <xf numFmtId="43" fontId="5" fillId="7" borderId="0" xfId="0" applyNumberFormat="1" applyFont="1" applyFill="1"/>
    <xf numFmtId="10" fontId="4" fillId="0" borderId="0" xfId="1" applyNumberFormat="1" applyFont="1" applyBorder="1"/>
    <xf numFmtId="10" fontId="4" fillId="7" borderId="0" xfId="1" applyNumberFormat="1" applyFont="1" applyFill="1" applyBorder="1"/>
    <xf numFmtId="9" fontId="20" fillId="7" borderId="0" xfId="2" applyNumberFormat="1" applyFont="1" applyFill="1" applyAlignment="1">
      <alignment horizontal="center"/>
    </xf>
    <xf numFmtId="9" fontId="20" fillId="2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19050</xdr:rowOff>
    </xdr:from>
    <xdr:to>
      <xdr:col>24</xdr:col>
      <xdr:colOff>11559</xdr:colOff>
      <xdr:row>42</xdr:row>
      <xdr:rowOff>134456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42EE3-444E-57A5-A9BC-BB2858B28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09550"/>
          <a:ext cx="14575284" cy="792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5"/>
  <sheetViews>
    <sheetView tabSelected="1" zoomScale="115" zoomScaleNormal="115" workbookViewId="0">
      <pane xSplit="1" ySplit="1" topLeftCell="CJ14" activePane="bottomRight" state="frozen"/>
      <selection pane="topRight" activeCell="B1" sqref="B1"/>
      <selection pane="bottomLeft" activeCell="A2" sqref="A2"/>
      <selection pane="bottomRight" activeCell="CM105" sqref="CM105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34" width="11.140625" style="2"/>
    <col min="35" max="74" width="0" style="2" hidden="1" customWidth="1"/>
    <col min="75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Inox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>EOMONTH(AA1,12)</f>
        <v>46477</v>
      </c>
      <c r="AC1" s="80">
        <f>EOMONTH(AB1,12)</f>
        <v>46843</v>
      </c>
      <c r="AD1" s="80">
        <f>EOMONTH(AC1,12)</f>
        <v>47208</v>
      </c>
      <c r="AE1" s="80">
        <f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 t="shared" ref="BQ1:DB1" si="1">EOMONTH(BP1,3)</f>
        <v>44196</v>
      </c>
      <c r="BR1" s="79">
        <f t="shared" si="1"/>
        <v>44286</v>
      </c>
      <c r="BS1" s="79">
        <f t="shared" si="1"/>
        <v>44377</v>
      </c>
      <c r="BT1" s="79">
        <f t="shared" si="1"/>
        <v>44469</v>
      </c>
      <c r="BU1" s="79">
        <f t="shared" si="1"/>
        <v>44561</v>
      </c>
      <c r="BV1" s="79">
        <f t="shared" si="1"/>
        <v>44651</v>
      </c>
      <c r="BW1" s="79">
        <f t="shared" si="1"/>
        <v>44742</v>
      </c>
      <c r="BX1" s="79">
        <f t="shared" si="1"/>
        <v>44834</v>
      </c>
      <c r="BY1" s="79">
        <f t="shared" si="1"/>
        <v>44926</v>
      </c>
      <c r="BZ1" s="79">
        <f t="shared" si="1"/>
        <v>45016</v>
      </c>
      <c r="CA1" s="79">
        <f t="shared" si="1"/>
        <v>45107</v>
      </c>
      <c r="CB1" s="79">
        <f t="shared" si="1"/>
        <v>45199</v>
      </c>
      <c r="CC1" s="79">
        <f t="shared" si="1"/>
        <v>45291</v>
      </c>
      <c r="CD1" s="79">
        <f t="shared" si="1"/>
        <v>45382</v>
      </c>
      <c r="CE1" s="79">
        <f t="shared" si="1"/>
        <v>45473</v>
      </c>
      <c r="CF1" s="79">
        <f t="shared" si="1"/>
        <v>45565</v>
      </c>
      <c r="CG1" s="79">
        <f t="shared" si="1"/>
        <v>45657</v>
      </c>
      <c r="CH1" s="79">
        <f t="shared" si="1"/>
        <v>45747</v>
      </c>
      <c r="CI1" s="79">
        <f t="shared" si="1"/>
        <v>45838</v>
      </c>
      <c r="CJ1" s="79">
        <f t="shared" si="1"/>
        <v>45930</v>
      </c>
      <c r="CK1" s="79">
        <f t="shared" si="1"/>
        <v>46022</v>
      </c>
      <c r="CL1" s="79">
        <f t="shared" si="1"/>
        <v>46112</v>
      </c>
      <c r="CM1" s="80">
        <f t="shared" si="1"/>
        <v>46203</v>
      </c>
      <c r="CN1" s="80">
        <f t="shared" si="1"/>
        <v>46295</v>
      </c>
      <c r="CO1" s="80">
        <f t="shared" si="1"/>
        <v>46387</v>
      </c>
      <c r="CP1" s="80">
        <f t="shared" si="1"/>
        <v>46477</v>
      </c>
      <c r="CQ1" s="80">
        <f t="shared" si="1"/>
        <v>46568</v>
      </c>
      <c r="CR1" s="80">
        <f t="shared" si="1"/>
        <v>46660</v>
      </c>
      <c r="CS1" s="80">
        <f t="shared" si="1"/>
        <v>46752</v>
      </c>
      <c r="CT1" s="80">
        <f t="shared" si="1"/>
        <v>46843</v>
      </c>
      <c r="CU1" s="80">
        <f t="shared" si="1"/>
        <v>46934</v>
      </c>
      <c r="CV1" s="80">
        <f t="shared" si="1"/>
        <v>47026</v>
      </c>
      <c r="CW1" s="80">
        <f t="shared" si="1"/>
        <v>47118</v>
      </c>
      <c r="CX1" s="80">
        <f t="shared" si="1"/>
        <v>47208</v>
      </c>
      <c r="CY1" s="80">
        <f t="shared" si="1"/>
        <v>47299</v>
      </c>
      <c r="CZ1" s="80">
        <f t="shared" si="1"/>
        <v>47391</v>
      </c>
      <c r="DA1" s="80">
        <f t="shared" si="1"/>
        <v>47483</v>
      </c>
      <c r="DB1" s="80">
        <f t="shared" si="1"/>
        <v>47573</v>
      </c>
      <c r="DE1" s="148" t="s">
        <v>445</v>
      </c>
      <c r="DF1" s="192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>
        <f>+Z5/Y5-1</f>
        <v>0.119572114713415</v>
      </c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528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 t="s">
        <v>523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>
        <v>620</v>
      </c>
      <c r="X5" s="156">
        <v>685</v>
      </c>
      <c r="Y5" s="156">
        <f>(Y$41+Y$66)*63%</f>
        <v>733.73151599999994</v>
      </c>
      <c r="Z5" s="156">
        <f>(Z$41+Z$66)*61%</f>
        <v>821.46534499999984</v>
      </c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>
        <v>214</v>
      </c>
      <c r="CD5" s="156">
        <v>162</v>
      </c>
      <c r="CE5" s="156">
        <v>188</v>
      </c>
      <c r="CF5" s="156">
        <v>188</v>
      </c>
      <c r="CG5" s="156">
        <v>231</v>
      </c>
      <c r="CH5" s="156">
        <v>225</v>
      </c>
      <c r="CI5" s="156">
        <v>165</v>
      </c>
      <c r="CJ5" s="156">
        <v>212</v>
      </c>
      <c r="CK5" s="156">
        <v>261</v>
      </c>
      <c r="CL5" s="156">
        <v>237</v>
      </c>
      <c r="CM5" s="157">
        <f t="shared" ref="CM5:DB5" si="2">+CI5*(1+CM12)</f>
        <v>186.45</v>
      </c>
      <c r="CN5" s="157">
        <f t="shared" si="2"/>
        <v>239.55999999999997</v>
      </c>
      <c r="CO5" s="157">
        <f t="shared" si="2"/>
        <v>294.92999999999995</v>
      </c>
      <c r="CP5" s="157">
        <f t="shared" si="2"/>
        <v>267.81</v>
      </c>
      <c r="CQ5" s="157">
        <f t="shared" si="2"/>
        <v>210.68849999999998</v>
      </c>
      <c r="CR5" s="157">
        <f t="shared" si="2"/>
        <v>270.70279999999997</v>
      </c>
      <c r="CS5" s="157">
        <f t="shared" si="2"/>
        <v>333.27089999999993</v>
      </c>
      <c r="CT5" s="157">
        <f t="shared" si="2"/>
        <v>302.62529999999998</v>
      </c>
      <c r="CU5" s="157">
        <f t="shared" si="2"/>
        <v>238.07800499999996</v>
      </c>
      <c r="CV5" s="157">
        <f t="shared" si="2"/>
        <v>305.89416399999993</v>
      </c>
      <c r="CW5" s="157">
        <f t="shared" si="2"/>
        <v>376.59611699999988</v>
      </c>
      <c r="CX5" s="157">
        <f t="shared" si="2"/>
        <v>341.96658899999994</v>
      </c>
      <c r="CY5" s="157">
        <f t="shared" si="2"/>
        <v>269.02814564999994</v>
      </c>
      <c r="CZ5" s="157">
        <f t="shared" si="2"/>
        <v>345.66040531999988</v>
      </c>
      <c r="DA5" s="157">
        <f t="shared" si="2"/>
        <v>425.55361220999981</v>
      </c>
      <c r="DB5" s="157">
        <f t="shared" si="2"/>
        <v>386.42224556999992</v>
      </c>
      <c r="DE5" s="159"/>
      <c r="DF5" s="158">
        <v>254.24999999999997</v>
      </c>
    </row>
    <row r="6" spans="1:110" s="158" customFormat="1" x14ac:dyDescent="0.2">
      <c r="A6" s="155" t="s">
        <v>524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>
        <v>126</v>
      </c>
      <c r="X6" s="156">
        <v>240</v>
      </c>
      <c r="Y6" s="156">
        <f>(Y$41+Y$66)*28%</f>
        <v>326.10289600000004</v>
      </c>
      <c r="Z6" s="156">
        <f>(Z$41+Z$66)*17%</f>
        <v>228.932965</v>
      </c>
      <c r="AA6" s="157"/>
      <c r="AB6" s="157"/>
      <c r="AC6" s="157"/>
      <c r="AD6" s="157"/>
      <c r="AE6" s="157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6"/>
      <c r="BY6" s="156"/>
      <c r="BZ6" s="156"/>
      <c r="CA6" s="156"/>
      <c r="CB6" s="156"/>
      <c r="CC6" s="156">
        <v>73</v>
      </c>
      <c r="CD6" s="156">
        <v>74</v>
      </c>
      <c r="CE6" s="156">
        <v>46</v>
      </c>
      <c r="CF6" s="156">
        <v>62</v>
      </c>
      <c r="CG6" s="156">
        <v>50</v>
      </c>
      <c r="CH6" s="156">
        <v>74</v>
      </c>
      <c r="CI6" s="156">
        <v>102</v>
      </c>
      <c r="CJ6" s="156">
        <v>93</v>
      </c>
      <c r="CK6" s="156">
        <v>107</v>
      </c>
      <c r="CL6" s="156">
        <v>155</v>
      </c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57"/>
      <c r="CY6" s="157"/>
      <c r="CZ6" s="157"/>
      <c r="DA6" s="157"/>
      <c r="DB6" s="157"/>
      <c r="DE6" s="159"/>
    </row>
    <row r="7" spans="1:110" s="158" customFormat="1" x14ac:dyDescent="0.2">
      <c r="A7" s="155" t="s">
        <v>525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>
        <v>36</v>
      </c>
      <c r="X7" s="156">
        <v>41</v>
      </c>
      <c r="Y7" s="156">
        <f>(Y$41+Y$66)*7%</f>
        <v>81.525724000000011</v>
      </c>
      <c r="Z7" s="156">
        <f>(Z$41+Z$66)*17%</f>
        <v>228.932965</v>
      </c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>
        <v>6</v>
      </c>
      <c r="CD7" s="156">
        <v>42</v>
      </c>
      <c r="CE7" s="156">
        <v>63</v>
      </c>
      <c r="CF7" s="156">
        <v>57</v>
      </c>
      <c r="CG7" s="156">
        <v>45</v>
      </c>
      <c r="CH7" s="156">
        <v>63</v>
      </c>
      <c r="CI7" s="156">
        <v>67</v>
      </c>
      <c r="CJ7" s="156">
        <v>49</v>
      </c>
      <c r="CK7" s="156">
        <v>55</v>
      </c>
      <c r="CL7" s="156">
        <v>56</v>
      </c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58" customFormat="1" x14ac:dyDescent="0.2">
      <c r="A8" s="155" t="s">
        <v>84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>
        <v>21</v>
      </c>
      <c r="X8" s="156">
        <v>20</v>
      </c>
      <c r="Y8" s="156">
        <f>(Y$41+Y$66)*2%</f>
        <v>23.293064000000001</v>
      </c>
      <c r="Z8" s="156">
        <f>(Z$41+Z$66)*5%</f>
        <v>67.333224999999999</v>
      </c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>
        <v>6</v>
      </c>
      <c r="CD8" s="156">
        <v>10</v>
      </c>
      <c r="CE8" s="156">
        <v>5</v>
      </c>
      <c r="CF8" s="156">
        <v>13</v>
      </c>
      <c r="CG8" s="156">
        <v>16</v>
      </c>
      <c r="CH8" s="156">
        <v>21</v>
      </c>
      <c r="CI8" s="156">
        <v>18</v>
      </c>
      <c r="CJ8" s="156">
        <v>15</v>
      </c>
      <c r="CK8" s="156">
        <v>13</v>
      </c>
      <c r="CL8" s="156">
        <v>27</v>
      </c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 t="s">
        <v>526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>
        <f t="shared" ref="W9:X9" si="3">SUM(W5:W8)</f>
        <v>803</v>
      </c>
      <c r="X9" s="156">
        <f t="shared" si="3"/>
        <v>986</v>
      </c>
      <c r="Y9" s="156">
        <f>SUM(Y5:Y8)</f>
        <v>1164.6532</v>
      </c>
      <c r="Z9" s="156">
        <f>SUM(Z5:Z8)</f>
        <v>1346.6644999999999</v>
      </c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>
        <f t="shared" ref="CC9:CF9" si="4">SUM(CC5:CC8)</f>
        <v>299</v>
      </c>
      <c r="CD9" s="156">
        <f t="shared" si="4"/>
        <v>288</v>
      </c>
      <c r="CE9" s="156">
        <f t="shared" si="4"/>
        <v>302</v>
      </c>
      <c r="CF9" s="156">
        <f t="shared" si="4"/>
        <v>320</v>
      </c>
      <c r="CG9" s="156">
        <f t="shared" ref="CG9:CL9" si="5">SUM(CG5:CG8)</f>
        <v>342</v>
      </c>
      <c r="CH9" s="156">
        <f t="shared" si="5"/>
        <v>383</v>
      </c>
      <c r="CI9" s="156">
        <f t="shared" si="5"/>
        <v>352</v>
      </c>
      <c r="CJ9" s="156">
        <f t="shared" si="5"/>
        <v>369</v>
      </c>
      <c r="CK9" s="156">
        <f t="shared" si="5"/>
        <v>436</v>
      </c>
      <c r="CL9" s="156">
        <f t="shared" si="5"/>
        <v>475</v>
      </c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 t="s">
        <v>527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>
        <f t="shared" ref="W10:X10" si="6">W39+W66-W9</f>
        <v>0.71299999999996544</v>
      </c>
      <c r="X10" s="156">
        <f t="shared" si="6"/>
        <v>8.1599999999980355E-2</v>
      </c>
      <c r="Y10" s="156">
        <f>Y39+Y66-Y9</f>
        <v>0</v>
      </c>
      <c r="Z10" s="156">
        <f>Z39+Z66-Z9</f>
        <v>0</v>
      </c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>
        <f t="shared" ref="CC10:CF10" si="7">CC39+CC66-CC9</f>
        <v>-3.5749999999999886</v>
      </c>
      <c r="CD10" s="156">
        <f t="shared" si="7"/>
        <v>-0.30000000000001137</v>
      </c>
      <c r="CE10" s="156">
        <f t="shared" si="7"/>
        <v>-0.22100000000000364</v>
      </c>
      <c r="CF10" s="156">
        <f t="shared" si="7"/>
        <v>2.9999999999859028E-3</v>
      </c>
      <c r="CG10" s="156">
        <f t="shared" ref="CG10:CL10" si="8">CG39+CG66-CG9</f>
        <v>0.34800000000001319</v>
      </c>
      <c r="CH10" s="156">
        <f t="shared" si="8"/>
        <v>-0.46499999999997499</v>
      </c>
      <c r="CI10" s="156">
        <f t="shared" si="8"/>
        <v>0.29300000000000637</v>
      </c>
      <c r="CJ10" s="156">
        <f t="shared" si="8"/>
        <v>7.2999999999979082E-2</v>
      </c>
      <c r="CK10" s="156">
        <f t="shared" si="8"/>
        <v>-0.35599999999999454</v>
      </c>
      <c r="CL10" s="156">
        <f t="shared" si="8"/>
        <v>0.242999999999995</v>
      </c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84">
        <f>X5/W5-1</f>
        <v>0.10483870967741926</v>
      </c>
      <c r="Y12" s="184">
        <f t="shared" ref="Y12:Z12" si="9">Y5/X5-1</f>
        <v>7.1140899270072833E-2</v>
      </c>
      <c r="Z12" s="184">
        <f t="shared" si="9"/>
        <v>0.119572114713415</v>
      </c>
      <c r="AA12" s="157"/>
      <c r="AB12" s="157"/>
      <c r="AC12" s="157"/>
      <c r="AD12" s="157"/>
      <c r="AE12" s="157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84">
        <f t="shared" ref="CG12:CJ14" si="10">+CG5/CC5-1</f>
        <v>7.9439252336448662E-2</v>
      </c>
      <c r="CH12" s="184">
        <f t="shared" si="10"/>
        <v>0.38888888888888884</v>
      </c>
      <c r="CI12" s="184">
        <f t="shared" si="10"/>
        <v>-0.12234042553191493</v>
      </c>
      <c r="CJ12" s="184">
        <f t="shared" si="10"/>
        <v>0.12765957446808507</v>
      </c>
      <c r="CK12" s="184">
        <f>+CK5/CG5-1</f>
        <v>0.12987012987012991</v>
      </c>
      <c r="CL12" s="184">
        <f>+CL5/CH5-1</f>
        <v>5.3333333333333233E-2</v>
      </c>
      <c r="CM12" s="190">
        <v>0.13</v>
      </c>
      <c r="CN12" s="190">
        <v>0.13</v>
      </c>
      <c r="CO12" s="190">
        <v>0.13</v>
      </c>
      <c r="CP12" s="190">
        <v>0.13</v>
      </c>
      <c r="CQ12" s="190">
        <v>0.13</v>
      </c>
      <c r="CR12" s="190">
        <v>0.13</v>
      </c>
      <c r="CS12" s="190">
        <v>0.13</v>
      </c>
      <c r="CT12" s="190">
        <v>0.13</v>
      </c>
      <c r="CU12" s="190">
        <v>0.13</v>
      </c>
      <c r="CV12" s="190">
        <v>0.13</v>
      </c>
      <c r="CW12" s="190">
        <v>0.13</v>
      </c>
      <c r="CX12" s="190">
        <v>0.13</v>
      </c>
      <c r="CY12" s="190">
        <v>0.13</v>
      </c>
      <c r="CZ12" s="190">
        <v>0.13</v>
      </c>
      <c r="DA12" s="190">
        <v>0.13</v>
      </c>
      <c r="DB12" s="190">
        <v>0.13</v>
      </c>
      <c r="DE12" s="159"/>
      <c r="DF12" s="158">
        <v>0.13</v>
      </c>
    </row>
    <row r="13" spans="1:110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84">
        <f t="shared" ref="X13:Z13" si="11">X6/W6-1</f>
        <v>0.90476190476190466</v>
      </c>
      <c r="Y13" s="184">
        <f t="shared" si="11"/>
        <v>0.35876206666666688</v>
      </c>
      <c r="Z13" s="184">
        <f t="shared" si="11"/>
        <v>-0.29797322315101438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84">
        <f t="shared" si="10"/>
        <v>-0.31506849315068497</v>
      </c>
      <c r="CH13" s="184">
        <f t="shared" si="10"/>
        <v>0</v>
      </c>
      <c r="CI13" s="184">
        <f t="shared" si="10"/>
        <v>1.2173913043478262</v>
      </c>
      <c r="CJ13" s="184">
        <f t="shared" si="10"/>
        <v>0.5</v>
      </c>
      <c r="CK13" s="184">
        <f t="shared" ref="CK13:CL14" si="12">+CK6/CG6-1</f>
        <v>1.1400000000000001</v>
      </c>
      <c r="CL13" s="184">
        <f t="shared" si="12"/>
        <v>1.0945945945945947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55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84">
        <f t="shared" ref="X14:Z14" si="13">X7/W7-1</f>
        <v>0.13888888888888884</v>
      </c>
      <c r="Y14" s="184">
        <f t="shared" si="13"/>
        <v>0.9884322926829272</v>
      </c>
      <c r="Z14" s="184">
        <f t="shared" si="13"/>
        <v>1.8081071073959425</v>
      </c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56"/>
      <c r="BX14" s="156"/>
      <c r="BY14" s="156"/>
      <c r="BZ14" s="156"/>
      <c r="CA14" s="156"/>
      <c r="CB14" s="156"/>
      <c r="CC14" s="156"/>
      <c r="CD14" s="156"/>
      <c r="CE14" s="156"/>
      <c r="CF14" s="156"/>
      <c r="CG14" s="184">
        <f t="shared" si="10"/>
        <v>6.5</v>
      </c>
      <c r="CH14" s="184">
        <f t="shared" si="10"/>
        <v>0.5</v>
      </c>
      <c r="CI14" s="184">
        <f t="shared" si="10"/>
        <v>6.3492063492063489E-2</v>
      </c>
      <c r="CJ14" s="184">
        <f t="shared" si="10"/>
        <v>-0.14035087719298245</v>
      </c>
      <c r="CK14" s="184">
        <f t="shared" si="12"/>
        <v>0.22222222222222232</v>
      </c>
      <c r="CL14" s="184">
        <f t="shared" si="12"/>
        <v>-0.11111111111111116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55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58" customFormat="1" x14ac:dyDescent="0.2">
      <c r="A16" s="155" t="s">
        <v>529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>
        <f>Y39*Y17</f>
        <v>623.33782500000007</v>
      </c>
      <c r="Z16" s="156">
        <f>SUM(CE16:CH16)</f>
        <v>705.48</v>
      </c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56"/>
      <c r="BX16" s="156"/>
      <c r="BY16" s="156"/>
      <c r="BZ16" s="156"/>
      <c r="CA16" s="156"/>
      <c r="CB16" s="156"/>
      <c r="CC16" s="156">
        <v>149.5</v>
      </c>
      <c r="CD16" s="156">
        <v>141.12</v>
      </c>
      <c r="CE16" s="156">
        <v>163.08000000000001</v>
      </c>
      <c r="CF16" s="156">
        <v>166.4</v>
      </c>
      <c r="CG16" s="156">
        <v>171</v>
      </c>
      <c r="CH16" s="156">
        <v>205</v>
      </c>
      <c r="CI16" s="156">
        <v>198</v>
      </c>
      <c r="CJ16" s="156">
        <v>211</v>
      </c>
      <c r="CK16" s="156">
        <v>271</v>
      </c>
      <c r="CL16" s="156">
        <v>291</v>
      </c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10" s="158" customFormat="1" x14ac:dyDescent="0.2">
      <c r="A17" s="155" t="s">
        <v>530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84">
        <v>0.55000000000000004</v>
      </c>
      <c r="Z17" s="184">
        <f>Z16/Z39</f>
        <v>0.540184759910738</v>
      </c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84">
        <f t="shared" ref="CC17:CF17" si="14">CC16/CC39</f>
        <v>0.51428650058136727</v>
      </c>
      <c r="CD17" s="184">
        <f t="shared" si="14"/>
        <v>0.5103668261562998</v>
      </c>
      <c r="CE17" s="184">
        <f t="shared" si="14"/>
        <v>0.55018386694106136</v>
      </c>
      <c r="CF17" s="184">
        <f t="shared" si="14"/>
        <v>0.54279218300969134</v>
      </c>
      <c r="CG17" s="184">
        <f t="shared" ref="CG17:CL17" si="15">CG16/CG39</f>
        <v>0.51254844482011341</v>
      </c>
      <c r="CH17" s="184">
        <f t="shared" si="15"/>
        <v>0.55495698406596672</v>
      </c>
      <c r="CI17" s="184">
        <f t="shared" si="15"/>
        <v>0.58299766800932795</v>
      </c>
      <c r="CJ17" s="184">
        <f t="shared" si="15"/>
        <v>0.58901692795569249</v>
      </c>
      <c r="CK17" s="184">
        <f t="shared" si="15"/>
        <v>0.63234872048553181</v>
      </c>
      <c r="CL17" s="184">
        <f t="shared" si="15"/>
        <v>0.63171056801851277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 t="s">
        <v>543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58" customFormat="1" x14ac:dyDescent="0.2">
      <c r="A20" s="155" t="s">
        <v>523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>
        <v>509</v>
      </c>
      <c r="X20" s="156">
        <v>502</v>
      </c>
      <c r="Y20" s="156">
        <v>593</v>
      </c>
      <c r="Z20" s="156">
        <f>+CH20</f>
        <v>631</v>
      </c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>
        <v>520</v>
      </c>
      <c r="CD20" s="156">
        <v>593</v>
      </c>
      <c r="CE20" s="156">
        <v>557</v>
      </c>
      <c r="CF20" s="156">
        <v>637</v>
      </c>
      <c r="CG20" s="156">
        <v>596</v>
      </c>
      <c r="CH20" s="156">
        <v>631</v>
      </c>
      <c r="CI20" s="156">
        <v>648</v>
      </c>
      <c r="CJ20" s="156">
        <v>674</v>
      </c>
      <c r="CK20" s="156">
        <v>630</v>
      </c>
      <c r="CL20" s="156">
        <v>738</v>
      </c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 t="s">
        <v>524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>
        <v>190</v>
      </c>
      <c r="X21" s="156">
        <v>358</v>
      </c>
      <c r="Y21" s="156">
        <v>222</v>
      </c>
      <c r="Z21" s="156">
        <f t="shared" ref="Z21:Z22" si="16">+CH21</f>
        <v>486</v>
      </c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>
        <v>241</v>
      </c>
      <c r="CD21" s="156">
        <v>222</v>
      </c>
      <c r="CE21" s="156">
        <v>254</v>
      </c>
      <c r="CF21" s="156">
        <v>291</v>
      </c>
      <c r="CG21" s="156">
        <v>485</v>
      </c>
      <c r="CH21" s="156">
        <v>486</v>
      </c>
      <c r="CI21" s="156">
        <v>469</v>
      </c>
      <c r="CJ21" s="156">
        <v>454</v>
      </c>
      <c r="CK21" s="156">
        <v>446</v>
      </c>
      <c r="CL21" s="156">
        <v>422</v>
      </c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58" customFormat="1" x14ac:dyDescent="0.2">
      <c r="A22" s="155" t="s">
        <v>525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>
        <v>159</v>
      </c>
      <c r="X22" s="156">
        <v>143</v>
      </c>
      <c r="Y22" s="156">
        <v>272</v>
      </c>
      <c r="Z22" s="156">
        <f t="shared" si="16"/>
        <v>234</v>
      </c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>
        <v>282</v>
      </c>
      <c r="CD22" s="156">
        <v>272</v>
      </c>
      <c r="CE22" s="156">
        <v>294</v>
      </c>
      <c r="CF22" s="156">
        <v>250</v>
      </c>
      <c r="CG22" s="156">
        <f>CG24-CG21-CG20</f>
        <v>260</v>
      </c>
      <c r="CH22" s="156">
        <v>234</v>
      </c>
      <c r="CI22" s="156">
        <v>334</v>
      </c>
      <c r="CJ22" s="156">
        <v>340</v>
      </c>
      <c r="CK22" s="156">
        <v>362</v>
      </c>
      <c r="CL22" s="156">
        <v>329</v>
      </c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 t="s">
        <v>546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>
        <v>5</v>
      </c>
      <c r="CI23" s="156">
        <v>6</v>
      </c>
      <c r="CJ23" s="156">
        <v>17</v>
      </c>
      <c r="CK23" s="156">
        <v>19</v>
      </c>
      <c r="CL23" s="156">
        <v>25</v>
      </c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 t="s">
        <v>536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>
        <v>620</v>
      </c>
      <c r="W24" s="156">
        <v>858</v>
      </c>
      <c r="X24" s="156">
        <v>1003</v>
      </c>
      <c r="Y24" s="156">
        <v>1087</v>
      </c>
      <c r="Z24" s="156">
        <v>1356</v>
      </c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>
        <v>1037</v>
      </c>
      <c r="CC24" s="156">
        <v>1043</v>
      </c>
      <c r="CD24" s="156">
        <f>Y24</f>
        <v>1087</v>
      </c>
      <c r="CE24" s="156">
        <v>1105</v>
      </c>
      <c r="CF24" s="156">
        <v>1178</v>
      </c>
      <c r="CG24" s="156">
        <v>1341</v>
      </c>
      <c r="CH24" s="156">
        <f>SUM(CH20:CH23)</f>
        <v>1356</v>
      </c>
      <c r="CI24" s="156">
        <f t="shared" ref="CI24:CL24" si="17">SUM(CI20:CI23)</f>
        <v>1457</v>
      </c>
      <c r="CJ24" s="156">
        <f t="shared" si="17"/>
        <v>1485</v>
      </c>
      <c r="CK24" s="156">
        <f t="shared" si="17"/>
        <v>1457</v>
      </c>
      <c r="CL24" s="156">
        <f t="shared" si="17"/>
        <v>1514</v>
      </c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58" customFormat="1" x14ac:dyDescent="0.2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7"/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56"/>
      <c r="BX25" s="156"/>
      <c r="BY25" s="156"/>
      <c r="BZ25" s="156"/>
      <c r="CA25" s="156"/>
      <c r="CB25" s="156"/>
      <c r="CC25" s="156"/>
      <c r="CD25" s="156"/>
      <c r="CE25" s="156"/>
      <c r="CF25" s="156"/>
      <c r="CG25" s="156"/>
      <c r="CH25" s="156"/>
      <c r="CI25" s="156"/>
      <c r="CJ25" s="156"/>
      <c r="CK25" s="156"/>
      <c r="CL25" s="156"/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10" s="158" customFormat="1" x14ac:dyDescent="0.2">
      <c r="A26" s="155" t="s">
        <v>537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>
        <f>V24</f>
        <v>620</v>
      </c>
      <c r="X26" s="156">
        <f>W29</f>
        <v>858</v>
      </c>
      <c r="Y26" s="156">
        <f t="shared" ref="Y26:AE26" si="18">X29</f>
        <v>1003</v>
      </c>
      <c r="Z26" s="156">
        <f t="shared" si="18"/>
        <v>1087</v>
      </c>
      <c r="AA26" s="157">
        <f t="shared" si="18"/>
        <v>1356</v>
      </c>
      <c r="AB26" s="157">
        <f t="shared" si="18"/>
        <v>1514</v>
      </c>
      <c r="AC26" s="157">
        <f t="shared" si="18"/>
        <v>2015.5255853040453</v>
      </c>
      <c r="AD26" s="157">
        <f t="shared" si="18"/>
        <v>2614.5712270286613</v>
      </c>
      <c r="AE26" s="157">
        <f t="shared" si="18"/>
        <v>3284.9314013143085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>
        <f t="shared" ref="CB26:CG26" si="19">CA24</f>
        <v>0</v>
      </c>
      <c r="CC26" s="156">
        <f t="shared" si="19"/>
        <v>1037</v>
      </c>
      <c r="CD26" s="156">
        <f t="shared" si="19"/>
        <v>1043</v>
      </c>
      <c r="CE26" s="156">
        <f t="shared" si="19"/>
        <v>1087</v>
      </c>
      <c r="CF26" s="156">
        <f t="shared" si="19"/>
        <v>1105</v>
      </c>
      <c r="CG26" s="156">
        <f t="shared" si="19"/>
        <v>1178</v>
      </c>
      <c r="CH26" s="156">
        <f>CG24</f>
        <v>1341</v>
      </c>
      <c r="CI26" s="156">
        <f>CH24</f>
        <v>1356</v>
      </c>
      <c r="CJ26" s="156">
        <f>CI24</f>
        <v>1457</v>
      </c>
      <c r="CK26" s="156">
        <f>CJ24</f>
        <v>1485</v>
      </c>
      <c r="CL26" s="156">
        <f>+CK29</f>
        <v>1457</v>
      </c>
      <c r="CM26" s="157">
        <f t="shared" ref="CM26:DB26" si="20">+CL29</f>
        <v>1514</v>
      </c>
      <c r="CN26" s="157">
        <f t="shared" si="20"/>
        <v>1699.3501642770898</v>
      </c>
      <c r="CO26" s="157">
        <f t="shared" si="20"/>
        <v>1760.6776941382218</v>
      </c>
      <c r="CP26" s="157">
        <f t="shared" si="20"/>
        <v>1825.274706459707</v>
      </c>
      <c r="CQ26" s="157">
        <f t="shared" si="20"/>
        <v>2015.5255853040453</v>
      </c>
      <c r="CR26" s="157">
        <f t="shared" si="20"/>
        <v>2246.9179201571269</v>
      </c>
      <c r="CS26" s="157">
        <f t="shared" si="20"/>
        <v>2312.4380191289306</v>
      </c>
      <c r="CT26" s="157">
        <f t="shared" si="20"/>
        <v>2376.4812455964948</v>
      </c>
      <c r="CU26" s="157">
        <f t="shared" si="20"/>
        <v>2614.5712270286613</v>
      </c>
      <c r="CV26" s="157">
        <f t="shared" si="20"/>
        <v>2891.9191559709002</v>
      </c>
      <c r="CW26" s="157">
        <f t="shared" si="20"/>
        <v>2975.1620256200995</v>
      </c>
      <c r="CX26" s="157">
        <f t="shared" si="20"/>
        <v>3058.3833681900924</v>
      </c>
      <c r="CY26" s="157">
        <f t="shared" si="20"/>
        <v>3284.9314013143085</v>
      </c>
      <c r="CZ26" s="157">
        <f t="shared" si="20"/>
        <v>3562.7979991426823</v>
      </c>
      <c r="DA26" s="157">
        <f t="shared" si="20"/>
        <v>3614.7792876731282</v>
      </c>
      <c r="DB26" s="157">
        <f t="shared" si="20"/>
        <v>3658.5795170974711</v>
      </c>
      <c r="DE26" s="159"/>
      <c r="DF26" s="158">
        <v>1457</v>
      </c>
    </row>
    <row r="27" spans="1:110" s="158" customFormat="1" x14ac:dyDescent="0.2">
      <c r="A27" s="155" t="s">
        <v>538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>
        <f>W29+W28-W26</f>
        <v>1020.711</v>
      </c>
      <c r="X27" s="156">
        <f>X29+X28-X26</f>
        <v>1110.9003</v>
      </c>
      <c r="Y27" s="156">
        <f>Y29+Y28-Y26</f>
        <v>1217.3415</v>
      </c>
      <c r="Z27" s="156">
        <f>Z29+Z28-Z26</f>
        <v>1574.9975999999997</v>
      </c>
      <c r="AA27" s="157">
        <f>AA29+AA28-AA26</f>
        <v>1745.0628999999999</v>
      </c>
      <c r="AB27" s="157">
        <f t="shared" ref="AB27:AE27" si="21">AB29+AB28-AB26</f>
        <v>2333.8586493005678</v>
      </c>
      <c r="AC27" s="157">
        <f t="shared" si="21"/>
        <v>2915.6112420023901</v>
      </c>
      <c r="AD27" s="157">
        <f t="shared" si="21"/>
        <v>3427.3298876848867</v>
      </c>
      <c r="AE27" s="157">
        <f t="shared" si="21"/>
        <v>3986.0479353126166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  <c r="BR27" s="156"/>
      <c r="BS27" s="156"/>
      <c r="BT27" s="156"/>
      <c r="BU27" s="156"/>
      <c r="BV27" s="156"/>
      <c r="BW27" s="156"/>
      <c r="BX27" s="156"/>
      <c r="BY27" s="156"/>
      <c r="BZ27" s="156"/>
      <c r="CA27" s="156"/>
      <c r="CB27" s="156">
        <f t="shared" ref="CB27:CL27" si="22">CB29+CB28-CB26</f>
        <v>1294.6500000000001</v>
      </c>
      <c r="CC27" s="156">
        <f t="shared" si="22"/>
        <v>296.69399999999996</v>
      </c>
      <c r="CD27" s="156">
        <f t="shared" si="22"/>
        <v>320.50700000000006</v>
      </c>
      <c r="CE27" s="156">
        <f t="shared" si="22"/>
        <v>314.41000000000008</v>
      </c>
      <c r="CF27" s="156">
        <f t="shared" si="22"/>
        <v>379.5630000000001</v>
      </c>
      <c r="CG27" s="156">
        <f t="shared" si="22"/>
        <v>496.62699999999995</v>
      </c>
      <c r="CH27" s="156">
        <f t="shared" si="22"/>
        <v>384.39800000000014</v>
      </c>
      <c r="CI27" s="156">
        <f t="shared" si="22"/>
        <v>440.62400000000002</v>
      </c>
      <c r="CJ27" s="156">
        <f t="shared" si="22"/>
        <v>386.22399999999993</v>
      </c>
      <c r="CK27" s="156">
        <f t="shared" si="22"/>
        <v>400.56099999999992</v>
      </c>
      <c r="CL27" s="156">
        <f t="shared" si="22"/>
        <v>517.654</v>
      </c>
      <c r="CM27" s="157">
        <f t="shared" ref="CM27:DB27" si="23">+CI27*(1+CM32)</f>
        <v>593.37139135999644</v>
      </c>
      <c r="CN27" s="157">
        <f t="shared" si="23"/>
        <v>520.11300395943761</v>
      </c>
      <c r="CO27" s="157">
        <f t="shared" si="23"/>
        <v>539.42009035947092</v>
      </c>
      <c r="CP27" s="157">
        <f t="shared" si="23"/>
        <v>680.9541636216627</v>
      </c>
      <c r="CQ27" s="157">
        <f t="shared" si="23"/>
        <v>763.71076325845752</v>
      </c>
      <c r="CR27" s="157">
        <f t="shared" si="23"/>
        <v>655.98424508706853</v>
      </c>
      <c r="CS27" s="157">
        <f t="shared" si="23"/>
        <v>667.65265850066805</v>
      </c>
      <c r="CT27" s="157">
        <f t="shared" si="23"/>
        <v>828.26357515619623</v>
      </c>
      <c r="CU27" s="157">
        <f t="shared" si="23"/>
        <v>914.0536616601122</v>
      </c>
      <c r="CV27" s="157">
        <f t="shared" si="23"/>
        <v>773.49802842724125</v>
      </c>
      <c r="CW27" s="157">
        <f t="shared" si="23"/>
        <v>776.49236815083339</v>
      </c>
      <c r="CX27" s="157">
        <f t="shared" si="23"/>
        <v>963.28582944670029</v>
      </c>
      <c r="CY27" s="157">
        <f t="shared" si="23"/>
        <v>1063.0612839216171</v>
      </c>
      <c r="CZ27" s="157">
        <f t="shared" si="23"/>
        <v>899.59248751028258</v>
      </c>
      <c r="DA27" s="157">
        <f t="shared" si="23"/>
        <v>903.07495989081883</v>
      </c>
      <c r="DB27" s="157">
        <f t="shared" si="23"/>
        <v>1120.3192039898986</v>
      </c>
      <c r="DE27" s="159"/>
      <c r="DF27" s="158">
        <v>480.49750000000017</v>
      </c>
    </row>
    <row r="28" spans="1:110" s="158" customFormat="1" x14ac:dyDescent="0.2">
      <c r="A28" s="155" t="s">
        <v>539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>
        <f>W39</f>
        <v>782.71100000000001</v>
      </c>
      <c r="X28" s="156">
        <f>X39</f>
        <v>965.90030000000002</v>
      </c>
      <c r="Y28" s="156">
        <f>Y39</f>
        <v>1133.3415</v>
      </c>
      <c r="Z28" s="156">
        <f>Z39</f>
        <v>1305.9975999999999</v>
      </c>
      <c r="AA28" s="157">
        <f>AA39</f>
        <v>1587.0628999999999</v>
      </c>
      <c r="AB28" s="157">
        <f t="shared" ref="AB28:AE28" si="24">AB39</f>
        <v>1832.3330639965225</v>
      </c>
      <c r="AC28" s="157">
        <f t="shared" si="24"/>
        <v>2316.5656002777741</v>
      </c>
      <c r="AD28" s="157">
        <f t="shared" si="24"/>
        <v>2756.9697133992399</v>
      </c>
      <c r="AE28" s="157">
        <f t="shared" si="24"/>
        <v>3366.0586315467181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>
        <f t="shared" ref="CB28:CL28" si="25">CB39</f>
        <v>257.64999999999998</v>
      </c>
      <c r="CC28" s="156">
        <f t="shared" si="25"/>
        <v>290.69400000000002</v>
      </c>
      <c r="CD28" s="156">
        <f t="shared" si="25"/>
        <v>276.50700000000001</v>
      </c>
      <c r="CE28" s="156">
        <f t="shared" si="25"/>
        <v>296.41000000000003</v>
      </c>
      <c r="CF28" s="156">
        <f t="shared" si="25"/>
        <v>306.56299999999999</v>
      </c>
      <c r="CG28" s="156">
        <f t="shared" si="25"/>
        <v>333.62700000000001</v>
      </c>
      <c r="CH28" s="156">
        <f t="shared" si="25"/>
        <v>369.39800000000002</v>
      </c>
      <c r="CI28" s="156">
        <f t="shared" si="25"/>
        <v>339.62400000000002</v>
      </c>
      <c r="CJ28" s="156">
        <f t="shared" si="25"/>
        <v>358.22399999999999</v>
      </c>
      <c r="CK28" s="156">
        <f t="shared" si="25"/>
        <v>428.56099999999998</v>
      </c>
      <c r="CL28" s="156">
        <f t="shared" si="25"/>
        <v>460.654</v>
      </c>
      <c r="CM28" s="157">
        <f t="shared" ref="CM28:DB28" si="26">+CM26*CM33</f>
        <v>408.02122708290665</v>
      </c>
      <c r="CN28" s="157">
        <f t="shared" si="26"/>
        <v>458.78547409830566</v>
      </c>
      <c r="CO28" s="157">
        <f t="shared" si="26"/>
        <v>474.82307803798597</v>
      </c>
      <c r="CP28" s="157">
        <f t="shared" si="26"/>
        <v>490.70328477732437</v>
      </c>
      <c r="CQ28" s="157">
        <f t="shared" si="26"/>
        <v>532.31842840537593</v>
      </c>
      <c r="CR28" s="157">
        <f t="shared" si="26"/>
        <v>590.4641461152645</v>
      </c>
      <c r="CS28" s="157">
        <f t="shared" si="26"/>
        <v>603.60943203310376</v>
      </c>
      <c r="CT28" s="157">
        <f t="shared" si="26"/>
        <v>590.17359372402973</v>
      </c>
      <c r="CU28" s="157">
        <f t="shared" si="26"/>
        <v>636.70573271787327</v>
      </c>
      <c r="CV28" s="157">
        <f t="shared" si="26"/>
        <v>690.25515877804173</v>
      </c>
      <c r="CW28" s="157">
        <f t="shared" si="26"/>
        <v>693.27102558084084</v>
      </c>
      <c r="CX28" s="157">
        <f t="shared" si="26"/>
        <v>736.7377963224842</v>
      </c>
      <c r="CY28" s="157">
        <f t="shared" si="26"/>
        <v>785.19468609324338</v>
      </c>
      <c r="CZ28" s="157">
        <f t="shared" si="26"/>
        <v>847.61119897983633</v>
      </c>
      <c r="DA28" s="157">
        <f t="shared" si="26"/>
        <v>859.27473046647594</v>
      </c>
      <c r="DB28" s="157">
        <f t="shared" si="26"/>
        <v>873.97801600716218</v>
      </c>
      <c r="DE28" s="159"/>
      <c r="DF28" s="158">
        <v>422.53</v>
      </c>
    </row>
    <row r="29" spans="1:110" s="158" customFormat="1" x14ac:dyDescent="0.2">
      <c r="A29" s="155" t="s">
        <v>540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>
        <f>V24</f>
        <v>620</v>
      </c>
      <c r="W29" s="156">
        <f>W24</f>
        <v>858</v>
      </c>
      <c r="X29" s="156">
        <f>X24</f>
        <v>1003</v>
      </c>
      <c r="Y29" s="156">
        <f>Y24</f>
        <v>1087</v>
      </c>
      <c r="Z29" s="156">
        <f>Z24</f>
        <v>1356</v>
      </c>
      <c r="AA29" s="157">
        <f>CL29</f>
        <v>1514</v>
      </c>
      <c r="AB29" s="157">
        <f>CP29</f>
        <v>2015.5255853040453</v>
      </c>
      <c r="AC29" s="157">
        <f>CT29</f>
        <v>2614.5712270286613</v>
      </c>
      <c r="AD29" s="157">
        <f>CX29</f>
        <v>3284.9314013143085</v>
      </c>
      <c r="AE29" s="157">
        <f>DB29</f>
        <v>3904.920705080207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>
        <f t="shared" ref="CB29:CG29" si="27">CB24</f>
        <v>1037</v>
      </c>
      <c r="CC29" s="156">
        <f t="shared" si="27"/>
        <v>1043</v>
      </c>
      <c r="CD29" s="156">
        <f t="shared" si="27"/>
        <v>1087</v>
      </c>
      <c r="CE29" s="156">
        <f t="shared" si="27"/>
        <v>1105</v>
      </c>
      <c r="CF29" s="156">
        <f t="shared" si="27"/>
        <v>1178</v>
      </c>
      <c r="CG29" s="156">
        <f t="shared" si="27"/>
        <v>1341</v>
      </c>
      <c r="CH29" s="156">
        <f>CH24</f>
        <v>1356</v>
      </c>
      <c r="CI29" s="156">
        <f>CI24</f>
        <v>1457</v>
      </c>
      <c r="CJ29" s="156">
        <f>CJ24</f>
        <v>1485</v>
      </c>
      <c r="CK29" s="156">
        <f>CK24</f>
        <v>1457</v>
      </c>
      <c r="CL29" s="156">
        <f>CL24</f>
        <v>1514</v>
      </c>
      <c r="CM29" s="157">
        <f t="shared" ref="CM29:DB29" si="28">+CM26+CM27-CM28</f>
        <v>1699.3501642770898</v>
      </c>
      <c r="CN29" s="157">
        <f t="shared" si="28"/>
        <v>1760.6776941382218</v>
      </c>
      <c r="CO29" s="157">
        <f t="shared" si="28"/>
        <v>1825.274706459707</v>
      </c>
      <c r="CP29" s="157">
        <f t="shared" si="28"/>
        <v>2015.5255853040453</v>
      </c>
      <c r="CQ29" s="157">
        <f t="shared" si="28"/>
        <v>2246.9179201571269</v>
      </c>
      <c r="CR29" s="157">
        <f t="shared" si="28"/>
        <v>2312.4380191289306</v>
      </c>
      <c r="CS29" s="157">
        <f t="shared" si="28"/>
        <v>2376.4812455964948</v>
      </c>
      <c r="CT29" s="157">
        <f t="shared" si="28"/>
        <v>2614.5712270286613</v>
      </c>
      <c r="CU29" s="157">
        <f t="shared" si="28"/>
        <v>2891.9191559709002</v>
      </c>
      <c r="CV29" s="157">
        <f t="shared" si="28"/>
        <v>2975.1620256200995</v>
      </c>
      <c r="CW29" s="157">
        <f t="shared" si="28"/>
        <v>3058.3833681900924</v>
      </c>
      <c r="CX29" s="157">
        <f t="shared" si="28"/>
        <v>3284.9314013143085</v>
      </c>
      <c r="CY29" s="157">
        <f t="shared" si="28"/>
        <v>3562.7979991426823</v>
      </c>
      <c r="CZ29" s="157">
        <f t="shared" si="28"/>
        <v>3614.7792876731282</v>
      </c>
      <c r="DA29" s="157">
        <f t="shared" si="28"/>
        <v>3658.5795170974711</v>
      </c>
      <c r="DB29" s="157">
        <f t="shared" si="28"/>
        <v>3904.920705080207</v>
      </c>
      <c r="DE29" s="159"/>
      <c r="DF29" s="158">
        <v>1514.9675000000002</v>
      </c>
    </row>
    <row r="30" spans="1:110" s="158" customFormat="1" x14ac:dyDescent="0.2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  <c r="Z30" s="156"/>
      <c r="AA30" s="157"/>
      <c r="AB30" s="157"/>
      <c r="AC30" s="157"/>
      <c r="AD30" s="157"/>
      <c r="AE30" s="157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/>
      <c r="CL30" s="156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E30" s="159"/>
    </row>
    <row r="31" spans="1:110" s="158" customFormat="1" x14ac:dyDescent="0.2">
      <c r="A31" s="155" t="s">
        <v>542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84">
        <f t="shared" ref="W31:Y31" si="29">W29/V29-1</f>
        <v>0.38387096774193541</v>
      </c>
      <c r="X31" s="184">
        <f t="shared" si="29"/>
        <v>0.1689976689976691</v>
      </c>
      <c r="Y31" s="184">
        <f t="shared" si="29"/>
        <v>8.3748753738783543E-2</v>
      </c>
      <c r="Z31" s="184">
        <f>Z29/Y29-1</f>
        <v>0.24747010119595214</v>
      </c>
      <c r="AA31" s="186">
        <f t="shared" ref="AA31:AE31" si="30">AA29/Z29-1</f>
        <v>0.11651917404129786</v>
      </c>
      <c r="AB31" s="186">
        <f t="shared" si="30"/>
        <v>0.33125864286925055</v>
      </c>
      <c r="AC31" s="186">
        <f t="shared" si="30"/>
        <v>0.29721559780361151</v>
      </c>
      <c r="AD31" s="186">
        <f t="shared" si="30"/>
        <v>0.25639392316249121</v>
      </c>
      <c r="AE31" s="186">
        <f t="shared" si="30"/>
        <v>0.1887373670932182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  <c r="BR31" s="156"/>
      <c r="BS31" s="156"/>
      <c r="BT31" s="156"/>
      <c r="BU31" s="156"/>
      <c r="BV31" s="156"/>
      <c r="BW31" s="156"/>
      <c r="BX31" s="156"/>
      <c r="BY31" s="156"/>
      <c r="BZ31" s="156"/>
      <c r="CA31" s="156"/>
      <c r="CB31" s="156"/>
      <c r="CC31" s="156"/>
      <c r="CD31" s="156"/>
      <c r="CE31" s="156"/>
      <c r="CF31" s="184">
        <f t="shared" ref="CF31:CL31" si="31">CF29/CB29-1</f>
        <v>0.13596914175506258</v>
      </c>
      <c r="CG31" s="184">
        <f t="shared" si="31"/>
        <v>0.28571428571428581</v>
      </c>
      <c r="CH31" s="184">
        <f t="shared" si="31"/>
        <v>0.24747010119595214</v>
      </c>
      <c r="CI31" s="184">
        <f t="shared" si="31"/>
        <v>0.318552036199095</v>
      </c>
      <c r="CJ31" s="184">
        <f t="shared" si="31"/>
        <v>0.26061120543293725</v>
      </c>
      <c r="CK31" s="184">
        <f t="shared" si="31"/>
        <v>8.6502609992542778E-2</v>
      </c>
      <c r="CL31" s="184">
        <f t="shared" si="31"/>
        <v>0.11651917404129786</v>
      </c>
      <c r="CM31" s="186">
        <f t="shared" ref="CM31" si="32">CM29/CI29-1</f>
        <v>0.16633504754776229</v>
      </c>
      <c r="CN31" s="186">
        <f t="shared" ref="CN31" si="33">CN29/CJ29-1</f>
        <v>0.18564154487422346</v>
      </c>
      <c r="CO31" s="186">
        <f t="shared" ref="CO31" si="34">CO29/CK29-1</f>
        <v>0.25276232426884482</v>
      </c>
      <c r="CP31" s="186">
        <f t="shared" ref="CP31" si="35">CP29/CL29-1</f>
        <v>0.33125864286925055</v>
      </c>
      <c r="CQ31" s="186">
        <f t="shared" ref="CQ31" si="36">CQ29/CM29-1</f>
        <v>0.32222185126452407</v>
      </c>
      <c r="CR31" s="186">
        <f t="shared" ref="CR31" si="37">CR29/CN29-1</f>
        <v>0.31337951677792586</v>
      </c>
      <c r="CS31" s="186">
        <f t="shared" ref="CS31" si="38">CS29/CO29-1</f>
        <v>0.30198552425344505</v>
      </c>
      <c r="CT31" s="186">
        <f t="shared" ref="CT31" si="39">CT29/CP29-1</f>
        <v>0.29721559780361151</v>
      </c>
      <c r="CU31" s="186">
        <f t="shared" ref="CU31" si="40">CU29/CQ29-1</f>
        <v>0.2870604351086703</v>
      </c>
      <c r="CV31" s="186">
        <f t="shared" ref="CV31" si="41">CV29/CR29-1</f>
        <v>0.28659103552570442</v>
      </c>
      <c r="CW31" s="186">
        <f t="shared" ref="CW31" si="42">CW29/CS29-1</f>
        <v>0.28693772520070571</v>
      </c>
      <c r="CX31" s="186">
        <f t="shared" ref="CX31" si="43">CX29/CT29-1</f>
        <v>0.25639392316249121</v>
      </c>
      <c r="CY31" s="186">
        <f t="shared" ref="CY31" si="44">CY29/CU29-1</f>
        <v>0.23198395494100477</v>
      </c>
      <c r="CZ31" s="186">
        <f t="shared" ref="CZ31" si="45">CZ29/CV29-1</f>
        <v>0.21498569037419601</v>
      </c>
      <c r="DA31" s="186">
        <f t="shared" ref="DA31" si="46">DA29/CW29-1</f>
        <v>0.19624621136445897</v>
      </c>
      <c r="DB31" s="186">
        <f t="shared" ref="DB31" si="47">DB29/CX29-1</f>
        <v>0.1887373670932182</v>
      </c>
      <c r="DE31" s="159"/>
      <c r="DF31" s="158">
        <v>0.11723266961651935</v>
      </c>
    </row>
    <row r="32" spans="1:110" s="158" customFormat="1" x14ac:dyDescent="0.2">
      <c r="A32" s="155" t="s">
        <v>544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84">
        <f>+X27/W27-1</f>
        <v>8.8359290729697282E-2</v>
      </c>
      <c r="Y32" s="184">
        <f t="shared" ref="Y32:Z32" si="48">+Y27/X27-1</f>
        <v>9.581525902909549E-2</v>
      </c>
      <c r="Z32" s="184">
        <f t="shared" si="48"/>
        <v>0.29380095889280011</v>
      </c>
      <c r="AA32" s="186">
        <f t="shared" ref="AA32:AE32" si="49">+AA27/Z27-1</f>
        <v>0.10797813279207547</v>
      </c>
      <c r="AB32" s="186">
        <f t="shared" si="49"/>
        <v>0.3374066054011966</v>
      </c>
      <c r="AC32" s="186">
        <f t="shared" si="49"/>
        <v>0.24926642103032548</v>
      </c>
      <c r="AD32" s="186">
        <f t="shared" si="49"/>
        <v>0.17550990279865197</v>
      </c>
      <c r="AE32" s="186">
        <f t="shared" si="49"/>
        <v>0.1630184621665165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84"/>
      <c r="CF32" s="184">
        <f t="shared" ref="CF32:CL32" si="50">+CF27/CB27-1</f>
        <v>-0.70682192098250485</v>
      </c>
      <c r="CG32" s="184">
        <f t="shared" si="50"/>
        <v>0.67386937383297285</v>
      </c>
      <c r="CH32" s="184">
        <f t="shared" si="50"/>
        <v>0.19934354007868804</v>
      </c>
      <c r="CI32" s="184">
        <f t="shared" si="50"/>
        <v>0.401431252186635</v>
      </c>
      <c r="CJ32" s="184">
        <f t="shared" si="50"/>
        <v>1.7549128866617192E-2</v>
      </c>
      <c r="CK32" s="184">
        <f t="shared" si="50"/>
        <v>-0.19343692549941915</v>
      </c>
      <c r="CL32" s="184">
        <f t="shared" si="50"/>
        <v>0.34666153309850678</v>
      </c>
      <c r="CM32" s="186">
        <f>+CL32</f>
        <v>0.34666153309850678</v>
      </c>
      <c r="CN32" s="186">
        <f t="shared" ref="CN32:DB32" si="51">+CM32</f>
        <v>0.34666153309850678</v>
      </c>
      <c r="CO32" s="186">
        <f t="shared" si="51"/>
        <v>0.34666153309850678</v>
      </c>
      <c r="CP32" s="186">
        <f>+CO32*0.91</f>
        <v>0.31546199511964118</v>
      </c>
      <c r="CQ32" s="186">
        <f t="shared" ref="CQ32:CS32" si="52">+CP32*0.91</f>
        <v>0.28707041555887347</v>
      </c>
      <c r="CR32" s="186">
        <f t="shared" si="52"/>
        <v>0.26123407815857486</v>
      </c>
      <c r="CS32" s="186">
        <f t="shared" si="52"/>
        <v>0.23772301112430314</v>
      </c>
      <c r="CT32" s="186">
        <f>+CS32*0.91</f>
        <v>0.21632794012311585</v>
      </c>
      <c r="CU32" s="186">
        <f t="shared" ref="CU32:CW32" si="53">+CT32*0.91</f>
        <v>0.19685842551203542</v>
      </c>
      <c r="CV32" s="186">
        <f t="shared" si="53"/>
        <v>0.17914116721595225</v>
      </c>
      <c r="CW32" s="186">
        <f t="shared" si="53"/>
        <v>0.16301846216651655</v>
      </c>
      <c r="CX32" s="186">
        <f t="shared" si="51"/>
        <v>0.16301846216651655</v>
      </c>
      <c r="CY32" s="186">
        <f t="shared" si="51"/>
        <v>0.16301846216651655</v>
      </c>
      <c r="CZ32" s="186">
        <f t="shared" si="51"/>
        <v>0.16301846216651655</v>
      </c>
      <c r="DA32" s="186">
        <f t="shared" si="51"/>
        <v>0.16301846216651655</v>
      </c>
      <c r="DB32" s="186">
        <f t="shared" si="51"/>
        <v>0.16301846216651655</v>
      </c>
      <c r="DE32" s="159"/>
      <c r="DF32" s="158">
        <v>0.25</v>
      </c>
    </row>
    <row r="33" spans="1:110" s="158" customFormat="1" x14ac:dyDescent="0.2">
      <c r="A33" s="155" t="s">
        <v>541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84">
        <f>+X39/X26</f>
        <v>1.1257579254079255</v>
      </c>
      <c r="Y33" s="184">
        <f t="shared" ref="Y33:Z33" si="54">+Y39/Y26</f>
        <v>1.1299516450648055</v>
      </c>
      <c r="Z33" s="184">
        <f t="shared" si="54"/>
        <v>1.2014697332106714</v>
      </c>
      <c r="AA33" s="186">
        <f t="shared" ref="AA33:AE33" si="55">+AA39/AA26</f>
        <v>1.1704003687315634</v>
      </c>
      <c r="AB33" s="186">
        <f t="shared" si="55"/>
        <v>1.2102596195485618</v>
      </c>
      <c r="AC33" s="186">
        <f t="shared" si="55"/>
        <v>1.1493605524875123</v>
      </c>
      <c r="AD33" s="186">
        <f t="shared" si="55"/>
        <v>1.054463418283849</v>
      </c>
      <c r="AE33" s="186">
        <f t="shared" si="55"/>
        <v>1.0246967806389962</v>
      </c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84">
        <f>CC28/CB24</f>
        <v>0.28032208293153327</v>
      </c>
      <c r="CD33" s="184">
        <f t="shared" ref="CD33:CL33" si="56">CD28/CC24</f>
        <v>0.26510738255033556</v>
      </c>
      <c r="CE33" s="184">
        <f t="shared" si="56"/>
        <v>0.27268629254829807</v>
      </c>
      <c r="CF33" s="184">
        <f t="shared" si="56"/>
        <v>0.27743257918552033</v>
      </c>
      <c r="CG33" s="184">
        <f t="shared" si="56"/>
        <v>0.28321477079796264</v>
      </c>
      <c r="CH33" s="184">
        <f t="shared" si="56"/>
        <v>0.27546457867263241</v>
      </c>
      <c r="CI33" s="184">
        <f t="shared" si="56"/>
        <v>0.25046017699115047</v>
      </c>
      <c r="CJ33" s="184">
        <f t="shared" si="56"/>
        <v>0.24586410432395331</v>
      </c>
      <c r="CK33" s="184">
        <f t="shared" si="56"/>
        <v>0.28859326599326596</v>
      </c>
      <c r="CL33" s="184">
        <f t="shared" si="56"/>
        <v>0.31616609471516816</v>
      </c>
      <c r="CM33" s="186">
        <f>AVERAGE(CD33:CL33)*0.98</f>
        <v>0.26949882898474681</v>
      </c>
      <c r="CN33" s="186">
        <f t="shared" ref="CN33:CP33" si="57">AVERAGE(CE33:CM33)*0.98</f>
        <v>0.26997700870760488</v>
      </c>
      <c r="CO33" s="186">
        <f t="shared" si="57"/>
        <v>0.26968199780050717</v>
      </c>
      <c r="CP33" s="186">
        <f t="shared" si="57"/>
        <v>0.26883804560525021</v>
      </c>
      <c r="CQ33" s="186">
        <f>AVERAGE(CM33:CP33)*0.98</f>
        <v>0.26410899086903666</v>
      </c>
      <c r="CR33" s="186">
        <f t="shared" ref="CR33:CS33" si="58">AVERAGE(CN33:CQ33)*0.98</f>
        <v>0.26278848053068771</v>
      </c>
      <c r="CS33" s="186">
        <f t="shared" si="58"/>
        <v>0.26102729112734302</v>
      </c>
      <c r="CT33" s="186">
        <f>AVERAGE(CP33:CS33)*0.94</f>
        <v>0.2483392599110946</v>
      </c>
      <c r="CU33" s="186">
        <f t="shared" ref="CU33:CW33" si="59">AVERAGE(CQ33:CT33)*0.94</f>
        <v>0.24352204527296803</v>
      </c>
      <c r="CV33" s="186">
        <f t="shared" si="59"/>
        <v>0.23868411305789192</v>
      </c>
      <c r="CW33" s="186">
        <f t="shared" si="59"/>
        <v>0.23301958670178494</v>
      </c>
      <c r="CX33" s="186">
        <f t="shared" ref="CX33:DB33" si="60">AVERAGE(CT33:CW33)</f>
        <v>0.24089125123593486</v>
      </c>
      <c r="CY33" s="186">
        <f t="shared" si="60"/>
        <v>0.23902924906714496</v>
      </c>
      <c r="CZ33" s="186">
        <f t="shared" si="60"/>
        <v>0.23790605001568918</v>
      </c>
      <c r="DA33" s="186">
        <f t="shared" si="60"/>
        <v>0.2377115342551385</v>
      </c>
      <c r="DB33" s="186">
        <f t="shared" si="60"/>
        <v>0.23888452114347686</v>
      </c>
      <c r="DE33" s="159"/>
      <c r="DF33" s="158">
        <v>0.28999999999999998</v>
      </c>
    </row>
    <row r="34" spans="1:110" s="158" customFormat="1" x14ac:dyDescent="0.2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7"/>
      <c r="AB34" s="157"/>
      <c r="AC34" s="157"/>
      <c r="AD34" s="157"/>
      <c r="AE34" s="157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  <c r="BR34" s="156"/>
      <c r="BS34" s="156"/>
      <c r="BT34" s="156"/>
      <c r="BU34" s="156"/>
      <c r="BV34" s="156"/>
      <c r="BW34" s="156"/>
      <c r="BX34" s="156"/>
      <c r="BY34" s="156"/>
      <c r="BZ34" s="156"/>
      <c r="CA34" s="156"/>
      <c r="CB34" s="156"/>
      <c r="CC34" s="156"/>
      <c r="CD34" s="156"/>
      <c r="CE34" s="156"/>
      <c r="CF34" s="156"/>
      <c r="CG34" s="156"/>
      <c r="CH34" s="156"/>
      <c r="CI34" s="156"/>
      <c r="CJ34" s="156"/>
      <c r="CK34" s="156"/>
      <c r="CL34" s="156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E34" s="159"/>
    </row>
    <row r="35" spans="1:110" s="158" customFormat="1" x14ac:dyDescent="0.2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>
        <f t="shared" ref="T35:Y35" si="61">T51/T39</f>
        <v>0.18735676910556553</v>
      </c>
      <c r="U35" s="191">
        <f t="shared" si="61"/>
        <v>0.1542154928602826</v>
      </c>
      <c r="V35" s="191">
        <f t="shared" si="61"/>
        <v>0.13845275372563276</v>
      </c>
      <c r="W35" s="191">
        <f t="shared" si="61"/>
        <v>0.15318169797025979</v>
      </c>
      <c r="X35" s="191">
        <f t="shared" si="61"/>
        <v>0.14057848413547441</v>
      </c>
      <c r="Y35" s="191">
        <f t="shared" si="61"/>
        <v>0.1230419957267955</v>
      </c>
      <c r="Z35" s="191">
        <f>Z51/Z39</f>
        <v>0.14336481169643805</v>
      </c>
      <c r="AA35" s="157"/>
      <c r="AB35" s="157"/>
      <c r="AC35" s="157"/>
      <c r="AD35" s="157"/>
      <c r="AE35" s="157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  <c r="BR35" s="156"/>
      <c r="BS35" s="156"/>
      <c r="BT35" s="156"/>
      <c r="BU35" s="156"/>
      <c r="BV35" s="156"/>
      <c r="BW35" s="156"/>
      <c r="BX35" s="156"/>
      <c r="BY35" s="156"/>
      <c r="BZ35" s="156"/>
      <c r="CA35" s="156"/>
      <c r="CB35" s="156"/>
      <c r="CC35" s="156"/>
      <c r="CD35" s="156"/>
      <c r="CE35" s="156"/>
      <c r="CF35" s="156"/>
      <c r="CG35" s="156"/>
      <c r="CH35" s="156"/>
      <c r="CI35" s="156"/>
      <c r="CJ35" s="156"/>
      <c r="CK35" s="156"/>
      <c r="CL35" s="156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E35" s="159"/>
    </row>
    <row r="36" spans="1:110" s="158" customFormat="1" x14ac:dyDescent="0.2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7"/>
      <c r="AB36" s="157"/>
      <c r="AC36" s="157"/>
      <c r="AD36" s="157"/>
      <c r="AE36" s="157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  <c r="BR36" s="156"/>
      <c r="BS36" s="156"/>
      <c r="BT36" s="156"/>
      <c r="BU36" s="156"/>
      <c r="BV36" s="156"/>
      <c r="BW36" s="156"/>
      <c r="BX36" s="156"/>
      <c r="BY36" s="156"/>
      <c r="BZ36" s="156"/>
      <c r="CA36" s="156"/>
      <c r="CB36" s="156"/>
      <c r="CC36" s="156"/>
      <c r="CD36" s="156"/>
      <c r="CE36" s="156"/>
      <c r="CF36" s="156"/>
      <c r="CG36" s="156"/>
      <c r="CH36" s="156"/>
      <c r="CI36" s="156"/>
      <c r="CJ36" s="156"/>
      <c r="CK36" s="156"/>
      <c r="CL36" s="156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E36" s="159"/>
    </row>
    <row r="37" spans="1:110" s="106" customFormat="1" x14ac:dyDescent="0.2">
      <c r="A37" s="151" t="s">
        <v>500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5"/>
      <c r="AB37" s="105"/>
      <c r="AC37" s="105"/>
      <c r="AD37" s="105"/>
      <c r="AE37" s="105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E37" s="118"/>
    </row>
    <row r="38" spans="1:110" s="106" customFormat="1" x14ac:dyDescent="0.2">
      <c r="A38" s="151" t="s">
        <v>485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05"/>
      <c r="AC38" s="105"/>
      <c r="AD38" s="105"/>
      <c r="AE38" s="105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60"/>
      <c r="CK38" s="160"/>
      <c r="CL38" s="160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E38" s="118"/>
    </row>
    <row r="39" spans="1:110" s="25" customFormat="1" outlineLevel="1" x14ac:dyDescent="0.2">
      <c r="A39" s="25" t="s">
        <v>430</v>
      </c>
      <c r="B39" s="25">
        <f>'Annual Raw'!C6</f>
        <v>35.032451600000002</v>
      </c>
      <c r="C39" s="25">
        <f>'Annual Raw'!D6</f>
        <v>51.527452799999999</v>
      </c>
      <c r="D39" s="25">
        <f>'Annual Raw'!E6</f>
        <v>48.232658299999997</v>
      </c>
      <c r="E39" s="25">
        <f>'Annual Raw'!F6</f>
        <v>51.989954699999998</v>
      </c>
      <c r="F39" s="25">
        <f>'Annual Raw'!G6</f>
        <v>54.900096900000001</v>
      </c>
      <c r="G39" s="25">
        <f>'Annual Raw'!H6</f>
        <v>87.195499999999996</v>
      </c>
      <c r="H39" s="25">
        <f>'Annual Raw'!I6</f>
        <v>137.65675770000001</v>
      </c>
      <c r="I39" s="25">
        <f>'Annual Raw'!J6</f>
        <v>205.30286229999999</v>
      </c>
      <c r="J39" s="25">
        <f>'Annual Raw'!K6</f>
        <v>251.5100473</v>
      </c>
      <c r="K39" s="25">
        <f>'Annual Raw'!L6</f>
        <v>252.27378899999999</v>
      </c>
      <c r="L39" s="25">
        <f>'Annual Raw'!M6</f>
        <v>255.39782880000001</v>
      </c>
      <c r="M39" s="25">
        <f>'Annual Raw'!N6</f>
        <v>316.57533510000002</v>
      </c>
      <c r="N39" s="25">
        <f>'Annual Raw'!O6</f>
        <v>390.59667109999998</v>
      </c>
      <c r="O39" s="25">
        <f>'Annual Raw'!P6</f>
        <v>322.2245628</v>
      </c>
      <c r="P39" s="25">
        <f>'Annual Raw'!Q6</f>
        <v>328.03517909999999</v>
      </c>
      <c r="Q39" s="25">
        <f>'Annual Raw'!R6</f>
        <v>470.7980786</v>
      </c>
      <c r="R39" s="25">
        <f>'Annual Raw'!S6</f>
        <v>443.92914969999998</v>
      </c>
      <c r="S39" s="25">
        <f>'Annual Raw'!T6</f>
        <v>561.65699310000002</v>
      </c>
      <c r="T39" s="25">
        <f>'Annual Raw'!U6</f>
        <v>643.48970670000006</v>
      </c>
      <c r="U39" s="25">
        <f>'Annual Raw'!V6</f>
        <v>649.05824080000002</v>
      </c>
      <c r="V39" s="25">
        <f>'Annual Raw'!W6</f>
        <v>594.73789999999997</v>
      </c>
      <c r="W39" s="25">
        <f>'Annual Raw'!X6</f>
        <v>782.71100000000001</v>
      </c>
      <c r="X39" s="25">
        <f>'Annual Raw'!Y6</f>
        <v>965.90030000000002</v>
      </c>
      <c r="Y39" s="25">
        <f>'Annual Raw'!Z6</f>
        <v>1133.3415</v>
      </c>
      <c r="Z39" s="25">
        <f>'Annual Raw'!AA6</f>
        <v>1305.9975999999999</v>
      </c>
      <c r="AA39" s="25">
        <f>'Annual Raw'!AB6</f>
        <v>1587.0628999999999</v>
      </c>
      <c r="AB39" s="17">
        <f>+SUM(CM39:CP39)</f>
        <v>1832.3330639965225</v>
      </c>
      <c r="AC39" s="17">
        <f>+SUM(CQ39:CT39)</f>
        <v>2316.5656002777741</v>
      </c>
      <c r="AD39" s="17">
        <f>+SUM(CU39:CX39)</f>
        <v>2756.9697133992399</v>
      </c>
      <c r="AE39" s="17">
        <f>+SUM(CY39:DB39)</f>
        <v>3366.0586315467181</v>
      </c>
      <c r="AF39" s="25">
        <f>2100/AA39-1</f>
        <v>0.3231989733992271</v>
      </c>
      <c r="AI39" s="25">
        <f>'QTR Raw'!C6+'QTR Raw'!C8</f>
        <v>0</v>
      </c>
      <c r="AJ39" s="25">
        <f>'QTR Raw'!D6+'QTR Raw'!D8</f>
        <v>0</v>
      </c>
      <c r="AK39" s="25">
        <f>'QTR Raw'!E6+'QTR Raw'!E8</f>
        <v>0</v>
      </c>
      <c r="AL39" s="25">
        <f>'QTR Raw'!F6+'QTR Raw'!F8</f>
        <v>0</v>
      </c>
      <c r="AM39" s="25">
        <f>'QTR Raw'!G6+'QTR Raw'!G8</f>
        <v>0</v>
      </c>
      <c r="AN39" s="25">
        <f>'QTR Raw'!H6+'QTR Raw'!H8</f>
        <v>0</v>
      </c>
      <c r="AO39" s="25">
        <f>'QTR Raw'!I6+'QTR Raw'!I8</f>
        <v>0</v>
      </c>
      <c r="AP39" s="25">
        <f>'QTR Raw'!J6+'QTR Raw'!J8</f>
        <v>0</v>
      </c>
      <c r="AQ39" s="25">
        <f>'QTR Raw'!K6+'QTR Raw'!K8</f>
        <v>0</v>
      </c>
      <c r="AR39" s="25">
        <f>'QTR Raw'!L6+'QTR Raw'!L8</f>
        <v>0</v>
      </c>
      <c r="AS39" s="25">
        <f>'QTR Raw'!M6+'QTR Raw'!M8</f>
        <v>0</v>
      </c>
      <c r="AT39" s="25">
        <f>'QTR Raw'!N6+'QTR Raw'!N8</f>
        <v>0</v>
      </c>
      <c r="AU39" s="25">
        <f>'QTR Raw'!O6+'QTR Raw'!O8</f>
        <v>0</v>
      </c>
      <c r="AV39" s="25">
        <f>'QTR Raw'!P6+'QTR Raw'!P8</f>
        <v>0</v>
      </c>
      <c r="AW39" s="25">
        <f>'QTR Raw'!Q6+'QTR Raw'!Q8</f>
        <v>0</v>
      </c>
      <c r="AX39" s="25">
        <f>'QTR Raw'!R6+'QTR Raw'!R8</f>
        <v>0</v>
      </c>
      <c r="AY39" s="25">
        <f>'QTR Raw'!S6+'QTR Raw'!S8</f>
        <v>0</v>
      </c>
      <c r="AZ39" s="25">
        <f>'QTR Raw'!T6+'QTR Raw'!T8</f>
        <v>0</v>
      </c>
      <c r="BA39" s="25">
        <f>'QTR Raw'!U6+'QTR Raw'!U8</f>
        <v>0</v>
      </c>
      <c r="BB39" s="25">
        <f>'QTR Raw'!V6+'QTR Raw'!V8</f>
        <v>0</v>
      </c>
      <c r="BC39" s="25">
        <f>'QTR Raw'!W6+'QTR Raw'!W8</f>
        <v>0</v>
      </c>
      <c r="BD39" s="25">
        <f>'QTR Raw'!X6+'QTR Raw'!X8</f>
        <v>0</v>
      </c>
      <c r="BE39" s="25">
        <f>'QTR Raw'!Y6+'QTR Raw'!Y8</f>
        <v>0</v>
      </c>
      <c r="BF39" s="25">
        <f>'QTR Raw'!Z6+'QTR Raw'!Z8</f>
        <v>0</v>
      </c>
      <c r="BG39" s="25">
        <f>'QTR Raw'!AA6+'QTR Raw'!AA8</f>
        <v>0</v>
      </c>
      <c r="BH39" s="25">
        <f>'QTR Raw'!AB6+'QTR Raw'!AB8</f>
        <v>0</v>
      </c>
      <c r="BI39" s="25">
        <f>'QTR Raw'!AC6+'QTR Raw'!AC8</f>
        <v>0</v>
      </c>
      <c r="BJ39" s="25">
        <f>'QTR Raw'!AD6+'QTR Raw'!AD8</f>
        <v>0</v>
      </c>
      <c r="BK39" s="25">
        <f>'QTR Raw'!AE6+'QTR Raw'!AE8</f>
        <v>0</v>
      </c>
      <c r="BL39" s="25">
        <f>'QTR Raw'!AF6+'QTR Raw'!AF8</f>
        <v>0</v>
      </c>
      <c r="BM39" s="25">
        <f>'QTR Raw'!AG6+'QTR Raw'!AG8</f>
        <v>0</v>
      </c>
      <c r="BN39" s="25">
        <f>'QTR Raw'!AH6+'QTR Raw'!AH8</f>
        <v>0</v>
      </c>
      <c r="BO39" s="25">
        <f>'QTR Raw'!AI6+'QTR Raw'!AI8</f>
        <v>0</v>
      </c>
      <c r="BP39" s="25">
        <f>'QTR Raw'!AJ6+'QTR Raw'!AJ8</f>
        <v>0</v>
      </c>
      <c r="BQ39" s="25">
        <f>'QTR Raw'!AK6+'QTR Raw'!AK8</f>
        <v>0</v>
      </c>
      <c r="BR39" s="25">
        <f>'QTR Raw'!AL6+'QTR Raw'!AL8</f>
        <v>0</v>
      </c>
      <c r="BS39" s="25">
        <f>'QTR Raw'!AM6+'QTR Raw'!AM8</f>
        <v>0</v>
      </c>
      <c r="BT39" s="25">
        <f>'QTR Raw'!AN6+'QTR Raw'!AN8</f>
        <v>0</v>
      </c>
      <c r="BU39" s="25">
        <f>'QTR Raw'!AO6+'QTR Raw'!AO8</f>
        <v>0</v>
      </c>
      <c r="BV39" s="25">
        <f>'QTR Raw'!AP6+'QTR Raw'!AP8</f>
        <v>0</v>
      </c>
      <c r="BW39" s="25">
        <f>'QTR Raw'!AQ6+'QTR Raw'!AQ8</f>
        <v>0</v>
      </c>
      <c r="BX39" s="25">
        <f>'QTR Raw'!AR6+'QTR Raw'!AR8</f>
        <v>0</v>
      </c>
      <c r="BY39" s="25">
        <f>'QTR Raw'!AS6+'QTR Raw'!AS8</f>
        <v>243.8</v>
      </c>
      <c r="BZ39" s="25">
        <f>'QTR Raw'!AT6+'QTR Raw'!AT8</f>
        <v>235.29900000000001</v>
      </c>
      <c r="CA39" s="25">
        <f>'QTR Raw'!AU6+'QTR Raw'!AU8</f>
        <v>308.49</v>
      </c>
      <c r="CB39" s="25">
        <f>'QTR Raw'!AV6+'QTR Raw'!AV8</f>
        <v>257.64999999999998</v>
      </c>
      <c r="CC39" s="25">
        <f>'QTR Raw'!AW6+'QTR Raw'!AW8</f>
        <v>290.69400000000002</v>
      </c>
      <c r="CD39" s="25">
        <f>'QTR Raw'!AX6+'QTR Raw'!AX8</f>
        <v>276.50700000000001</v>
      </c>
      <c r="CE39" s="25">
        <f>'QTR Raw'!AY6+'QTR Raw'!AY8</f>
        <v>296.41000000000003</v>
      </c>
      <c r="CF39" s="25">
        <f>'QTR Raw'!AZ6+'QTR Raw'!AZ8</f>
        <v>306.56299999999999</v>
      </c>
      <c r="CG39" s="25">
        <f>'QTR Raw'!BA6+'QTR Raw'!BA8</f>
        <v>333.62700000000001</v>
      </c>
      <c r="CH39" s="25">
        <f>'QTR Raw'!BB6+'QTR Raw'!BB8</f>
        <v>369.39800000000002</v>
      </c>
      <c r="CI39" s="25">
        <f>'QTR Raw'!BC6+'QTR Raw'!BC8</f>
        <v>339.62400000000002</v>
      </c>
      <c r="CJ39" s="25">
        <f>'QTR Raw'!BD6+'QTR Raw'!BD8</f>
        <v>358.22399999999999</v>
      </c>
      <c r="CK39" s="25">
        <f>'QTR Raw'!BE6+'QTR Raw'!BE8</f>
        <v>428.56099999999998</v>
      </c>
      <c r="CL39" s="25">
        <f>'QTR Raw'!BF6+'QTR Raw'!BF8</f>
        <v>460.654</v>
      </c>
      <c r="CM39" s="17">
        <f t="shared" ref="CM39:DB39" si="62">+CM28</f>
        <v>408.02122708290665</v>
      </c>
      <c r="CN39" s="17">
        <f t="shared" si="62"/>
        <v>458.78547409830566</v>
      </c>
      <c r="CO39" s="17">
        <f t="shared" si="62"/>
        <v>474.82307803798597</v>
      </c>
      <c r="CP39" s="17">
        <f t="shared" si="62"/>
        <v>490.70328477732437</v>
      </c>
      <c r="CQ39" s="17">
        <f t="shared" si="62"/>
        <v>532.31842840537593</v>
      </c>
      <c r="CR39" s="17">
        <f t="shared" si="62"/>
        <v>590.4641461152645</v>
      </c>
      <c r="CS39" s="17">
        <f t="shared" si="62"/>
        <v>603.60943203310376</v>
      </c>
      <c r="CT39" s="17">
        <f t="shared" si="62"/>
        <v>590.17359372402973</v>
      </c>
      <c r="CU39" s="17">
        <f t="shared" si="62"/>
        <v>636.70573271787327</v>
      </c>
      <c r="CV39" s="17">
        <f t="shared" si="62"/>
        <v>690.25515877804173</v>
      </c>
      <c r="CW39" s="17">
        <f t="shared" si="62"/>
        <v>693.27102558084084</v>
      </c>
      <c r="CX39" s="17">
        <f t="shared" si="62"/>
        <v>736.7377963224842</v>
      </c>
      <c r="CY39" s="17">
        <f t="shared" si="62"/>
        <v>785.19468609324338</v>
      </c>
      <c r="CZ39" s="17">
        <f t="shared" si="62"/>
        <v>847.61119897983633</v>
      </c>
      <c r="DA39" s="17">
        <f t="shared" si="62"/>
        <v>859.27473046647594</v>
      </c>
      <c r="DB39" s="17">
        <f t="shared" si="62"/>
        <v>873.97801600716218</v>
      </c>
      <c r="DE39" s="119"/>
      <c r="DF39" s="25">
        <v>422.53</v>
      </c>
    </row>
    <row r="40" spans="1:110" s="92" customFormat="1" outlineLevel="1" x14ac:dyDescent="0.2">
      <c r="A40" s="92" t="s">
        <v>109</v>
      </c>
      <c r="B40" s="92">
        <f>'Annual Raw'!C7+'Annual Raw'!C8+'Annual Raw'!C9</f>
        <v>3.2351323000000001</v>
      </c>
      <c r="C40" s="92">
        <f>'Annual Raw'!D7+'Annual Raw'!D8+'Annual Raw'!D9</f>
        <v>2.5807622000000001</v>
      </c>
      <c r="D40" s="92">
        <f>'Annual Raw'!E7+'Annual Raw'!E8+'Annual Raw'!E9</f>
        <v>1.7177281</v>
      </c>
      <c r="E40" s="92">
        <f>'Annual Raw'!F7+'Annual Raw'!F8+'Annual Raw'!F9</f>
        <v>2.7170725</v>
      </c>
      <c r="F40" s="92">
        <f>'Annual Raw'!G7+'Annual Raw'!G8+'Annual Raw'!G9</f>
        <v>3.4063634</v>
      </c>
      <c r="G40" s="92">
        <f>'Annual Raw'!H7+'Annual Raw'!H8+'Annual Raw'!H9</f>
        <v>5.3058515000000002</v>
      </c>
      <c r="H40" s="92">
        <f>'Annual Raw'!I7+'Annual Raw'!I8+'Annual Raw'!I9</f>
        <v>7.3428139000000003</v>
      </c>
      <c r="I40" s="92">
        <f>'Annual Raw'!J7+'Annual Raw'!J8+'Annual Raw'!J9</f>
        <v>11.593144799999999</v>
      </c>
      <c r="J40" s="92">
        <f>'Annual Raw'!K7+'Annual Raw'!K8+'Annual Raw'!K9</f>
        <v>11.0923128</v>
      </c>
      <c r="K40" s="92">
        <f>'Annual Raw'!L7+'Annual Raw'!L8+'Annual Raw'!L9</f>
        <v>8.9587939999999993</v>
      </c>
      <c r="L40" s="92">
        <f>'Annual Raw'!M7+'Annual Raw'!M8+'Annual Raw'!M9</f>
        <v>12.694099</v>
      </c>
      <c r="M40" s="92">
        <f>'Annual Raw'!N7+'Annual Raw'!N8+'Annual Raw'!N9</f>
        <v>15.402613499999999</v>
      </c>
      <c r="N40" s="92">
        <f>'Annual Raw'!O7+'Annual Raw'!O8+'Annual Raw'!O9</f>
        <v>19.125816199999999</v>
      </c>
      <c r="O40" s="92">
        <f>'Annual Raw'!P7+'Annual Raw'!P8+'Annual Raw'!P9</f>
        <v>13.439802999999999</v>
      </c>
      <c r="P40" s="92">
        <f>'Annual Raw'!Q7+'Annual Raw'!Q8+'Annual Raw'!Q9</f>
        <v>9.0738309000000008</v>
      </c>
      <c r="Q40" s="92">
        <f>'Annual Raw'!R7+'Annual Raw'!R8+'Annual Raw'!R9</f>
        <v>10.7640558</v>
      </c>
      <c r="R40" s="92">
        <f>'Annual Raw'!S7+'Annual Raw'!S8+'Annual Raw'!S9</f>
        <v>11.1503911</v>
      </c>
      <c r="S40" s="92">
        <f>'Annual Raw'!T7+'Annual Raw'!T8+'Annual Raw'!T9</f>
        <v>2.1905060000000001</v>
      </c>
      <c r="T40" s="92">
        <f>'Annual Raw'!U7+'Annual Raw'!U8+'Annual Raw'!U9</f>
        <v>0</v>
      </c>
      <c r="U40" s="92">
        <f>'Annual Raw'!V7+'Annual Raw'!V8+'Annual Raw'!V9</f>
        <v>0</v>
      </c>
      <c r="V40" s="92">
        <f>'Annual Raw'!W7+'Annual Raw'!W8+'Annual Raw'!W9</f>
        <v>0</v>
      </c>
      <c r="W40" s="92">
        <f>'Annual Raw'!X7+'Annual Raw'!X8+'Annual Raw'!X9</f>
        <v>0</v>
      </c>
      <c r="X40" s="92">
        <f>'Annual Raw'!Y7+'Annual Raw'!Y8+'Annual Raw'!Y9</f>
        <v>0</v>
      </c>
      <c r="Y40" s="92">
        <f>'Annual Raw'!Z7+'Annual Raw'!Z8+'Annual Raw'!Z9</f>
        <v>0</v>
      </c>
      <c r="Z40" s="92">
        <f>'Annual Raw'!AA7+'Annual Raw'!AA8+'Annual Raw'!AA9</f>
        <v>0</v>
      </c>
      <c r="AA40" s="92">
        <f>'Annual Raw'!AB7+'Annual Raw'!AB8+'Annual Raw'!AB9</f>
        <v>0</v>
      </c>
      <c r="AB40" s="76">
        <f>+SUM(CM40:CP40)</f>
        <v>0</v>
      </c>
      <c r="AC40" s="76">
        <f>+SUM(CQ40:CT40)</f>
        <v>0</v>
      </c>
      <c r="AD40" s="76">
        <f>+SUM(CU40:CX40)</f>
        <v>0</v>
      </c>
      <c r="AE40" s="76">
        <f>+SUM(CY40:DB40)</f>
        <v>0</v>
      </c>
      <c r="AI40" s="92">
        <f>+'QTR Raw'!C20+'QTR Raw'!C19+'QTR Raw'!C13+'QTR Raw'!C7</f>
        <v>0</v>
      </c>
      <c r="AJ40" s="92">
        <f>+'QTR Raw'!D20+'QTR Raw'!D19+'QTR Raw'!D13+'QTR Raw'!D7</f>
        <v>0</v>
      </c>
      <c r="AK40" s="92">
        <f>+'QTR Raw'!E20+'QTR Raw'!E19+'QTR Raw'!E13+'QTR Raw'!E7</f>
        <v>0</v>
      </c>
      <c r="AL40" s="92">
        <f>+'QTR Raw'!F20+'QTR Raw'!F19+'QTR Raw'!F13+'QTR Raw'!F7</f>
        <v>0</v>
      </c>
      <c r="AM40" s="92">
        <f>+'QTR Raw'!G20+'QTR Raw'!G19+'QTR Raw'!G13+'QTR Raw'!G7</f>
        <v>0</v>
      </c>
      <c r="AN40" s="92">
        <f>+'QTR Raw'!H20+'QTR Raw'!H19+'QTR Raw'!H13+'QTR Raw'!H7</f>
        <v>0</v>
      </c>
      <c r="AO40" s="92">
        <f>+'QTR Raw'!I20+'QTR Raw'!I19+'QTR Raw'!I13+'QTR Raw'!I7</f>
        <v>0</v>
      </c>
      <c r="AP40" s="92">
        <f>+'QTR Raw'!J20+'QTR Raw'!J19+'QTR Raw'!J13+'QTR Raw'!J7</f>
        <v>0</v>
      </c>
      <c r="AQ40" s="92">
        <f>+'QTR Raw'!K20+'QTR Raw'!K19+'QTR Raw'!K13+'QTR Raw'!K7</f>
        <v>0</v>
      </c>
      <c r="AR40" s="92">
        <f>+'QTR Raw'!L20+'QTR Raw'!L19+'QTR Raw'!L13+'QTR Raw'!L7</f>
        <v>0</v>
      </c>
      <c r="AS40" s="92">
        <f>+'QTR Raw'!M20+'QTR Raw'!M19+'QTR Raw'!M13+'QTR Raw'!M7</f>
        <v>0</v>
      </c>
      <c r="AT40" s="92">
        <f>+'QTR Raw'!N20+'QTR Raw'!N19+'QTR Raw'!N13+'QTR Raw'!N7</f>
        <v>0</v>
      </c>
      <c r="AU40" s="92">
        <f>+'QTR Raw'!O20+'QTR Raw'!O19+'QTR Raw'!O13+'QTR Raw'!O7</f>
        <v>0</v>
      </c>
      <c r="AV40" s="92">
        <f>+'QTR Raw'!P20+'QTR Raw'!P19+'QTR Raw'!P13+'QTR Raw'!P7</f>
        <v>0</v>
      </c>
      <c r="AW40" s="92">
        <f>+'QTR Raw'!Q20+'QTR Raw'!Q19+'QTR Raw'!Q13+'QTR Raw'!Q7</f>
        <v>0</v>
      </c>
      <c r="AX40" s="92">
        <f>+'QTR Raw'!R20+'QTR Raw'!R19+'QTR Raw'!R13+'QTR Raw'!R7</f>
        <v>0</v>
      </c>
      <c r="AY40" s="92">
        <f>+'QTR Raw'!S20+'QTR Raw'!S19+'QTR Raw'!S13+'QTR Raw'!S7</f>
        <v>0</v>
      </c>
      <c r="AZ40" s="92">
        <f>+'QTR Raw'!T20+'QTR Raw'!T19+'QTR Raw'!T13+'QTR Raw'!T7</f>
        <v>0</v>
      </c>
      <c r="BA40" s="92">
        <f>+'QTR Raw'!U20+'QTR Raw'!U19+'QTR Raw'!U13+'QTR Raw'!U7</f>
        <v>0</v>
      </c>
      <c r="BB40" s="92">
        <f>+'QTR Raw'!V20+'QTR Raw'!V19+'QTR Raw'!V13+'QTR Raw'!V7</f>
        <v>0</v>
      </c>
      <c r="BC40" s="92">
        <f>+'QTR Raw'!W20+'QTR Raw'!W19+'QTR Raw'!W13+'QTR Raw'!W7</f>
        <v>0</v>
      </c>
      <c r="BD40" s="92">
        <f>+'QTR Raw'!X20+'QTR Raw'!X19+'QTR Raw'!X13+'QTR Raw'!X7</f>
        <v>0</v>
      </c>
      <c r="BE40" s="92">
        <f>+'QTR Raw'!Y20+'QTR Raw'!Y19+'QTR Raw'!Y13+'QTR Raw'!Y7</f>
        <v>0</v>
      </c>
      <c r="BF40" s="92">
        <f>+'QTR Raw'!Z20+'QTR Raw'!Z19+'QTR Raw'!Z13+'QTR Raw'!Z7</f>
        <v>0</v>
      </c>
      <c r="BG40" s="92">
        <f>+'QTR Raw'!AA20+'QTR Raw'!AA19+'QTR Raw'!AA13+'QTR Raw'!AA7</f>
        <v>0</v>
      </c>
      <c r="BH40" s="92">
        <f>+'QTR Raw'!AB20+'QTR Raw'!AB19+'QTR Raw'!AB13+'QTR Raw'!AB7</f>
        <v>0</v>
      </c>
      <c r="BI40" s="92">
        <f>+'QTR Raw'!AC20+'QTR Raw'!AC19+'QTR Raw'!AC13+'QTR Raw'!AC7</f>
        <v>0</v>
      </c>
      <c r="BJ40" s="92">
        <f>+'QTR Raw'!AD20+'QTR Raw'!AD19+'QTR Raw'!AD13+'QTR Raw'!AD7</f>
        <v>0</v>
      </c>
      <c r="BK40" s="92">
        <f>+'QTR Raw'!AE20+'QTR Raw'!AE19+'QTR Raw'!AE13+'QTR Raw'!AE7</f>
        <v>0</v>
      </c>
      <c r="BL40" s="92">
        <f>+'QTR Raw'!AF20+'QTR Raw'!AF19+'QTR Raw'!AF13+'QTR Raw'!AF7</f>
        <v>0</v>
      </c>
      <c r="BM40" s="92">
        <f>+'QTR Raw'!AG20+'QTR Raw'!AG19+'QTR Raw'!AG13+'QTR Raw'!AG7</f>
        <v>0</v>
      </c>
      <c r="BN40" s="92">
        <f>+'QTR Raw'!AH20+'QTR Raw'!AH19+'QTR Raw'!AH13+'QTR Raw'!AH7</f>
        <v>0</v>
      </c>
      <c r="BO40" s="92">
        <f>+'QTR Raw'!AI20+'QTR Raw'!AI19+'QTR Raw'!AI13+'QTR Raw'!AI7</f>
        <v>0</v>
      </c>
      <c r="BP40" s="92">
        <f>+'QTR Raw'!AJ20+'QTR Raw'!AJ19+'QTR Raw'!AJ13+'QTR Raw'!AJ7</f>
        <v>0</v>
      </c>
      <c r="BQ40" s="92">
        <f>+'QTR Raw'!AK20+'QTR Raw'!AK19+'QTR Raw'!AK13+'QTR Raw'!AK7</f>
        <v>0</v>
      </c>
      <c r="BR40" s="92">
        <f>+'QTR Raw'!AL20+'QTR Raw'!AL19+'QTR Raw'!AL13+'QTR Raw'!AL7</f>
        <v>0</v>
      </c>
      <c r="BS40" s="92">
        <f>+'QTR Raw'!AM20+'QTR Raw'!AM19+'QTR Raw'!AM13+'QTR Raw'!AM7</f>
        <v>0</v>
      </c>
      <c r="BT40" s="92">
        <f>+'QTR Raw'!AN20+'QTR Raw'!AN19+'QTR Raw'!AN13+'QTR Raw'!AN7</f>
        <v>0</v>
      </c>
      <c r="BU40" s="92">
        <f>+'QTR Raw'!AO20+'QTR Raw'!AO19+'QTR Raw'!AO13+'QTR Raw'!AO7</f>
        <v>0</v>
      </c>
      <c r="BV40" s="92">
        <f>+'QTR Raw'!AP20+'QTR Raw'!AP19+'QTR Raw'!AP13+'QTR Raw'!AP7</f>
        <v>0</v>
      </c>
      <c r="BW40" s="92">
        <f>+'QTR Raw'!AQ20+'QTR Raw'!AQ19+'QTR Raw'!AQ13+'QTR Raw'!AQ7</f>
        <v>0</v>
      </c>
      <c r="BX40" s="92">
        <f>+'QTR Raw'!AR20+'QTR Raw'!AR19+'QTR Raw'!AR13+'QTR Raw'!AR7</f>
        <v>0</v>
      </c>
      <c r="BY40" s="92">
        <f>+'QTR Raw'!AS20+'QTR Raw'!AS19+'QTR Raw'!AS13+'QTR Raw'!AS7</f>
        <v>0</v>
      </c>
      <c r="BZ40" s="92">
        <f>+'QTR Raw'!AT20+'QTR Raw'!AT19+'QTR Raw'!AT13+'QTR Raw'!AT7</f>
        <v>0</v>
      </c>
      <c r="CA40" s="92">
        <f>+'QTR Raw'!AU20+'QTR Raw'!AU19+'QTR Raw'!AU13+'QTR Raw'!AU7</f>
        <v>0</v>
      </c>
      <c r="CB40" s="92">
        <f>+'QTR Raw'!AV20+'QTR Raw'!AV19+'QTR Raw'!AV13+'QTR Raw'!AV7</f>
        <v>0</v>
      </c>
      <c r="CC40" s="92">
        <f>+'QTR Raw'!AW20+'QTR Raw'!AW19+'QTR Raw'!AW13+'QTR Raw'!AW7</f>
        <v>0</v>
      </c>
      <c r="CD40" s="92">
        <f>+'QTR Raw'!AX20+'QTR Raw'!AX19+'QTR Raw'!AX13+'QTR Raw'!AX7</f>
        <v>0</v>
      </c>
      <c r="CE40" s="92">
        <f>+'QTR Raw'!AY20+'QTR Raw'!AY19+'QTR Raw'!AY13+'QTR Raw'!AY7</f>
        <v>0</v>
      </c>
      <c r="CF40" s="92">
        <f>+'QTR Raw'!AZ20+'QTR Raw'!AZ19+'QTR Raw'!AZ13+'QTR Raw'!AZ7</f>
        <v>0</v>
      </c>
      <c r="CG40" s="92">
        <f>+'QTR Raw'!BA20+'QTR Raw'!BA19+'QTR Raw'!BA13+'QTR Raw'!BA7</f>
        <v>0</v>
      </c>
      <c r="CH40" s="92">
        <f>+'QTR Raw'!BB20+'QTR Raw'!BB19+'QTR Raw'!BB13+'QTR Raw'!BB7</f>
        <v>0</v>
      </c>
      <c r="CI40" s="92">
        <f>+'QTR Raw'!BC20+'QTR Raw'!BC19+'QTR Raw'!BC13+'QTR Raw'!BC7</f>
        <v>0</v>
      </c>
      <c r="CJ40" s="92">
        <f>+'QTR Raw'!BD20+'QTR Raw'!BD19+'QTR Raw'!BD13+'QTR Raw'!BD7</f>
        <v>0</v>
      </c>
      <c r="CK40" s="92">
        <f>+'QTR Raw'!BE20+'QTR Raw'!BE19+'QTR Raw'!BE13+'QTR Raw'!BE7</f>
        <v>0</v>
      </c>
      <c r="CL40" s="92">
        <f>+'QTR Raw'!BF20+'QTR Raw'!BF19+'QTR Raw'!BF13+'QTR Raw'!BF7</f>
        <v>0</v>
      </c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E40" s="120"/>
      <c r="DF40" s="92">
        <v>0</v>
      </c>
    </row>
    <row r="41" spans="1:110" s="26" customFormat="1" x14ac:dyDescent="0.2">
      <c r="A41" s="26" t="s">
        <v>431</v>
      </c>
      <c r="B41" s="26">
        <f>+B39-B40</f>
        <v>31.797319300000002</v>
      </c>
      <c r="C41" s="26">
        <f>+C39-C40</f>
        <v>48.946690599999997</v>
      </c>
      <c r="D41" s="26">
        <f t="shared" ref="D41:U41" si="63">+D39-D40</f>
        <v>46.514930199999995</v>
      </c>
      <c r="E41" s="26">
        <f t="shared" si="63"/>
        <v>49.272882199999998</v>
      </c>
      <c r="F41" s="26">
        <f t="shared" si="63"/>
        <v>51.493733500000005</v>
      </c>
      <c r="G41" s="26">
        <f t="shared" si="63"/>
        <v>81.889648499999993</v>
      </c>
      <c r="H41" s="26">
        <f t="shared" si="63"/>
        <v>130.3139438</v>
      </c>
      <c r="I41" s="26">
        <f t="shared" si="63"/>
        <v>193.70971749999998</v>
      </c>
      <c r="J41" s="26">
        <f t="shared" si="63"/>
        <v>240.41773449999999</v>
      </c>
      <c r="K41" s="26">
        <f t="shared" si="63"/>
        <v>243.31499499999998</v>
      </c>
      <c r="L41" s="26">
        <f t="shared" si="63"/>
        <v>242.70372980000002</v>
      </c>
      <c r="M41" s="26">
        <f t="shared" si="63"/>
        <v>301.17272160000005</v>
      </c>
      <c r="N41" s="26">
        <f t="shared" si="63"/>
        <v>371.47085490000001</v>
      </c>
      <c r="O41" s="26">
        <f t="shared" si="63"/>
        <v>308.78475980000002</v>
      </c>
      <c r="P41" s="26">
        <f t="shared" si="63"/>
        <v>318.96134819999997</v>
      </c>
      <c r="Q41" s="26">
        <f t="shared" si="63"/>
        <v>460.0340228</v>
      </c>
      <c r="R41" s="26">
        <f t="shared" si="63"/>
        <v>432.7787586</v>
      </c>
      <c r="S41" s="26">
        <f t="shared" si="63"/>
        <v>559.46648709999999</v>
      </c>
      <c r="T41" s="26">
        <f t="shared" si="63"/>
        <v>643.48970670000006</v>
      </c>
      <c r="U41" s="26">
        <f t="shared" si="63"/>
        <v>649.05824080000002</v>
      </c>
      <c r="V41" s="26">
        <f t="shared" ref="V41:AE41" si="64">+V39-V40</f>
        <v>594.73789999999997</v>
      </c>
      <c r="W41" s="26">
        <f t="shared" si="64"/>
        <v>782.71100000000001</v>
      </c>
      <c r="X41" s="26">
        <f t="shared" si="64"/>
        <v>965.90030000000002</v>
      </c>
      <c r="Y41" s="26">
        <f t="shared" si="64"/>
        <v>1133.3415</v>
      </c>
      <c r="Z41" s="26">
        <f t="shared" si="64"/>
        <v>1305.9975999999999</v>
      </c>
      <c r="AA41" s="26">
        <f t="shared" ref="AA41" si="65">+AA39-AA40</f>
        <v>1587.0628999999999</v>
      </c>
      <c r="AB41" s="27">
        <f t="shared" si="64"/>
        <v>1832.3330639965225</v>
      </c>
      <c r="AC41" s="27">
        <f t="shared" si="64"/>
        <v>2316.5656002777741</v>
      </c>
      <c r="AD41" s="27">
        <f t="shared" si="64"/>
        <v>2756.9697133992399</v>
      </c>
      <c r="AE41" s="27">
        <f t="shared" si="64"/>
        <v>3366.0586315467181</v>
      </c>
      <c r="AI41" s="26">
        <f t="shared" ref="AI41:AO41" si="66">+AI39-AI40</f>
        <v>0</v>
      </c>
      <c r="AJ41" s="26">
        <f t="shared" si="66"/>
        <v>0</v>
      </c>
      <c r="AK41" s="26">
        <f t="shared" si="66"/>
        <v>0</v>
      </c>
      <c r="AL41" s="26">
        <f t="shared" si="66"/>
        <v>0</v>
      </c>
      <c r="AM41" s="26">
        <f t="shared" si="66"/>
        <v>0</v>
      </c>
      <c r="AN41" s="26">
        <f t="shared" si="66"/>
        <v>0</v>
      </c>
      <c r="AO41" s="26">
        <f t="shared" si="66"/>
        <v>0</v>
      </c>
      <c r="AP41" s="26">
        <f t="shared" ref="AP41:AW41" si="67">+AP39-AP40</f>
        <v>0</v>
      </c>
      <c r="AQ41" s="26">
        <f t="shared" si="67"/>
        <v>0</v>
      </c>
      <c r="AR41" s="26">
        <f t="shared" si="67"/>
        <v>0</v>
      </c>
      <c r="AS41" s="26">
        <f t="shared" si="67"/>
        <v>0</v>
      </c>
      <c r="AT41" s="26">
        <f t="shared" si="67"/>
        <v>0</v>
      </c>
      <c r="AU41" s="26">
        <f t="shared" si="67"/>
        <v>0</v>
      </c>
      <c r="AV41" s="26">
        <f t="shared" si="67"/>
        <v>0</v>
      </c>
      <c r="AW41" s="26">
        <f t="shared" si="67"/>
        <v>0</v>
      </c>
      <c r="AX41" s="26">
        <f t="shared" ref="AX41:CF41" si="68">+AX39-AX40</f>
        <v>0</v>
      </c>
      <c r="AY41" s="26">
        <f t="shared" si="68"/>
        <v>0</v>
      </c>
      <c r="AZ41" s="26">
        <f t="shared" si="68"/>
        <v>0</v>
      </c>
      <c r="BA41" s="26">
        <f t="shared" si="68"/>
        <v>0</v>
      </c>
      <c r="BB41" s="26">
        <f t="shared" si="68"/>
        <v>0</v>
      </c>
      <c r="BC41" s="26">
        <f t="shared" si="68"/>
        <v>0</v>
      </c>
      <c r="BD41" s="26">
        <f t="shared" si="68"/>
        <v>0</v>
      </c>
      <c r="BE41" s="26">
        <f t="shared" si="68"/>
        <v>0</v>
      </c>
      <c r="BF41" s="26">
        <f t="shared" si="68"/>
        <v>0</v>
      </c>
      <c r="BG41" s="26">
        <f t="shared" si="68"/>
        <v>0</v>
      </c>
      <c r="BH41" s="26">
        <f t="shared" si="68"/>
        <v>0</v>
      </c>
      <c r="BI41" s="26">
        <f t="shared" si="68"/>
        <v>0</v>
      </c>
      <c r="BJ41" s="26">
        <f t="shared" si="68"/>
        <v>0</v>
      </c>
      <c r="BK41" s="26">
        <f t="shared" si="68"/>
        <v>0</v>
      </c>
      <c r="BL41" s="26">
        <f t="shared" si="68"/>
        <v>0</v>
      </c>
      <c r="BM41" s="26">
        <f t="shared" si="68"/>
        <v>0</v>
      </c>
      <c r="BN41" s="26">
        <f t="shared" si="68"/>
        <v>0</v>
      </c>
      <c r="BO41" s="26">
        <f t="shared" si="68"/>
        <v>0</v>
      </c>
      <c r="BP41" s="26">
        <f t="shared" si="68"/>
        <v>0</v>
      </c>
      <c r="BQ41" s="26">
        <f t="shared" si="68"/>
        <v>0</v>
      </c>
      <c r="BR41" s="26">
        <f t="shared" si="68"/>
        <v>0</v>
      </c>
      <c r="BS41" s="26">
        <f t="shared" si="68"/>
        <v>0</v>
      </c>
      <c r="BT41" s="26">
        <f t="shared" si="68"/>
        <v>0</v>
      </c>
      <c r="BU41" s="26">
        <f t="shared" si="68"/>
        <v>0</v>
      </c>
      <c r="BV41" s="26">
        <f t="shared" si="68"/>
        <v>0</v>
      </c>
      <c r="BW41" s="26">
        <f t="shared" si="68"/>
        <v>0</v>
      </c>
      <c r="BX41" s="26">
        <f t="shared" si="68"/>
        <v>0</v>
      </c>
      <c r="BY41" s="26">
        <f t="shared" si="68"/>
        <v>243.8</v>
      </c>
      <c r="BZ41" s="26">
        <f t="shared" si="68"/>
        <v>235.29900000000001</v>
      </c>
      <c r="CA41" s="26">
        <f t="shared" si="68"/>
        <v>308.49</v>
      </c>
      <c r="CB41" s="26">
        <f t="shared" si="68"/>
        <v>257.64999999999998</v>
      </c>
      <c r="CC41" s="26">
        <f t="shared" si="68"/>
        <v>290.69400000000002</v>
      </c>
      <c r="CD41" s="26">
        <f t="shared" si="68"/>
        <v>276.50700000000001</v>
      </c>
      <c r="CE41" s="26">
        <f t="shared" si="68"/>
        <v>296.41000000000003</v>
      </c>
      <c r="CF41" s="26">
        <f t="shared" si="68"/>
        <v>306.56299999999999</v>
      </c>
      <c r="CG41" s="26">
        <f t="shared" ref="CG41:CK41" si="69">+CG39-CG40</f>
        <v>333.62700000000001</v>
      </c>
      <c r="CH41" s="26">
        <f t="shared" si="69"/>
        <v>369.39800000000002</v>
      </c>
      <c r="CI41" s="26">
        <f t="shared" si="69"/>
        <v>339.62400000000002</v>
      </c>
      <c r="CJ41" s="26">
        <f t="shared" si="69"/>
        <v>358.22399999999999</v>
      </c>
      <c r="CK41" s="26">
        <f t="shared" si="69"/>
        <v>428.56099999999998</v>
      </c>
      <c r="CL41" s="26">
        <f t="shared" ref="CL41" si="70">+CL39-CL40</f>
        <v>460.654</v>
      </c>
      <c r="CM41" s="27">
        <f t="shared" ref="CM41:DB41" si="71">+CM39-CM40</f>
        <v>408.02122708290665</v>
      </c>
      <c r="CN41" s="27">
        <f t="shared" si="71"/>
        <v>458.78547409830566</v>
      </c>
      <c r="CO41" s="27">
        <f t="shared" si="71"/>
        <v>474.82307803798597</v>
      </c>
      <c r="CP41" s="27">
        <f t="shared" si="71"/>
        <v>490.70328477732437</v>
      </c>
      <c r="CQ41" s="27">
        <f t="shared" si="71"/>
        <v>532.31842840537593</v>
      </c>
      <c r="CR41" s="27">
        <f t="shared" si="71"/>
        <v>590.4641461152645</v>
      </c>
      <c r="CS41" s="27">
        <f t="shared" si="71"/>
        <v>603.60943203310376</v>
      </c>
      <c r="CT41" s="27">
        <f t="shared" si="71"/>
        <v>590.17359372402973</v>
      </c>
      <c r="CU41" s="27">
        <f t="shared" si="71"/>
        <v>636.70573271787327</v>
      </c>
      <c r="CV41" s="27">
        <f t="shared" si="71"/>
        <v>690.25515877804173</v>
      </c>
      <c r="CW41" s="27">
        <f t="shared" si="71"/>
        <v>693.27102558084084</v>
      </c>
      <c r="CX41" s="27">
        <f t="shared" si="71"/>
        <v>736.7377963224842</v>
      </c>
      <c r="CY41" s="27">
        <f t="shared" si="71"/>
        <v>785.19468609324338</v>
      </c>
      <c r="CZ41" s="27">
        <f t="shared" si="71"/>
        <v>847.61119897983633</v>
      </c>
      <c r="DA41" s="27">
        <f t="shared" si="71"/>
        <v>859.27473046647594</v>
      </c>
      <c r="DB41" s="27">
        <f t="shared" si="71"/>
        <v>873.97801600716218</v>
      </c>
      <c r="DE41" s="121"/>
      <c r="DF41" s="26">
        <v>422.53</v>
      </c>
    </row>
    <row r="42" spans="1:110" s="39" customFormat="1" x14ac:dyDescent="0.2">
      <c r="A42" s="39" t="s">
        <v>484</v>
      </c>
      <c r="C42" s="39">
        <f>C41/B41-1</f>
        <v>0.53933387082728057</v>
      </c>
      <c r="D42" s="39">
        <f>D41/C41-1</f>
        <v>-4.9681814443242489E-2</v>
      </c>
      <c r="E42" s="39">
        <f>E41/D41-1</f>
        <v>5.9291758326663002E-2</v>
      </c>
      <c r="F42" s="39">
        <f t="shared" ref="F42:R42" si="72">F41/E41-1</f>
        <v>4.5072486139241974E-2</v>
      </c>
      <c r="G42" s="39">
        <f t="shared" si="72"/>
        <v>0.59028376724713483</v>
      </c>
      <c r="H42" s="39">
        <f t="shared" si="72"/>
        <v>0.59133597697638196</v>
      </c>
      <c r="I42" s="39">
        <f t="shared" si="72"/>
        <v>0.48648495971618333</v>
      </c>
      <c r="J42" s="39">
        <f t="shared" si="72"/>
        <v>0.24112376809387492</v>
      </c>
      <c r="K42" s="39">
        <f>K41/J41-1</f>
        <v>1.2050943355012667E-2</v>
      </c>
      <c r="L42" s="39">
        <f t="shared" si="72"/>
        <v>-2.51223809695722E-3</v>
      </c>
      <c r="M42" s="39">
        <f t="shared" si="72"/>
        <v>0.24090685317519189</v>
      </c>
      <c r="N42" s="39">
        <f t="shared" si="72"/>
        <v>0.2334146762247804</v>
      </c>
      <c r="O42" s="39">
        <f t="shared" si="72"/>
        <v>-0.16875104539998187</v>
      </c>
      <c r="P42" s="39">
        <f t="shared" si="72"/>
        <v>3.2956899837256692E-2</v>
      </c>
      <c r="Q42" s="39">
        <f t="shared" si="72"/>
        <v>0.44228767967064941</v>
      </c>
      <c r="R42" s="39">
        <f t="shared" si="72"/>
        <v>-5.9246192344884929E-2</v>
      </c>
      <c r="S42" s="39">
        <f t="shared" ref="S42:AA42" si="73">S41/R41-1</f>
        <v>0.2927309300249008</v>
      </c>
      <c r="T42" s="39">
        <f t="shared" si="73"/>
        <v>0.1501845446284642</v>
      </c>
      <c r="U42" s="39">
        <f t="shared" si="73"/>
        <v>8.653649066986624E-3</v>
      </c>
      <c r="V42" s="39">
        <f t="shared" si="73"/>
        <v>-8.3691011661830572E-2</v>
      </c>
      <c r="W42" s="39">
        <f t="shared" si="73"/>
        <v>0.31606040240583289</v>
      </c>
      <c r="X42" s="39">
        <f t="shared" si="73"/>
        <v>0.23404462183360142</v>
      </c>
      <c r="Y42" s="39">
        <f t="shared" si="73"/>
        <v>0.17335246712315966</v>
      </c>
      <c r="Z42" s="39">
        <f t="shared" si="73"/>
        <v>0.1523425198847832</v>
      </c>
      <c r="AA42" s="39">
        <f t="shared" si="73"/>
        <v>0.21521119181229742</v>
      </c>
      <c r="AB42" s="40">
        <f>AB41/AA41-1</f>
        <v>0.15454344247888518</v>
      </c>
      <c r="AC42" s="40">
        <f>AC41/AB41-1</f>
        <v>0.26427102462752416</v>
      </c>
      <c r="AD42" s="40">
        <f>AD41/AC41-1</f>
        <v>0.19011078860389619</v>
      </c>
      <c r="AE42" s="40">
        <f>AE41/AD41-1</f>
        <v>0.22092695294664466</v>
      </c>
      <c r="AM42" s="39" t="e">
        <f t="shared" ref="AM42:CI42" si="74">+IF(AI41&lt;0,1-AM41/AI41,AM41/AI41-1)</f>
        <v>#DIV/0!</v>
      </c>
      <c r="AN42" s="39" t="e">
        <f t="shared" si="74"/>
        <v>#DIV/0!</v>
      </c>
      <c r="AO42" s="39" t="e">
        <f t="shared" si="74"/>
        <v>#DIV/0!</v>
      </c>
      <c r="AP42" s="39" t="e">
        <f t="shared" si="74"/>
        <v>#DIV/0!</v>
      </c>
      <c r="AQ42" s="39" t="e">
        <f t="shared" si="74"/>
        <v>#DIV/0!</v>
      </c>
      <c r="AR42" s="39" t="e">
        <f t="shared" si="74"/>
        <v>#DIV/0!</v>
      </c>
      <c r="AS42" s="39" t="e">
        <f t="shared" si="74"/>
        <v>#DIV/0!</v>
      </c>
      <c r="AT42" s="39" t="e">
        <f t="shared" si="74"/>
        <v>#DIV/0!</v>
      </c>
      <c r="AU42" s="39" t="e">
        <f t="shared" si="74"/>
        <v>#DIV/0!</v>
      </c>
      <c r="AV42" s="39" t="e">
        <f t="shared" si="74"/>
        <v>#DIV/0!</v>
      </c>
      <c r="AW42" s="39" t="e">
        <f t="shared" si="74"/>
        <v>#DIV/0!</v>
      </c>
      <c r="AX42" s="39" t="e">
        <f t="shared" si="74"/>
        <v>#DIV/0!</v>
      </c>
      <c r="AY42" s="39" t="e">
        <f t="shared" si="74"/>
        <v>#DIV/0!</v>
      </c>
      <c r="AZ42" s="39" t="e">
        <f t="shared" si="74"/>
        <v>#DIV/0!</v>
      </c>
      <c r="BA42" s="39" t="e">
        <f t="shared" si="74"/>
        <v>#DIV/0!</v>
      </c>
      <c r="BB42" s="39" t="e">
        <f t="shared" si="74"/>
        <v>#DIV/0!</v>
      </c>
      <c r="BC42" s="39" t="e">
        <f t="shared" si="74"/>
        <v>#DIV/0!</v>
      </c>
      <c r="BD42" s="39" t="e">
        <f t="shared" si="74"/>
        <v>#DIV/0!</v>
      </c>
      <c r="BE42" s="39" t="e">
        <f t="shared" si="74"/>
        <v>#DIV/0!</v>
      </c>
      <c r="BF42" s="39" t="e">
        <f t="shared" si="74"/>
        <v>#DIV/0!</v>
      </c>
      <c r="BG42" s="39" t="e">
        <f t="shared" si="74"/>
        <v>#DIV/0!</v>
      </c>
      <c r="BH42" s="39" t="e">
        <f t="shared" si="74"/>
        <v>#DIV/0!</v>
      </c>
      <c r="BI42" s="39" t="e">
        <f t="shared" si="74"/>
        <v>#DIV/0!</v>
      </c>
      <c r="BJ42" s="39" t="e">
        <f t="shared" si="74"/>
        <v>#DIV/0!</v>
      </c>
      <c r="BK42" s="39" t="e">
        <f t="shared" si="74"/>
        <v>#DIV/0!</v>
      </c>
      <c r="BL42" s="39" t="e">
        <f t="shared" si="74"/>
        <v>#DIV/0!</v>
      </c>
      <c r="BM42" s="39" t="e">
        <f t="shared" si="74"/>
        <v>#DIV/0!</v>
      </c>
      <c r="BN42" s="39" t="e">
        <f t="shared" si="74"/>
        <v>#DIV/0!</v>
      </c>
      <c r="BO42" s="39" t="e">
        <f t="shared" si="74"/>
        <v>#DIV/0!</v>
      </c>
      <c r="BP42" s="39" t="e">
        <f t="shared" si="74"/>
        <v>#DIV/0!</v>
      </c>
      <c r="BQ42" s="39" t="e">
        <f t="shared" si="74"/>
        <v>#DIV/0!</v>
      </c>
      <c r="BR42" s="39" t="e">
        <f t="shared" si="74"/>
        <v>#DIV/0!</v>
      </c>
      <c r="BS42" s="39" t="e">
        <f t="shared" si="74"/>
        <v>#DIV/0!</v>
      </c>
      <c r="BT42" s="39" t="e">
        <f t="shared" si="74"/>
        <v>#DIV/0!</v>
      </c>
      <c r="BU42" s="39" t="e">
        <f t="shared" si="74"/>
        <v>#DIV/0!</v>
      </c>
      <c r="BV42" s="39" t="e">
        <f t="shared" si="74"/>
        <v>#DIV/0!</v>
      </c>
      <c r="BW42" s="39" t="e">
        <f t="shared" si="74"/>
        <v>#DIV/0!</v>
      </c>
      <c r="BX42" s="39" t="e">
        <f t="shared" si="74"/>
        <v>#DIV/0!</v>
      </c>
      <c r="BY42" s="39" t="e">
        <f t="shared" si="74"/>
        <v>#DIV/0!</v>
      </c>
      <c r="BZ42" s="39" t="e">
        <f t="shared" si="74"/>
        <v>#DIV/0!</v>
      </c>
      <c r="CA42" s="39" t="e">
        <f t="shared" si="74"/>
        <v>#DIV/0!</v>
      </c>
      <c r="CB42" s="39" t="e">
        <f t="shared" si="74"/>
        <v>#DIV/0!</v>
      </c>
      <c r="CC42" s="39">
        <f t="shared" si="74"/>
        <v>0.19234618539786719</v>
      </c>
      <c r="CD42" s="39">
        <f t="shared" si="74"/>
        <v>0.17513036604490462</v>
      </c>
      <c r="CE42" s="39">
        <f t="shared" si="74"/>
        <v>-3.9158481636357712E-2</v>
      </c>
      <c r="CF42" s="39">
        <f t="shared" si="74"/>
        <v>0.18984281001358427</v>
      </c>
      <c r="CG42" s="39">
        <f t="shared" si="74"/>
        <v>0.14769138681912941</v>
      </c>
      <c r="CH42" s="39">
        <f t="shared" si="74"/>
        <v>0.3359444788016217</v>
      </c>
      <c r="CI42" s="39">
        <f t="shared" si="74"/>
        <v>0.14579130258763207</v>
      </c>
      <c r="CJ42" s="39">
        <f>+IF(CF41&lt;0,1-CJ41/CF41,CJ41/CF41-1)</f>
        <v>0.16851674859653643</v>
      </c>
      <c r="CK42" s="39">
        <f>+IF(CG41&lt;0,1-CK41/CG41,CK41/CG41-1)</f>
        <v>0.28455131029562941</v>
      </c>
      <c r="CL42" s="39">
        <f>+IF(CH41&lt;0,1-CL41/CH41,CL41/CH41-1)</f>
        <v>0.24703977823377476</v>
      </c>
      <c r="CM42" s="40">
        <f t="shared" ref="CM42:DB42" si="75">+IF(CI41&lt;0,1-CM41/CI41,CM41/CI41-1)</f>
        <v>0.20139102973555056</v>
      </c>
      <c r="CN42" s="40">
        <f t="shared" si="75"/>
        <v>0.28072232485345938</v>
      </c>
      <c r="CO42" s="40">
        <f t="shared" si="75"/>
        <v>0.10794747547720385</v>
      </c>
      <c r="CP42" s="40">
        <f t="shared" si="75"/>
        <v>6.5231789536885243E-2</v>
      </c>
      <c r="CQ42" s="40">
        <f t="shared" si="75"/>
        <v>0.30463415399026061</v>
      </c>
      <c r="CR42" s="40">
        <f t="shared" si="75"/>
        <v>0.28701578286836416</v>
      </c>
      <c r="CS42" s="40">
        <f t="shared" si="75"/>
        <v>0.27123019067917942</v>
      </c>
      <c r="CT42" s="40">
        <f t="shared" si="75"/>
        <v>0.20270968634710451</v>
      </c>
      <c r="CU42" s="40">
        <f t="shared" si="75"/>
        <v>0.19609936222798474</v>
      </c>
      <c r="CV42" s="40">
        <f t="shared" si="75"/>
        <v>0.16900435584330475</v>
      </c>
      <c r="CW42" s="40">
        <f t="shared" si="75"/>
        <v>0.14854239975299088</v>
      </c>
      <c r="CX42" s="40">
        <f t="shared" si="75"/>
        <v>0.2483408342173119</v>
      </c>
      <c r="CY42" s="40">
        <f t="shared" si="75"/>
        <v>0.23321441247516783</v>
      </c>
      <c r="CZ42" s="40">
        <f t="shared" si="75"/>
        <v>0.22796793070023824</v>
      </c>
      <c r="DA42" s="40">
        <f t="shared" si="75"/>
        <v>0.23944993914400614</v>
      </c>
      <c r="DB42" s="40">
        <f t="shared" si="75"/>
        <v>0.18628095418713286</v>
      </c>
      <c r="DE42" s="122"/>
      <c r="DF42" s="39">
        <v>0.14383402184094107</v>
      </c>
    </row>
    <row r="43" spans="1:110" s="39" customFormat="1" x14ac:dyDescent="0.2">
      <c r="A43" s="39" t="s">
        <v>446</v>
      </c>
      <c r="AB43" s="40"/>
      <c r="AC43" s="40"/>
      <c r="AD43" s="40"/>
      <c r="AE43" s="40"/>
      <c r="AJ43" s="39" t="e">
        <f>+IF(AI41&lt;0,1-AJ41/AI41,AJ41/AI41-1)</f>
        <v>#DIV/0!</v>
      </c>
      <c r="AK43" s="39" t="e">
        <f>+IF(AJ41&lt;0,1-AK41/AJ41,AK41/AJ41-1)</f>
        <v>#DIV/0!</v>
      </c>
      <c r="AL43" s="39" t="e">
        <f>+IF(AK41&lt;0,1-AL41/AK41,AL41/AK41-1)</f>
        <v>#DIV/0!</v>
      </c>
      <c r="AM43" s="39" t="e">
        <f t="shared" ref="AM43:CI43" si="76">+IF(AL41&lt;0,1-AM41/AL41,AM41/AL41-1)</f>
        <v>#DIV/0!</v>
      </c>
      <c r="AN43" s="39" t="e">
        <f t="shared" si="76"/>
        <v>#DIV/0!</v>
      </c>
      <c r="AO43" s="39" t="e">
        <f t="shared" si="76"/>
        <v>#DIV/0!</v>
      </c>
      <c r="AP43" s="39" t="e">
        <f t="shared" si="76"/>
        <v>#DIV/0!</v>
      </c>
      <c r="AQ43" s="39" t="e">
        <f t="shared" si="76"/>
        <v>#DIV/0!</v>
      </c>
      <c r="AR43" s="39" t="e">
        <f t="shared" si="76"/>
        <v>#DIV/0!</v>
      </c>
      <c r="AS43" s="39" t="e">
        <f t="shared" si="76"/>
        <v>#DIV/0!</v>
      </c>
      <c r="AT43" s="39" t="e">
        <f t="shared" si="76"/>
        <v>#DIV/0!</v>
      </c>
      <c r="AU43" s="39" t="e">
        <f t="shared" si="76"/>
        <v>#DIV/0!</v>
      </c>
      <c r="AV43" s="39" t="e">
        <f t="shared" si="76"/>
        <v>#DIV/0!</v>
      </c>
      <c r="AW43" s="39" t="e">
        <f t="shared" si="76"/>
        <v>#DIV/0!</v>
      </c>
      <c r="AX43" s="39" t="e">
        <f t="shared" si="76"/>
        <v>#DIV/0!</v>
      </c>
      <c r="AY43" s="39" t="e">
        <f t="shared" si="76"/>
        <v>#DIV/0!</v>
      </c>
      <c r="AZ43" s="39" t="e">
        <f t="shared" si="76"/>
        <v>#DIV/0!</v>
      </c>
      <c r="BA43" s="39" t="e">
        <f t="shared" si="76"/>
        <v>#DIV/0!</v>
      </c>
      <c r="BB43" s="39" t="e">
        <f t="shared" si="76"/>
        <v>#DIV/0!</v>
      </c>
      <c r="BC43" s="39" t="e">
        <f t="shared" si="76"/>
        <v>#DIV/0!</v>
      </c>
      <c r="BD43" s="39" t="e">
        <f t="shared" si="76"/>
        <v>#DIV/0!</v>
      </c>
      <c r="BE43" s="39" t="e">
        <f t="shared" si="76"/>
        <v>#DIV/0!</v>
      </c>
      <c r="BF43" s="39" t="e">
        <f t="shared" si="76"/>
        <v>#DIV/0!</v>
      </c>
      <c r="BG43" s="39" t="e">
        <f t="shared" si="76"/>
        <v>#DIV/0!</v>
      </c>
      <c r="BH43" s="39" t="e">
        <f t="shared" si="76"/>
        <v>#DIV/0!</v>
      </c>
      <c r="BI43" s="39" t="e">
        <f t="shared" si="76"/>
        <v>#DIV/0!</v>
      </c>
      <c r="BJ43" s="39" t="e">
        <f t="shared" si="76"/>
        <v>#DIV/0!</v>
      </c>
      <c r="BK43" s="39" t="e">
        <f t="shared" si="76"/>
        <v>#DIV/0!</v>
      </c>
      <c r="BL43" s="39" t="e">
        <f t="shared" si="76"/>
        <v>#DIV/0!</v>
      </c>
      <c r="BM43" s="39" t="e">
        <f t="shared" si="76"/>
        <v>#DIV/0!</v>
      </c>
      <c r="BN43" s="39" t="e">
        <f t="shared" si="76"/>
        <v>#DIV/0!</v>
      </c>
      <c r="BO43" s="39" t="e">
        <f t="shared" si="76"/>
        <v>#DIV/0!</v>
      </c>
      <c r="BP43" s="39" t="e">
        <f t="shared" si="76"/>
        <v>#DIV/0!</v>
      </c>
      <c r="BQ43" s="39" t="e">
        <f t="shared" si="76"/>
        <v>#DIV/0!</v>
      </c>
      <c r="BR43" s="39" t="e">
        <f t="shared" si="76"/>
        <v>#DIV/0!</v>
      </c>
      <c r="BS43" s="39" t="e">
        <f t="shared" si="76"/>
        <v>#DIV/0!</v>
      </c>
      <c r="BT43" s="39" t="e">
        <f t="shared" si="76"/>
        <v>#DIV/0!</v>
      </c>
      <c r="BU43" s="39" t="e">
        <f t="shared" si="76"/>
        <v>#DIV/0!</v>
      </c>
      <c r="BV43" s="39" t="e">
        <f t="shared" si="76"/>
        <v>#DIV/0!</v>
      </c>
      <c r="BW43" s="39" t="e">
        <f t="shared" si="76"/>
        <v>#DIV/0!</v>
      </c>
      <c r="BX43" s="39" t="e">
        <f t="shared" si="76"/>
        <v>#DIV/0!</v>
      </c>
      <c r="BY43" s="39" t="e">
        <f t="shared" si="76"/>
        <v>#DIV/0!</v>
      </c>
      <c r="BZ43" s="39">
        <f t="shared" si="76"/>
        <v>-3.4868744872846635E-2</v>
      </c>
      <c r="CA43" s="39">
        <f t="shared" si="76"/>
        <v>0.31105529560261624</v>
      </c>
      <c r="CB43" s="39">
        <f t="shared" si="76"/>
        <v>-0.1648027488735454</v>
      </c>
      <c r="CC43" s="39">
        <f t="shared" si="76"/>
        <v>0.12825150397826524</v>
      </c>
      <c r="CD43" s="39">
        <f t="shared" si="76"/>
        <v>-4.8803896881256636E-2</v>
      </c>
      <c r="CE43" s="39">
        <f t="shared" si="76"/>
        <v>7.1980094536485684E-2</v>
      </c>
      <c r="CF43" s="39">
        <f t="shared" si="76"/>
        <v>3.4253230322863537E-2</v>
      </c>
      <c r="CG43" s="39">
        <f t="shared" si="76"/>
        <v>8.8282017073162855E-2</v>
      </c>
      <c r="CH43" s="39">
        <f t="shared" si="76"/>
        <v>0.10721854046584967</v>
      </c>
      <c r="CI43" s="39">
        <f t="shared" si="76"/>
        <v>-8.0601410944293184E-2</v>
      </c>
      <c r="CJ43" s="39">
        <f>+IF(CI41&lt;0,1-CJ41/CI41,CJ41/CI41-1)</f>
        <v>5.4766447600876234E-2</v>
      </c>
      <c r="CK43" s="39">
        <f>+IF(CJ41&lt;0,1-CK41/CJ41,CK41/CJ41-1)</f>
        <v>0.19634921166644337</v>
      </c>
      <c r="CL43" s="39">
        <f>+IF(CK41&lt;0,1-CL41/CK41,CL41/CK41-1)</f>
        <v>7.48854888802295E-2</v>
      </c>
      <c r="CM43" s="40">
        <f t="shared" ref="CM43:DB43" si="77">+CM41/CL41-1</f>
        <v>-0.11425662843933482</v>
      </c>
      <c r="CN43" s="40">
        <f t="shared" si="77"/>
        <v>0.12441570106126876</v>
      </c>
      <c r="CO43" s="40">
        <f t="shared" si="77"/>
        <v>3.4956651518229798E-2</v>
      </c>
      <c r="CP43" s="40">
        <f t="shared" si="77"/>
        <v>3.344447115956739E-2</v>
      </c>
      <c r="CQ43" s="40">
        <f t="shared" si="77"/>
        <v>8.480714297018821E-2</v>
      </c>
      <c r="CR43" s="40">
        <f t="shared" si="77"/>
        <v>0.10923108163673967</v>
      </c>
      <c r="CS43" s="40">
        <f t="shared" si="77"/>
        <v>2.2262631870747285E-2</v>
      </c>
      <c r="CT43" s="40">
        <f t="shared" si="77"/>
        <v>-2.225915897937325E-2</v>
      </c>
      <c r="CU43" s="40">
        <f t="shared" si="77"/>
        <v>7.8844833941523973E-2</v>
      </c>
      <c r="CV43" s="40">
        <f t="shared" si="77"/>
        <v>8.4103885529009936E-2</v>
      </c>
      <c r="CW43" s="40">
        <f t="shared" si="77"/>
        <v>4.3692057414508323E-3</v>
      </c>
      <c r="CX43" s="40">
        <f t="shared" si="77"/>
        <v>6.2698092286816332E-2</v>
      </c>
      <c r="CY43" s="40">
        <f t="shared" si="77"/>
        <v>6.5772232689347065E-2</v>
      </c>
      <c r="CZ43" s="40">
        <f t="shared" si="77"/>
        <v>7.9491766809003606E-2</v>
      </c>
      <c r="DA43" s="40">
        <f t="shared" si="77"/>
        <v>1.376047355282406E-2</v>
      </c>
      <c r="DB43" s="40">
        <f t="shared" si="77"/>
        <v>1.7111274216925043E-2</v>
      </c>
      <c r="DE43" s="122"/>
      <c r="DF43" s="39">
        <v>-1.4072675768443732E-2</v>
      </c>
    </row>
    <row r="44" spans="1:110" s="23" customFormat="1" outlineLevel="1" x14ac:dyDescent="0.2">
      <c r="A44" s="23" t="s">
        <v>2</v>
      </c>
      <c r="B44" s="23">
        <f>'Annual Raw'!C11</f>
        <v>0.25425199999999998</v>
      </c>
      <c r="C44" s="23">
        <f>'Annual Raw'!D11</f>
        <v>0.35615039999999998</v>
      </c>
      <c r="D44" s="23">
        <f>'Annual Raw'!E11</f>
        <v>-0.4957742</v>
      </c>
      <c r="E44" s="23">
        <f>'Annual Raw'!F11</f>
        <v>-0.43861679999999997</v>
      </c>
      <c r="F44" s="23">
        <f>'Annual Raw'!G11</f>
        <v>-3.8801209999999999</v>
      </c>
      <c r="G44" s="23">
        <f>'Annual Raw'!H11</f>
        <v>-5.5437662999999997</v>
      </c>
      <c r="H44" s="23">
        <f>'Annual Raw'!I11</f>
        <v>-12.0684852</v>
      </c>
      <c r="I44" s="23">
        <f>'Annual Raw'!J11</f>
        <v>-12.774240199999999</v>
      </c>
      <c r="J44" s="23">
        <f>'Annual Raw'!K11</f>
        <v>-8.1400246000000003</v>
      </c>
      <c r="K44" s="23">
        <f>'Annual Raw'!L11</f>
        <v>26.6751304</v>
      </c>
      <c r="L44" s="23">
        <f>'Annual Raw'!M11</f>
        <v>-3.9934205999999999</v>
      </c>
      <c r="M44" s="23">
        <f>'Annual Raw'!N11</f>
        <v>-26.195959599999998</v>
      </c>
      <c r="N44" s="23">
        <f>'Annual Raw'!O11</f>
        <v>-13.3269272</v>
      </c>
      <c r="O44" s="23">
        <f>'Annual Raw'!P11</f>
        <v>-1.1518507</v>
      </c>
      <c r="P44" s="23">
        <f>'Annual Raw'!Q11</f>
        <v>-6.1631822999999999</v>
      </c>
      <c r="Q44" s="23">
        <f>'Annual Raw'!R11</f>
        <v>7.7285708</v>
      </c>
      <c r="R44" s="23">
        <f>'Annual Raw'!S11</f>
        <v>-0.97506720000000002</v>
      </c>
      <c r="S44" s="23">
        <f>'Annual Raw'!T11</f>
        <v>-4.3924769000000001</v>
      </c>
      <c r="T44" s="23">
        <f>'Annual Raw'!U11</f>
        <v>-29.3521286</v>
      </c>
      <c r="U44" s="23">
        <f>'Annual Raw'!V11</f>
        <v>32.822686599999997</v>
      </c>
      <c r="V44" s="23">
        <f>'Annual Raw'!W11</f>
        <v>8.6204999999999998</v>
      </c>
      <c r="W44" s="23">
        <f>'Annual Raw'!X11</f>
        <v>-91.488</v>
      </c>
      <c r="X44" s="23">
        <f>'Annual Raw'!Y11</f>
        <v>-56.739100000000001</v>
      </c>
      <c r="Y44" s="23">
        <f>'Annual Raw'!Z11</f>
        <v>38.108600000000003</v>
      </c>
      <c r="Z44" s="23">
        <f>'Annual Raw'!AA11</f>
        <v>-16.522099999999998</v>
      </c>
      <c r="AA44" s="23">
        <f>'Annual Raw'!AB11</f>
        <v>20.194400000000002</v>
      </c>
      <c r="AB44" s="76">
        <f>+SUM(CM44:CP44)</f>
        <v>0</v>
      </c>
      <c r="AC44" s="76">
        <f>+SUM(CQ44:CT44)</f>
        <v>0</v>
      </c>
      <c r="AD44" s="76">
        <f>+SUM(CU44:CX44)</f>
        <v>0</v>
      </c>
      <c r="AE44" s="76">
        <f>+SUM(CY44:DB44)</f>
        <v>0</v>
      </c>
      <c r="AI44" s="23">
        <f>'QTR Raw'!C10</f>
        <v>0</v>
      </c>
      <c r="AJ44" s="23">
        <f>'QTR Raw'!D10</f>
        <v>0</v>
      </c>
      <c r="AK44" s="23">
        <f>'QTR Raw'!E10</f>
        <v>0</v>
      </c>
      <c r="AL44" s="23">
        <f>'QTR Raw'!F10</f>
        <v>0</v>
      </c>
      <c r="AM44" s="23">
        <f>'QTR Raw'!G10</f>
        <v>0</v>
      </c>
      <c r="AN44" s="23">
        <f>'QTR Raw'!H10</f>
        <v>0</v>
      </c>
      <c r="AO44" s="23">
        <f>'QTR Raw'!I10</f>
        <v>0</v>
      </c>
      <c r="AP44" s="23">
        <f>'QTR Raw'!J10</f>
        <v>0</v>
      </c>
      <c r="AQ44" s="23">
        <f>'QTR Raw'!K10</f>
        <v>0</v>
      </c>
      <c r="AR44" s="23">
        <f>'QTR Raw'!L10</f>
        <v>0</v>
      </c>
      <c r="AS44" s="23">
        <f>'QTR Raw'!M10</f>
        <v>0</v>
      </c>
      <c r="AT44" s="23">
        <f>'QTR Raw'!N10</f>
        <v>0</v>
      </c>
      <c r="AU44" s="23">
        <f>'QTR Raw'!O10</f>
        <v>0</v>
      </c>
      <c r="AV44" s="23">
        <f>'QTR Raw'!P10</f>
        <v>0</v>
      </c>
      <c r="AW44" s="23">
        <f>'QTR Raw'!Q10</f>
        <v>0</v>
      </c>
      <c r="AX44" s="23">
        <f>'QTR Raw'!R10</f>
        <v>0</v>
      </c>
      <c r="AY44" s="23">
        <f>'QTR Raw'!S10</f>
        <v>0</v>
      </c>
      <c r="AZ44" s="23">
        <f>'QTR Raw'!T10</f>
        <v>0</v>
      </c>
      <c r="BA44" s="23">
        <f>'QTR Raw'!U10</f>
        <v>0</v>
      </c>
      <c r="BB44" s="23">
        <f>'QTR Raw'!V10</f>
        <v>0</v>
      </c>
      <c r="BC44" s="23">
        <f>'QTR Raw'!W10</f>
        <v>0</v>
      </c>
      <c r="BD44" s="23">
        <f>'QTR Raw'!X10</f>
        <v>0</v>
      </c>
      <c r="BE44" s="23">
        <f>'QTR Raw'!Y10</f>
        <v>0</v>
      </c>
      <c r="BF44" s="23">
        <f>'QTR Raw'!Z10</f>
        <v>0</v>
      </c>
      <c r="BG44" s="23">
        <f>'QTR Raw'!AA10</f>
        <v>0</v>
      </c>
      <c r="BH44" s="23">
        <f>'QTR Raw'!AB10</f>
        <v>0</v>
      </c>
      <c r="BI44" s="23">
        <f>'QTR Raw'!AC10</f>
        <v>0</v>
      </c>
      <c r="BJ44" s="23">
        <f>'QTR Raw'!AD10</f>
        <v>0</v>
      </c>
      <c r="BK44" s="23">
        <f>'QTR Raw'!AE10</f>
        <v>0</v>
      </c>
      <c r="BL44" s="23">
        <f>'QTR Raw'!AF10</f>
        <v>0</v>
      </c>
      <c r="BM44" s="23">
        <f>'QTR Raw'!AG10</f>
        <v>0</v>
      </c>
      <c r="BN44" s="23">
        <f>'QTR Raw'!AH10</f>
        <v>0</v>
      </c>
      <c r="BO44" s="23">
        <f>'QTR Raw'!AI10</f>
        <v>0</v>
      </c>
      <c r="BP44" s="23">
        <f>'QTR Raw'!AJ10</f>
        <v>0</v>
      </c>
      <c r="BQ44" s="23">
        <f>'QTR Raw'!AK10</f>
        <v>0</v>
      </c>
      <c r="BR44" s="23">
        <f>'QTR Raw'!AL10</f>
        <v>0</v>
      </c>
      <c r="BS44" s="23">
        <f>'QTR Raw'!AM10</f>
        <v>0</v>
      </c>
      <c r="BT44" s="23">
        <f>'QTR Raw'!AN10</f>
        <v>0</v>
      </c>
      <c r="BU44" s="23">
        <f>'QTR Raw'!AO10</f>
        <v>0</v>
      </c>
      <c r="BV44" s="23">
        <f>'QTR Raw'!AP10</f>
        <v>0</v>
      </c>
      <c r="BW44" s="23">
        <f>'QTR Raw'!AQ10</f>
        <v>0</v>
      </c>
      <c r="BX44" s="23">
        <f>'QTR Raw'!AR10</f>
        <v>0</v>
      </c>
      <c r="BY44" s="23">
        <f>'QTR Raw'!AS10</f>
        <v>-4.3499999999999996</v>
      </c>
      <c r="BZ44" s="23">
        <f>'QTR Raw'!AT10</f>
        <v>-17.965</v>
      </c>
      <c r="CA44" s="23">
        <f>'QTR Raw'!AU10</f>
        <v>19.928999999999998</v>
      </c>
      <c r="CB44" s="23">
        <f>'QTR Raw'!AV10</f>
        <v>10.263</v>
      </c>
      <c r="CC44" s="23">
        <f>'QTR Raw'!AW10</f>
        <v>30.452999999999999</v>
      </c>
      <c r="CD44" s="23">
        <f>'QTR Raw'!AX10</f>
        <v>-22.536000000000001</v>
      </c>
      <c r="CE44" s="23">
        <f>'QTR Raw'!AY10</f>
        <v>18.027000000000001</v>
      </c>
      <c r="CF44" s="23">
        <f>'QTR Raw'!AZ10</f>
        <v>0.33600000000000002</v>
      </c>
      <c r="CG44" s="23">
        <f>'QTR Raw'!BA10</f>
        <v>-1.601</v>
      </c>
      <c r="CH44" s="23">
        <f>'QTR Raw'!BB10</f>
        <v>-33.283999999999999</v>
      </c>
      <c r="CI44" s="23">
        <f>'QTR Raw'!BC10</f>
        <v>-8.6549999999999994</v>
      </c>
      <c r="CJ44" s="23">
        <f>'QTR Raw'!BD10</f>
        <v>17.841000000000001</v>
      </c>
      <c r="CK44" s="23">
        <f>'QTR Raw'!BE10</f>
        <v>21.007000000000001</v>
      </c>
      <c r="CL44" s="23">
        <f>'QTR Raw'!BF10</f>
        <v>-9.9990000000000006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16.335000000000004</v>
      </c>
    </row>
    <row r="45" spans="1:110" s="23" customFormat="1" outlineLevel="1" x14ac:dyDescent="0.2">
      <c r="A45" s="23" t="s">
        <v>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76">
        <f>+SUM(CM45:CP45)</f>
        <v>0</v>
      </c>
      <c r="AC45" s="76">
        <f>+SUM(CQ45:CT45)</f>
        <v>0</v>
      </c>
      <c r="AD45" s="76">
        <f>+SUM(CU45:CX45)</f>
        <v>0</v>
      </c>
      <c r="AE45" s="76">
        <f>+SUM(CY45:DB45)</f>
        <v>0</v>
      </c>
      <c r="AI45" s="23">
        <f>'QTR Raw'!C12</f>
        <v>0</v>
      </c>
      <c r="AJ45" s="23">
        <f>'QTR Raw'!D12</f>
        <v>0</v>
      </c>
      <c r="AK45" s="23">
        <f>'QTR Raw'!E12</f>
        <v>0</v>
      </c>
      <c r="AL45" s="23">
        <f>'QTR Raw'!F12</f>
        <v>0</v>
      </c>
      <c r="AM45" s="23">
        <f>'QTR Raw'!G12</f>
        <v>0</v>
      </c>
      <c r="AN45" s="23">
        <f>'QTR Raw'!H12</f>
        <v>0</v>
      </c>
      <c r="AO45" s="23">
        <f>'QTR Raw'!I12</f>
        <v>0</v>
      </c>
      <c r="AP45" s="23">
        <f>'QTR Raw'!J12</f>
        <v>0</v>
      </c>
      <c r="AQ45" s="23">
        <f>'QTR Raw'!K12</f>
        <v>0</v>
      </c>
      <c r="AR45" s="23">
        <f>'QTR Raw'!L12</f>
        <v>0</v>
      </c>
      <c r="AS45" s="23">
        <f>'QTR Raw'!M12</f>
        <v>0</v>
      </c>
      <c r="AT45" s="23">
        <f>'QTR Raw'!N12</f>
        <v>0</v>
      </c>
      <c r="AU45" s="23">
        <f>'QTR Raw'!O12</f>
        <v>0</v>
      </c>
      <c r="AV45" s="23">
        <f>'QTR Raw'!P12</f>
        <v>0</v>
      </c>
      <c r="AW45" s="23">
        <f>'QTR Raw'!Q12</f>
        <v>0</v>
      </c>
      <c r="AX45" s="23">
        <f>'QTR Raw'!R12</f>
        <v>0</v>
      </c>
      <c r="AY45" s="23">
        <f>'QTR Raw'!S12</f>
        <v>0</v>
      </c>
      <c r="AZ45" s="23">
        <f>'QTR Raw'!T12</f>
        <v>0</v>
      </c>
      <c r="BA45" s="23">
        <f>'QTR Raw'!U12</f>
        <v>0</v>
      </c>
      <c r="BB45" s="23">
        <f>'QTR Raw'!V12</f>
        <v>0</v>
      </c>
      <c r="BC45" s="23">
        <f>'QTR Raw'!W12</f>
        <v>0</v>
      </c>
      <c r="BD45" s="23">
        <f>'QTR Raw'!X12</f>
        <v>0</v>
      </c>
      <c r="BE45" s="23">
        <f>'QTR Raw'!Y12</f>
        <v>0</v>
      </c>
      <c r="BF45" s="23">
        <f>'QTR Raw'!Z12</f>
        <v>0</v>
      </c>
      <c r="BG45" s="23">
        <f>'QTR Raw'!AA12</f>
        <v>0</v>
      </c>
      <c r="BH45" s="23">
        <f>'QTR Raw'!AB12</f>
        <v>0</v>
      </c>
      <c r="BI45" s="23">
        <f>'QTR Raw'!AC12</f>
        <v>0</v>
      </c>
      <c r="BJ45" s="23">
        <f>'QTR Raw'!AD12</f>
        <v>0</v>
      </c>
      <c r="BK45" s="23">
        <f>'QTR Raw'!AE12</f>
        <v>0</v>
      </c>
      <c r="BL45" s="23">
        <f>'QTR Raw'!AF12</f>
        <v>0</v>
      </c>
      <c r="BM45" s="23">
        <f>'QTR Raw'!AG12</f>
        <v>0</v>
      </c>
      <c r="BN45" s="23">
        <f>'QTR Raw'!AH12</f>
        <v>0</v>
      </c>
      <c r="BO45" s="23">
        <f>'QTR Raw'!AI12</f>
        <v>0</v>
      </c>
      <c r="BP45" s="23">
        <f>'QTR Raw'!AJ12</f>
        <v>0</v>
      </c>
      <c r="BQ45" s="23">
        <f>'QTR Raw'!AK12</f>
        <v>0</v>
      </c>
      <c r="BR45" s="23">
        <f>'QTR Raw'!AL12</f>
        <v>0</v>
      </c>
      <c r="BS45" s="23">
        <f>'QTR Raw'!AM12</f>
        <v>0</v>
      </c>
      <c r="BT45" s="23">
        <f>'QTR Raw'!AN12</f>
        <v>0</v>
      </c>
      <c r="BU45" s="23">
        <f>'QTR Raw'!AO12</f>
        <v>0</v>
      </c>
      <c r="BV45" s="23">
        <f>'QTR Raw'!AP12</f>
        <v>0</v>
      </c>
      <c r="BW45" s="23">
        <f>'QTR Raw'!AQ12</f>
        <v>0</v>
      </c>
      <c r="BX45" s="23">
        <f>'QTR Raw'!AR12</f>
        <v>0</v>
      </c>
      <c r="BY45" s="23">
        <f>'QTR Raw'!AS12</f>
        <v>0</v>
      </c>
      <c r="BZ45" s="23">
        <f>'QTR Raw'!AT12</f>
        <v>0</v>
      </c>
      <c r="CA45" s="23">
        <f>'QTR Raw'!AU12</f>
        <v>0</v>
      </c>
      <c r="CB45" s="23">
        <f>'QTR Raw'!AV12</f>
        <v>0</v>
      </c>
      <c r="CC45" s="23">
        <f>'QTR Raw'!AW12</f>
        <v>0</v>
      </c>
      <c r="CD45" s="23">
        <f>'QTR Raw'!AX12</f>
        <v>0</v>
      </c>
      <c r="CE45" s="23">
        <f>'QTR Raw'!AY12</f>
        <v>0</v>
      </c>
      <c r="CF45" s="23">
        <f>'QTR Raw'!AZ12</f>
        <v>0</v>
      </c>
      <c r="CG45" s="23">
        <f>'QTR Raw'!BA12</f>
        <v>0</v>
      </c>
      <c r="CH45" s="23">
        <f>'QTR Raw'!BB12</f>
        <v>0</v>
      </c>
      <c r="CI45" s="23">
        <f>'QTR Raw'!BC12</f>
        <v>0</v>
      </c>
      <c r="CJ45" s="23">
        <f>'QTR Raw'!BD12</f>
        <v>0</v>
      </c>
      <c r="CK45" s="23">
        <f>'QTR Raw'!BE12</f>
        <v>0</v>
      </c>
      <c r="CL45" s="23">
        <f>'QTR Raw'!BF12</f>
        <v>14.477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123"/>
      <c r="DF45" s="23">
        <v>14.477</v>
      </c>
    </row>
    <row r="46" spans="1:110" s="23" customFormat="1" outlineLevel="1" x14ac:dyDescent="0.2">
      <c r="A46" s="23" t="s">
        <v>4</v>
      </c>
      <c r="B46" s="23">
        <f>'Annual Raw'!C12</f>
        <v>13.1387906</v>
      </c>
      <c r="C46" s="23">
        <f>'Annual Raw'!D12</f>
        <v>28.892685499999999</v>
      </c>
      <c r="D46" s="23">
        <f>'Annual Raw'!E12</f>
        <v>29.0775085</v>
      </c>
      <c r="E46" s="23">
        <f>'Annual Raw'!F12</f>
        <v>27.412232100000001</v>
      </c>
      <c r="F46" s="23">
        <f>'Annual Raw'!G12</f>
        <v>30.416404700000001</v>
      </c>
      <c r="G46" s="23">
        <f>'Annual Raw'!H12</f>
        <v>46.127885200000001</v>
      </c>
      <c r="H46" s="23">
        <f>'Annual Raw'!I12</f>
        <v>71.685461900000007</v>
      </c>
      <c r="I46" s="23">
        <f>'Annual Raw'!J12</f>
        <v>106.80836309999999</v>
      </c>
      <c r="J46" s="23">
        <f>'Annual Raw'!K12</f>
        <v>126.93827039999999</v>
      </c>
      <c r="K46" s="23">
        <f>'Annual Raw'!L12</f>
        <v>95.824585999999996</v>
      </c>
      <c r="L46" s="23">
        <f>'Annual Raw'!M12</f>
        <v>116.8380076</v>
      </c>
      <c r="M46" s="23">
        <f>'Annual Raw'!N12</f>
        <v>175.28666100000001</v>
      </c>
      <c r="N46" s="23">
        <f>'Annual Raw'!O12</f>
        <v>198.30399159999999</v>
      </c>
      <c r="O46" s="23">
        <f>'Annual Raw'!P12</f>
        <v>134.15234079999999</v>
      </c>
      <c r="P46" s="23">
        <f>'Annual Raw'!Q12</f>
        <v>155.11117680000001</v>
      </c>
      <c r="Q46" s="23">
        <f>'Annual Raw'!R12</f>
        <v>204.70315400000001</v>
      </c>
      <c r="R46" s="23">
        <f>'Annual Raw'!S12</f>
        <v>187.1082629</v>
      </c>
      <c r="S46" s="23">
        <f>'Annual Raw'!T12</f>
        <v>182.61272389999999</v>
      </c>
      <c r="T46" s="23">
        <f>'Annual Raw'!U12</f>
        <v>269.60762039999997</v>
      </c>
      <c r="U46" s="23">
        <f>'Annual Raw'!V12</f>
        <v>250.54698400000001</v>
      </c>
      <c r="V46" s="23">
        <f>'Annual Raw'!W12</f>
        <v>239.1328</v>
      </c>
      <c r="W46" s="23">
        <f>'Annual Raw'!X12</f>
        <v>429.19499999999999</v>
      </c>
      <c r="X46" s="23">
        <f>'Annual Raw'!Y12</f>
        <v>489.45089999999999</v>
      </c>
      <c r="Y46" s="23">
        <f>'Annual Raw'!Z12</f>
        <v>465.65620000000001</v>
      </c>
      <c r="Z46" s="23">
        <f>'Annual Raw'!AA12</f>
        <v>594.02009999999996</v>
      </c>
      <c r="AA46" s="23">
        <f>'Annual Raw'!AB12</f>
        <v>687.01639999999998</v>
      </c>
      <c r="AB46" s="24">
        <f>+SUM(CM46:CP46)</f>
        <v>817.46343436746633</v>
      </c>
      <c r="AC46" s="24">
        <f>+SUM(CQ46:CT46)</f>
        <v>1036.6981159467518</v>
      </c>
      <c r="AD46" s="24">
        <f>+SUM(CU46:CX46)</f>
        <v>1234.3284266478797</v>
      </c>
      <c r="AE46" s="24">
        <f>+SUM(CY46:DB46)</f>
        <v>1507.0965353718752</v>
      </c>
      <c r="AI46" s="23">
        <f>'QTR Raw'!C11</f>
        <v>0</v>
      </c>
      <c r="AJ46" s="23">
        <f>'QTR Raw'!D11</f>
        <v>0</v>
      </c>
      <c r="AK46" s="23">
        <f>'QTR Raw'!E11</f>
        <v>0</v>
      </c>
      <c r="AL46" s="23">
        <f>'QTR Raw'!F11</f>
        <v>0</v>
      </c>
      <c r="AM46" s="23">
        <f>'QTR Raw'!G11</f>
        <v>0</v>
      </c>
      <c r="AN46" s="23">
        <f>'QTR Raw'!H11</f>
        <v>0</v>
      </c>
      <c r="AO46" s="23">
        <f>'QTR Raw'!I11</f>
        <v>0</v>
      </c>
      <c r="AP46" s="23">
        <f>'QTR Raw'!J11</f>
        <v>0</v>
      </c>
      <c r="AQ46" s="23">
        <f>'QTR Raw'!K11</f>
        <v>0</v>
      </c>
      <c r="AR46" s="23">
        <f>'QTR Raw'!L11</f>
        <v>0</v>
      </c>
      <c r="AS46" s="23">
        <f>'QTR Raw'!M11</f>
        <v>0</v>
      </c>
      <c r="AT46" s="23">
        <f>'QTR Raw'!N11</f>
        <v>0</v>
      </c>
      <c r="AU46" s="23">
        <f>'QTR Raw'!O11</f>
        <v>0</v>
      </c>
      <c r="AV46" s="23">
        <f>'QTR Raw'!P11</f>
        <v>0</v>
      </c>
      <c r="AW46" s="23">
        <f>'QTR Raw'!Q11</f>
        <v>0</v>
      </c>
      <c r="AX46" s="23">
        <f>'QTR Raw'!R11</f>
        <v>0</v>
      </c>
      <c r="AY46" s="23">
        <f>'QTR Raw'!S11</f>
        <v>0</v>
      </c>
      <c r="AZ46" s="23">
        <f>'QTR Raw'!T11</f>
        <v>0</v>
      </c>
      <c r="BA46" s="23">
        <f>'QTR Raw'!U11</f>
        <v>0</v>
      </c>
      <c r="BB46" s="23">
        <f>'QTR Raw'!V11</f>
        <v>0</v>
      </c>
      <c r="BC46" s="23">
        <f>'QTR Raw'!W11</f>
        <v>0</v>
      </c>
      <c r="BD46" s="23">
        <f>'QTR Raw'!X11</f>
        <v>0</v>
      </c>
      <c r="BE46" s="23">
        <f>'QTR Raw'!Y11</f>
        <v>0</v>
      </c>
      <c r="BF46" s="23">
        <f>'QTR Raw'!Z11</f>
        <v>0</v>
      </c>
      <c r="BG46" s="23">
        <f>'QTR Raw'!AA11</f>
        <v>0</v>
      </c>
      <c r="BH46" s="23">
        <f>'QTR Raw'!AB11</f>
        <v>0</v>
      </c>
      <c r="BI46" s="23">
        <f>'QTR Raw'!AC11</f>
        <v>0</v>
      </c>
      <c r="BJ46" s="23">
        <f>'QTR Raw'!AD11</f>
        <v>0</v>
      </c>
      <c r="BK46" s="23">
        <f>'QTR Raw'!AE11</f>
        <v>0</v>
      </c>
      <c r="BL46" s="23">
        <f>'QTR Raw'!AF11</f>
        <v>0</v>
      </c>
      <c r="BM46" s="23">
        <f>'QTR Raw'!AG11</f>
        <v>0</v>
      </c>
      <c r="BN46" s="23">
        <f>'QTR Raw'!AH11</f>
        <v>0</v>
      </c>
      <c r="BO46" s="23">
        <f>'QTR Raw'!AI11</f>
        <v>0</v>
      </c>
      <c r="BP46" s="23">
        <f>'QTR Raw'!AJ11</f>
        <v>0</v>
      </c>
      <c r="BQ46" s="23">
        <f>'QTR Raw'!AK11</f>
        <v>0</v>
      </c>
      <c r="BR46" s="23">
        <f>'QTR Raw'!AL11</f>
        <v>0</v>
      </c>
      <c r="BS46" s="23">
        <f>'QTR Raw'!AM11</f>
        <v>0</v>
      </c>
      <c r="BT46" s="23">
        <f>'QTR Raw'!AN11</f>
        <v>0</v>
      </c>
      <c r="BU46" s="23">
        <f>'QTR Raw'!AO11</f>
        <v>0</v>
      </c>
      <c r="BV46" s="23">
        <f>'QTR Raw'!AP11</f>
        <v>0</v>
      </c>
      <c r="BW46" s="23">
        <f>'QTR Raw'!AQ11</f>
        <v>0</v>
      </c>
      <c r="BX46" s="23">
        <f>'QTR Raw'!AR11</f>
        <v>0</v>
      </c>
      <c r="BY46" s="23">
        <f>'QTR Raw'!AS11</f>
        <v>114.88</v>
      </c>
      <c r="BZ46" s="23">
        <f>'QTR Raw'!AT11</f>
        <v>121.258</v>
      </c>
      <c r="CA46" s="23">
        <f>'QTR Raw'!AU11</f>
        <v>134.18</v>
      </c>
      <c r="CB46" s="23">
        <f>'QTR Raw'!AV11</f>
        <v>105.149</v>
      </c>
      <c r="CC46" s="23">
        <f>'QTR Raw'!AW11</f>
        <v>99.632000000000005</v>
      </c>
      <c r="CD46" s="23">
        <f>'QTR Raw'!AX11</f>
        <v>127.238</v>
      </c>
      <c r="CE46" s="23">
        <f>'QTR Raw'!AY11</f>
        <v>113.67400000000001</v>
      </c>
      <c r="CF46" s="23">
        <f>'QTR Raw'!AZ11</f>
        <v>139.85400000000001</v>
      </c>
      <c r="CG46" s="23">
        <f>'QTR Raw'!BA11</f>
        <v>150.387</v>
      </c>
      <c r="CH46" s="23">
        <f>'QTR Raw'!BB11</f>
        <v>190.10499999999999</v>
      </c>
      <c r="CI46" s="23">
        <f>'QTR Raw'!BC11</f>
        <v>143.416</v>
      </c>
      <c r="CJ46" s="23">
        <f>'QTR Raw'!BD11</f>
        <v>132.42500000000001</v>
      </c>
      <c r="CK46" s="23">
        <f>'QTR Raw'!BE11</f>
        <v>183.29499999999999</v>
      </c>
      <c r="CL46" s="23">
        <f>'QTR Raw'!BF11</f>
        <v>204.13300000000001</v>
      </c>
      <c r="CM46" s="24">
        <f t="shared" ref="CM46:DB46" si="78">+CM41-CM47</f>
        <v>178.08537832112728</v>
      </c>
      <c r="CN46" s="24">
        <f t="shared" si="78"/>
        <v>204.79158433059956</v>
      </c>
      <c r="CO46" s="24">
        <f t="shared" si="78"/>
        <v>215.14391691641754</v>
      </c>
      <c r="CP46" s="24">
        <f t="shared" si="78"/>
        <v>219.44255479932184</v>
      </c>
      <c r="CQ46" s="24">
        <f t="shared" si="78"/>
        <v>237.29985535004027</v>
      </c>
      <c r="CR46" s="24">
        <f t="shared" si="78"/>
        <v>264.59681687290805</v>
      </c>
      <c r="CS46" s="24">
        <f t="shared" si="78"/>
        <v>270.74985721597591</v>
      </c>
      <c r="CT46" s="24">
        <f t="shared" si="78"/>
        <v>264.05158650782755</v>
      </c>
      <c r="CU46" s="24">
        <f t="shared" si="78"/>
        <v>284.90464670766869</v>
      </c>
      <c r="CV46" s="24">
        <f t="shared" si="78"/>
        <v>309.15635183096134</v>
      </c>
      <c r="CW46" s="24">
        <f t="shared" si="78"/>
        <v>310.46732652191821</v>
      </c>
      <c r="CX46" s="24">
        <f t="shared" si="78"/>
        <v>329.80010158733143</v>
      </c>
      <c r="CY46" s="24">
        <f t="shared" si="78"/>
        <v>351.53807811304949</v>
      </c>
      <c r="CZ46" s="24">
        <f t="shared" si="78"/>
        <v>379.53361859276339</v>
      </c>
      <c r="DA46" s="24">
        <f t="shared" si="78"/>
        <v>384.73071853836234</v>
      </c>
      <c r="DB46" s="24">
        <f t="shared" si="78"/>
        <v>391.29412012770001</v>
      </c>
      <c r="DE46" s="123"/>
      <c r="DF46" s="23">
        <v>181.42563426927745</v>
      </c>
    </row>
    <row r="47" spans="1:110" s="31" customFormat="1" x14ac:dyDescent="0.2">
      <c r="A47" s="31" t="s">
        <v>5</v>
      </c>
      <c r="B47" s="31">
        <f t="shared" ref="B47:T47" si="79">B41-B44-B46-B45</f>
        <v>18.4042767</v>
      </c>
      <c r="C47" s="31">
        <f t="shared" si="79"/>
        <v>19.697854700000001</v>
      </c>
      <c r="D47" s="31">
        <f t="shared" si="79"/>
        <v>17.933195899999994</v>
      </c>
      <c r="E47" s="31">
        <f t="shared" si="79"/>
        <v>22.299266899999996</v>
      </c>
      <c r="F47" s="31">
        <f t="shared" si="79"/>
        <v>24.957449800000006</v>
      </c>
      <c r="G47" s="31">
        <f t="shared" si="79"/>
        <v>41.305529599999993</v>
      </c>
      <c r="H47" s="31">
        <f t="shared" si="79"/>
        <v>70.696967099999995</v>
      </c>
      <c r="I47" s="31">
        <f t="shared" si="79"/>
        <v>99.675594599999997</v>
      </c>
      <c r="J47" s="31">
        <f t="shared" si="79"/>
        <v>121.61948870000001</v>
      </c>
      <c r="K47" s="31">
        <f t="shared" si="79"/>
        <v>120.81527859999998</v>
      </c>
      <c r="L47" s="31">
        <f t="shared" si="79"/>
        <v>129.85914280000003</v>
      </c>
      <c r="M47" s="31">
        <f t="shared" si="79"/>
        <v>152.08202020000002</v>
      </c>
      <c r="N47" s="31">
        <f t="shared" si="79"/>
        <v>186.49379050000002</v>
      </c>
      <c r="O47" s="31">
        <f t="shared" si="79"/>
        <v>175.78426970000004</v>
      </c>
      <c r="P47" s="31">
        <f t="shared" si="79"/>
        <v>170.01335369999998</v>
      </c>
      <c r="Q47" s="31">
        <f t="shared" si="79"/>
        <v>247.60229799999999</v>
      </c>
      <c r="R47" s="31">
        <f t="shared" si="79"/>
        <v>246.64556290000002</v>
      </c>
      <c r="S47" s="31">
        <f t="shared" si="79"/>
        <v>381.24624010000002</v>
      </c>
      <c r="T47" s="31">
        <f t="shared" si="79"/>
        <v>403.2342149000001</v>
      </c>
      <c r="U47" s="31">
        <f t="shared" ref="U47:Z47" si="80">U41-U44-U46-U45</f>
        <v>365.68857020000002</v>
      </c>
      <c r="V47" s="31">
        <f t="shared" si="80"/>
        <v>346.9846</v>
      </c>
      <c r="W47" s="31">
        <f t="shared" si="80"/>
        <v>445.00400000000008</v>
      </c>
      <c r="X47" s="31">
        <f t="shared" si="80"/>
        <v>533.18849999999998</v>
      </c>
      <c r="Y47" s="31">
        <f t="shared" si="80"/>
        <v>629.57669999999996</v>
      </c>
      <c r="Z47" s="31">
        <f t="shared" si="80"/>
        <v>728.49959999999987</v>
      </c>
      <c r="AA47" s="31">
        <f t="shared" ref="AA47" si="81">AA41-AA44-AA46-AA45</f>
        <v>879.85209999999984</v>
      </c>
      <c r="AB47" s="32">
        <f>AB41-AB44-AB46-AB45</f>
        <v>1014.8696296290561</v>
      </c>
      <c r="AC47" s="32">
        <f>AC41-AC44-AC46-AC45</f>
        <v>1279.8674843310223</v>
      </c>
      <c r="AD47" s="32">
        <f>AD41-AD44-AD46-AD45</f>
        <v>1522.6412867513602</v>
      </c>
      <c r="AE47" s="32">
        <f>AE41-AE44-AE46-AE45</f>
        <v>1858.9620961748428</v>
      </c>
      <c r="AI47" s="31">
        <f t="shared" ref="AI47:AO47" si="82">AI41-AI44-AI46-AI45</f>
        <v>0</v>
      </c>
      <c r="AJ47" s="31">
        <f t="shared" si="82"/>
        <v>0</v>
      </c>
      <c r="AK47" s="31">
        <f t="shared" si="82"/>
        <v>0</v>
      </c>
      <c r="AL47" s="31">
        <f t="shared" si="82"/>
        <v>0</v>
      </c>
      <c r="AM47" s="31">
        <f t="shared" si="82"/>
        <v>0</v>
      </c>
      <c r="AN47" s="31">
        <f t="shared" si="82"/>
        <v>0</v>
      </c>
      <c r="AO47" s="31">
        <f t="shared" si="82"/>
        <v>0</v>
      </c>
      <c r="AP47" s="31">
        <f t="shared" ref="AP47:CD47" si="83">AP41-AP44-AP46-AP45</f>
        <v>0</v>
      </c>
      <c r="AQ47" s="31">
        <f t="shared" si="83"/>
        <v>0</v>
      </c>
      <c r="AR47" s="31">
        <f t="shared" si="83"/>
        <v>0</v>
      </c>
      <c r="AS47" s="31">
        <f t="shared" si="83"/>
        <v>0</v>
      </c>
      <c r="AT47" s="31">
        <f t="shared" si="83"/>
        <v>0</v>
      </c>
      <c r="AU47" s="31">
        <f t="shared" si="83"/>
        <v>0</v>
      </c>
      <c r="AV47" s="31">
        <f t="shared" si="83"/>
        <v>0</v>
      </c>
      <c r="AW47" s="31">
        <f t="shared" si="83"/>
        <v>0</v>
      </c>
      <c r="AX47" s="31">
        <f t="shared" si="83"/>
        <v>0</v>
      </c>
      <c r="AY47" s="31">
        <f t="shared" si="83"/>
        <v>0</v>
      </c>
      <c r="AZ47" s="31">
        <f t="shared" si="83"/>
        <v>0</v>
      </c>
      <c r="BA47" s="31">
        <f t="shared" si="83"/>
        <v>0</v>
      </c>
      <c r="BB47" s="31">
        <f t="shared" si="83"/>
        <v>0</v>
      </c>
      <c r="BC47" s="31">
        <f t="shared" si="83"/>
        <v>0</v>
      </c>
      <c r="BD47" s="31">
        <f t="shared" si="83"/>
        <v>0</v>
      </c>
      <c r="BE47" s="31">
        <f t="shared" si="83"/>
        <v>0</v>
      </c>
      <c r="BF47" s="31">
        <f t="shared" si="83"/>
        <v>0</v>
      </c>
      <c r="BG47" s="31">
        <f t="shared" si="83"/>
        <v>0</v>
      </c>
      <c r="BH47" s="31">
        <f t="shared" si="83"/>
        <v>0</v>
      </c>
      <c r="BI47" s="31">
        <f t="shared" si="83"/>
        <v>0</v>
      </c>
      <c r="BJ47" s="31">
        <f t="shared" si="83"/>
        <v>0</v>
      </c>
      <c r="BK47" s="31">
        <f t="shared" si="83"/>
        <v>0</v>
      </c>
      <c r="BL47" s="31">
        <f t="shared" si="83"/>
        <v>0</v>
      </c>
      <c r="BM47" s="31">
        <f t="shared" si="83"/>
        <v>0</v>
      </c>
      <c r="BN47" s="31">
        <f t="shared" si="83"/>
        <v>0</v>
      </c>
      <c r="BO47" s="31">
        <f t="shared" si="83"/>
        <v>0</v>
      </c>
      <c r="BP47" s="31">
        <f t="shared" si="83"/>
        <v>0</v>
      </c>
      <c r="BQ47" s="31">
        <f t="shared" si="83"/>
        <v>0</v>
      </c>
      <c r="BR47" s="31">
        <f t="shared" si="83"/>
        <v>0</v>
      </c>
      <c r="BS47" s="31">
        <f t="shared" si="83"/>
        <v>0</v>
      </c>
      <c r="BT47" s="31">
        <f t="shared" si="83"/>
        <v>0</v>
      </c>
      <c r="BU47" s="31">
        <f t="shared" si="83"/>
        <v>0</v>
      </c>
      <c r="BV47" s="31">
        <f t="shared" si="83"/>
        <v>0</v>
      </c>
      <c r="BW47" s="31">
        <f t="shared" si="83"/>
        <v>0</v>
      </c>
      <c r="BX47" s="31">
        <f t="shared" si="83"/>
        <v>0</v>
      </c>
      <c r="BY47" s="31">
        <f t="shared" si="83"/>
        <v>133.27000000000001</v>
      </c>
      <c r="BZ47" s="31">
        <f t="shared" si="83"/>
        <v>132.00600000000003</v>
      </c>
      <c r="CA47" s="31">
        <f t="shared" si="83"/>
        <v>154.38100000000003</v>
      </c>
      <c r="CB47" s="31">
        <f t="shared" si="83"/>
        <v>142.23799999999997</v>
      </c>
      <c r="CC47" s="31">
        <f t="shared" si="83"/>
        <v>160.60900000000004</v>
      </c>
      <c r="CD47" s="31">
        <f t="shared" si="83"/>
        <v>171.80500000000001</v>
      </c>
      <c r="CE47" s="31">
        <f t="shared" ref="CE47:CK47" si="84">CE41-CE44-CE46-CE45</f>
        <v>164.70900000000003</v>
      </c>
      <c r="CF47" s="31">
        <f t="shared" si="84"/>
        <v>166.37299999999996</v>
      </c>
      <c r="CG47" s="31">
        <f t="shared" si="84"/>
        <v>184.84100000000001</v>
      </c>
      <c r="CH47" s="31">
        <f t="shared" si="84"/>
        <v>212.57700000000003</v>
      </c>
      <c r="CI47" s="31">
        <f t="shared" si="84"/>
        <v>204.863</v>
      </c>
      <c r="CJ47" s="31">
        <f t="shared" si="84"/>
        <v>207.95799999999997</v>
      </c>
      <c r="CK47" s="31">
        <f t="shared" si="84"/>
        <v>224.25899999999999</v>
      </c>
      <c r="CL47" s="31">
        <f t="shared" ref="CL47" si="85">CL41-CL44-CL46-CL45</f>
        <v>252.04299999999998</v>
      </c>
      <c r="CM47" s="32">
        <f t="shared" ref="CM47:DB47" si="86">+CM48*CM41</f>
        <v>229.93584876177937</v>
      </c>
      <c r="CN47" s="32">
        <f t="shared" si="86"/>
        <v>253.99388976770609</v>
      </c>
      <c r="CO47" s="32">
        <f t="shared" si="86"/>
        <v>259.67916112156843</v>
      </c>
      <c r="CP47" s="32">
        <f t="shared" si="86"/>
        <v>271.26072997800253</v>
      </c>
      <c r="CQ47" s="32">
        <f t="shared" si="86"/>
        <v>295.01857305533565</v>
      </c>
      <c r="CR47" s="32">
        <f t="shared" si="86"/>
        <v>325.86732924235645</v>
      </c>
      <c r="CS47" s="32">
        <f t="shared" si="86"/>
        <v>332.85957481712785</v>
      </c>
      <c r="CT47" s="32">
        <f t="shared" si="86"/>
        <v>326.12200721620218</v>
      </c>
      <c r="CU47" s="32">
        <f t="shared" si="86"/>
        <v>351.80108601020459</v>
      </c>
      <c r="CV47" s="32">
        <f t="shared" si="86"/>
        <v>381.09880694708039</v>
      </c>
      <c r="CW47" s="32">
        <f t="shared" si="86"/>
        <v>382.80369905892263</v>
      </c>
      <c r="CX47" s="32">
        <f t="shared" si="86"/>
        <v>406.93769473515277</v>
      </c>
      <c r="CY47" s="32">
        <f t="shared" si="86"/>
        <v>433.65660798019388</v>
      </c>
      <c r="CZ47" s="32">
        <f t="shared" si="86"/>
        <v>468.07758038707294</v>
      </c>
      <c r="DA47" s="32">
        <f t="shared" si="86"/>
        <v>474.5440119281136</v>
      </c>
      <c r="DB47" s="32">
        <f t="shared" si="86"/>
        <v>482.68389587946217</v>
      </c>
      <c r="DE47" s="124"/>
      <c r="DF47" s="31">
        <v>241.10436573072252</v>
      </c>
    </row>
    <row r="48" spans="1:110" s="41" customFormat="1" x14ac:dyDescent="0.2">
      <c r="A48" s="41" t="s">
        <v>6</v>
      </c>
      <c r="B48" s="41">
        <f>B47/B41</f>
        <v>0.5787996317035442</v>
      </c>
      <c r="C48" s="41">
        <f t="shared" ref="C48:U48" si="87">C47/C41</f>
        <v>0.40243486247055898</v>
      </c>
      <c r="D48" s="41">
        <f t="shared" si="87"/>
        <v>0.3855363390398035</v>
      </c>
      <c r="E48" s="41">
        <f t="shared" si="87"/>
        <v>0.45256672442027346</v>
      </c>
      <c r="F48" s="41">
        <f t="shared" si="87"/>
        <v>0.48466965014296359</v>
      </c>
      <c r="G48" s="41">
        <f t="shared" si="87"/>
        <v>0.5044047734555851</v>
      </c>
      <c r="H48" s="41">
        <f t="shared" si="87"/>
        <v>0.54251268159378652</v>
      </c>
      <c r="I48" s="41">
        <f t="shared" si="87"/>
        <v>0.51456166415605864</v>
      </c>
      <c r="J48" s="41">
        <f t="shared" si="87"/>
        <v>0.50586737685110339</v>
      </c>
      <c r="K48" s="41">
        <f t="shared" si="87"/>
        <v>0.4965385655742261</v>
      </c>
      <c r="L48" s="41">
        <f t="shared" si="87"/>
        <v>0.53505211027045374</v>
      </c>
      <c r="M48" s="41">
        <f t="shared" si="87"/>
        <v>0.5049661184188734</v>
      </c>
      <c r="N48" s="41">
        <f t="shared" si="87"/>
        <v>0.50204151426685728</v>
      </c>
      <c r="O48" s="41">
        <f t="shared" si="87"/>
        <v>0.56927767359326786</v>
      </c>
      <c r="P48" s="41">
        <f t="shared" si="87"/>
        <v>0.53302180549285749</v>
      </c>
      <c r="Q48" s="41">
        <f t="shared" si="87"/>
        <v>0.53822605661417611</v>
      </c>
      <c r="R48" s="41">
        <f t="shared" si="87"/>
        <v>0.56991143395733201</v>
      </c>
      <c r="S48" s="41">
        <f t="shared" si="87"/>
        <v>0.68144607208948949</v>
      </c>
      <c r="T48" s="41">
        <f t="shared" si="87"/>
        <v>0.62663662013787436</v>
      </c>
      <c r="U48" s="41">
        <f t="shared" si="87"/>
        <v>0.5634141086465041</v>
      </c>
      <c r="V48" s="41">
        <f t="shared" ref="V48:AE48" si="88">V47/V41</f>
        <v>0.5834243958557207</v>
      </c>
      <c r="W48" s="41">
        <f t="shared" si="88"/>
        <v>0.56854190116147607</v>
      </c>
      <c r="X48" s="41">
        <f t="shared" si="88"/>
        <v>0.55201194160515321</v>
      </c>
      <c r="Y48" s="41">
        <f t="shared" si="88"/>
        <v>0.55550485003858052</v>
      </c>
      <c r="Z48" s="41">
        <f t="shared" si="88"/>
        <v>0.55781082599232945</v>
      </c>
      <c r="AA48" s="41">
        <f t="shared" ref="AA48" si="89">AA47/AA41</f>
        <v>0.55439018831578757</v>
      </c>
      <c r="AB48" s="42">
        <f t="shared" si="88"/>
        <v>0.5538674434087395</v>
      </c>
      <c r="AC48" s="42">
        <f t="shared" si="88"/>
        <v>0.55248488718711708</v>
      </c>
      <c r="AD48" s="42">
        <f t="shared" si="88"/>
        <v>0.55228799915759708</v>
      </c>
      <c r="AE48" s="42">
        <f t="shared" si="88"/>
        <v>0.55226670110634468</v>
      </c>
      <c r="AI48" s="41" t="e">
        <f t="shared" ref="AI48:AO48" si="90">AI47/AI41</f>
        <v>#DIV/0!</v>
      </c>
      <c r="AJ48" s="41" t="e">
        <f t="shared" si="90"/>
        <v>#DIV/0!</v>
      </c>
      <c r="AK48" s="41" t="e">
        <f t="shared" si="90"/>
        <v>#DIV/0!</v>
      </c>
      <c r="AL48" s="41" t="e">
        <f t="shared" si="90"/>
        <v>#DIV/0!</v>
      </c>
      <c r="AM48" s="41" t="e">
        <f t="shared" si="90"/>
        <v>#DIV/0!</v>
      </c>
      <c r="AN48" s="41" t="e">
        <f t="shared" si="90"/>
        <v>#DIV/0!</v>
      </c>
      <c r="AO48" s="41" t="e">
        <f t="shared" si="90"/>
        <v>#DIV/0!</v>
      </c>
      <c r="AP48" s="41" t="e">
        <f t="shared" ref="AP48:CD48" si="91">AP47/AP41</f>
        <v>#DIV/0!</v>
      </c>
      <c r="AQ48" s="41" t="e">
        <f t="shared" si="91"/>
        <v>#DIV/0!</v>
      </c>
      <c r="AR48" s="41" t="e">
        <f t="shared" si="91"/>
        <v>#DIV/0!</v>
      </c>
      <c r="AS48" s="41" t="e">
        <f t="shared" si="91"/>
        <v>#DIV/0!</v>
      </c>
      <c r="AT48" s="41" t="e">
        <f t="shared" si="91"/>
        <v>#DIV/0!</v>
      </c>
      <c r="AU48" s="41" t="e">
        <f t="shared" si="91"/>
        <v>#DIV/0!</v>
      </c>
      <c r="AV48" s="41" t="e">
        <f t="shared" si="91"/>
        <v>#DIV/0!</v>
      </c>
      <c r="AW48" s="41" t="e">
        <f t="shared" si="91"/>
        <v>#DIV/0!</v>
      </c>
      <c r="AX48" s="41" t="e">
        <f t="shared" si="91"/>
        <v>#DIV/0!</v>
      </c>
      <c r="AY48" s="41" t="e">
        <f t="shared" si="91"/>
        <v>#DIV/0!</v>
      </c>
      <c r="AZ48" s="41" t="e">
        <f t="shared" si="91"/>
        <v>#DIV/0!</v>
      </c>
      <c r="BA48" s="41" t="e">
        <f t="shared" si="91"/>
        <v>#DIV/0!</v>
      </c>
      <c r="BB48" s="41" t="e">
        <f t="shared" si="91"/>
        <v>#DIV/0!</v>
      </c>
      <c r="BC48" s="41" t="e">
        <f t="shared" si="91"/>
        <v>#DIV/0!</v>
      </c>
      <c r="BD48" s="41" t="e">
        <f t="shared" si="91"/>
        <v>#DIV/0!</v>
      </c>
      <c r="BE48" s="41" t="e">
        <f t="shared" si="91"/>
        <v>#DIV/0!</v>
      </c>
      <c r="BF48" s="41" t="e">
        <f t="shared" si="91"/>
        <v>#DIV/0!</v>
      </c>
      <c r="BG48" s="41" t="e">
        <f t="shared" si="91"/>
        <v>#DIV/0!</v>
      </c>
      <c r="BH48" s="41" t="e">
        <f t="shared" si="91"/>
        <v>#DIV/0!</v>
      </c>
      <c r="BI48" s="41" t="e">
        <f t="shared" si="91"/>
        <v>#DIV/0!</v>
      </c>
      <c r="BJ48" s="41" t="e">
        <f t="shared" si="91"/>
        <v>#DIV/0!</v>
      </c>
      <c r="BK48" s="41" t="e">
        <f t="shared" si="91"/>
        <v>#DIV/0!</v>
      </c>
      <c r="BL48" s="41" t="e">
        <f t="shared" si="91"/>
        <v>#DIV/0!</v>
      </c>
      <c r="BM48" s="41" t="e">
        <f t="shared" si="91"/>
        <v>#DIV/0!</v>
      </c>
      <c r="BN48" s="41" t="e">
        <f t="shared" si="91"/>
        <v>#DIV/0!</v>
      </c>
      <c r="BO48" s="41" t="e">
        <f t="shared" si="91"/>
        <v>#DIV/0!</v>
      </c>
      <c r="BP48" s="41" t="e">
        <f t="shared" si="91"/>
        <v>#DIV/0!</v>
      </c>
      <c r="BQ48" s="41" t="e">
        <f t="shared" si="91"/>
        <v>#DIV/0!</v>
      </c>
      <c r="BR48" s="41" t="e">
        <f t="shared" si="91"/>
        <v>#DIV/0!</v>
      </c>
      <c r="BS48" s="41" t="e">
        <f t="shared" si="91"/>
        <v>#DIV/0!</v>
      </c>
      <c r="BT48" s="41" t="e">
        <f t="shared" si="91"/>
        <v>#DIV/0!</v>
      </c>
      <c r="BU48" s="41" t="e">
        <f t="shared" si="91"/>
        <v>#DIV/0!</v>
      </c>
      <c r="BV48" s="41" t="e">
        <f t="shared" si="91"/>
        <v>#DIV/0!</v>
      </c>
      <c r="BW48" s="41" t="e">
        <f t="shared" si="91"/>
        <v>#DIV/0!</v>
      </c>
      <c r="BX48" s="41" t="e">
        <f t="shared" si="91"/>
        <v>#DIV/0!</v>
      </c>
      <c r="BY48" s="41">
        <f t="shared" si="91"/>
        <v>0.54663658736669407</v>
      </c>
      <c r="BZ48" s="41">
        <f t="shared" si="91"/>
        <v>0.56101385896242661</v>
      </c>
      <c r="CA48" s="41">
        <f t="shared" si="91"/>
        <v>0.50044085707802533</v>
      </c>
      <c r="CB48" s="41">
        <f t="shared" si="91"/>
        <v>0.55205899476033371</v>
      </c>
      <c r="CC48" s="41">
        <f t="shared" si="91"/>
        <v>0.5525019436245675</v>
      </c>
      <c r="CD48" s="41">
        <f t="shared" si="91"/>
        <v>0.62134050855855372</v>
      </c>
      <c r="CE48" s="41">
        <f t="shared" ref="CE48:CK48" si="92">CE47/CE41</f>
        <v>0.55567963294085898</v>
      </c>
      <c r="CF48" s="41">
        <f t="shared" si="92"/>
        <v>0.54270410975884231</v>
      </c>
      <c r="CG48" s="41">
        <f t="shared" si="92"/>
        <v>0.55403489525727834</v>
      </c>
      <c r="CH48" s="41">
        <f t="shared" si="92"/>
        <v>0.57546873561849288</v>
      </c>
      <c r="CI48" s="41">
        <f t="shared" si="92"/>
        <v>0.6032053094009846</v>
      </c>
      <c r="CJ48" s="41">
        <f t="shared" si="92"/>
        <v>0.58052503461521276</v>
      </c>
      <c r="CK48" s="41">
        <f t="shared" si="92"/>
        <v>0.52328373323750876</v>
      </c>
      <c r="CL48" s="41">
        <f t="shared" ref="CL48" si="93">CL47/CL41</f>
        <v>0.5471416724917183</v>
      </c>
      <c r="CM48" s="42">
        <f t="shared" ref="CM48:DB48" si="94">AVERAGE(CI48:CL48)</f>
        <v>0.56353893743635608</v>
      </c>
      <c r="CN48" s="42">
        <f t="shared" si="94"/>
        <v>0.55362234444519898</v>
      </c>
      <c r="CO48" s="42">
        <f t="shared" si="94"/>
        <v>0.54689667190269553</v>
      </c>
      <c r="CP48" s="42">
        <f t="shared" si="94"/>
        <v>0.55279990656899225</v>
      </c>
      <c r="CQ48" s="42">
        <f t="shared" si="94"/>
        <v>0.55421446508831074</v>
      </c>
      <c r="CR48" s="42">
        <f t="shared" si="94"/>
        <v>0.55188334700129937</v>
      </c>
      <c r="CS48" s="42">
        <f t="shared" si="94"/>
        <v>0.5514485976403245</v>
      </c>
      <c r="CT48" s="42">
        <f t="shared" si="94"/>
        <v>0.55258657907473174</v>
      </c>
      <c r="CU48" s="42">
        <f t="shared" si="94"/>
        <v>0.55253324720116659</v>
      </c>
      <c r="CV48" s="42">
        <f t="shared" si="94"/>
        <v>0.5521129427293805</v>
      </c>
      <c r="CW48" s="42">
        <f t="shared" si="94"/>
        <v>0.55217034166140078</v>
      </c>
      <c r="CX48" s="42">
        <f t="shared" si="94"/>
        <v>0.55235077766666985</v>
      </c>
      <c r="CY48" s="42">
        <f t="shared" si="94"/>
        <v>0.55229182731465443</v>
      </c>
      <c r="CZ48" s="42">
        <f t="shared" si="94"/>
        <v>0.55223147234302639</v>
      </c>
      <c r="DA48" s="42">
        <f t="shared" si="94"/>
        <v>0.55226110474643786</v>
      </c>
      <c r="DB48" s="42">
        <f t="shared" si="94"/>
        <v>0.55228379551769713</v>
      </c>
      <c r="DE48" s="125"/>
      <c r="DF48" s="41">
        <v>0.5706207032180497</v>
      </c>
    </row>
    <row r="49" spans="1:110" s="39" customFormat="1" x14ac:dyDescent="0.2">
      <c r="A49" s="39" t="s">
        <v>447</v>
      </c>
      <c r="C49" s="39">
        <f t="shared" ref="C49:AE49" si="95">+IF(B47&lt;0,1-C47/B47,C47/B47-1)</f>
        <v>7.0286815455236074E-2</v>
      </c>
      <c r="D49" s="39">
        <f t="shared" si="95"/>
        <v>-8.9586344648993954E-2</v>
      </c>
      <c r="E49" s="39">
        <f t="shared" si="95"/>
        <v>0.24346307397444988</v>
      </c>
      <c r="F49" s="39">
        <f t="shared" si="95"/>
        <v>0.11920494570160112</v>
      </c>
      <c r="G49" s="39">
        <f t="shared" si="95"/>
        <v>0.65503807203891418</v>
      </c>
      <c r="H49" s="39">
        <f t="shared" si="95"/>
        <v>0.71156181229546589</v>
      </c>
      <c r="I49" s="39">
        <f t="shared" si="95"/>
        <v>0.40989916100658297</v>
      </c>
      <c r="J49" s="39">
        <f t="shared" si="95"/>
        <v>0.2201531296408239</v>
      </c>
      <c r="K49" s="39">
        <f t="shared" si="95"/>
        <v>-6.612510121496884E-3</v>
      </c>
      <c r="L49" s="39">
        <f t="shared" si="95"/>
        <v>7.48569577026994E-2</v>
      </c>
      <c r="M49" s="39">
        <f t="shared" si="95"/>
        <v>0.17113063370690895</v>
      </c>
      <c r="N49" s="39">
        <f t="shared" si="95"/>
        <v>0.2262711282684553</v>
      </c>
      <c r="O49" s="39">
        <f t="shared" si="95"/>
        <v>-5.7425616001943958E-2</v>
      </c>
      <c r="P49" s="39">
        <f t="shared" si="95"/>
        <v>-3.2829535941122145E-2</v>
      </c>
      <c r="Q49" s="39">
        <f t="shared" si="95"/>
        <v>0.45636970632854479</v>
      </c>
      <c r="R49" s="39">
        <f t="shared" si="95"/>
        <v>-3.8639992751601238E-3</v>
      </c>
      <c r="S49" s="39">
        <f t="shared" si="95"/>
        <v>0.54572511103543553</v>
      </c>
      <c r="T49" s="39">
        <f t="shared" si="95"/>
        <v>5.767394530692993E-2</v>
      </c>
      <c r="U49" s="39">
        <f t="shared" si="95"/>
        <v>-9.3111257211422882E-2</v>
      </c>
      <c r="V49" s="39">
        <f t="shared" si="95"/>
        <v>-5.1147264979516716E-2</v>
      </c>
      <c r="W49" s="39">
        <f t="shared" si="95"/>
        <v>0.28248919404492323</v>
      </c>
      <c r="X49" s="39">
        <f t="shared" si="95"/>
        <v>0.19816563446620683</v>
      </c>
      <c r="Y49" s="39">
        <f t="shared" si="95"/>
        <v>0.18077696724516756</v>
      </c>
      <c r="Z49" s="39">
        <f t="shared" si="95"/>
        <v>0.15712604993164447</v>
      </c>
      <c r="AA49" s="39">
        <f t="shared" si="95"/>
        <v>0.20775920810388904</v>
      </c>
      <c r="AB49" s="40">
        <f t="shared" si="95"/>
        <v>0.15345480181164128</v>
      </c>
      <c r="AC49" s="40">
        <f t="shared" si="95"/>
        <v>0.2611151688506288</v>
      </c>
      <c r="AD49" s="40">
        <f t="shared" si="95"/>
        <v>0.18968667099721981</v>
      </c>
      <c r="AE49" s="40">
        <f t="shared" si="95"/>
        <v>0.22087986996664322</v>
      </c>
      <c r="AM49" s="39" t="e">
        <f t="shared" ref="AM49:BR49" si="96">+IF(AI47&lt;0,1-AM47/AI47,AM47/AI47-1)</f>
        <v>#DIV/0!</v>
      </c>
      <c r="AN49" s="39" t="e">
        <f t="shared" si="96"/>
        <v>#DIV/0!</v>
      </c>
      <c r="AO49" s="39" t="e">
        <f t="shared" si="96"/>
        <v>#DIV/0!</v>
      </c>
      <c r="AP49" s="39" t="e">
        <f t="shared" si="96"/>
        <v>#DIV/0!</v>
      </c>
      <c r="AQ49" s="39" t="e">
        <f t="shared" si="96"/>
        <v>#DIV/0!</v>
      </c>
      <c r="AR49" s="39" t="e">
        <f t="shared" si="96"/>
        <v>#DIV/0!</v>
      </c>
      <c r="AS49" s="39" t="e">
        <f t="shared" si="96"/>
        <v>#DIV/0!</v>
      </c>
      <c r="AT49" s="39" t="e">
        <f t="shared" si="96"/>
        <v>#DIV/0!</v>
      </c>
      <c r="AU49" s="39" t="e">
        <f t="shared" si="96"/>
        <v>#DIV/0!</v>
      </c>
      <c r="AV49" s="39" t="e">
        <f t="shared" si="96"/>
        <v>#DIV/0!</v>
      </c>
      <c r="AW49" s="39" t="e">
        <f t="shared" si="96"/>
        <v>#DIV/0!</v>
      </c>
      <c r="AX49" s="39" t="e">
        <f t="shared" si="96"/>
        <v>#DIV/0!</v>
      </c>
      <c r="AY49" s="39" t="e">
        <f t="shared" si="96"/>
        <v>#DIV/0!</v>
      </c>
      <c r="AZ49" s="39" t="e">
        <f t="shared" si="96"/>
        <v>#DIV/0!</v>
      </c>
      <c r="BA49" s="39" t="e">
        <f t="shared" si="96"/>
        <v>#DIV/0!</v>
      </c>
      <c r="BB49" s="39" t="e">
        <f t="shared" si="96"/>
        <v>#DIV/0!</v>
      </c>
      <c r="BC49" s="39" t="e">
        <f t="shared" si="96"/>
        <v>#DIV/0!</v>
      </c>
      <c r="BD49" s="39" t="e">
        <f t="shared" si="96"/>
        <v>#DIV/0!</v>
      </c>
      <c r="BE49" s="39" t="e">
        <f t="shared" si="96"/>
        <v>#DIV/0!</v>
      </c>
      <c r="BF49" s="39" t="e">
        <f t="shared" si="96"/>
        <v>#DIV/0!</v>
      </c>
      <c r="BG49" s="39" t="e">
        <f t="shared" si="96"/>
        <v>#DIV/0!</v>
      </c>
      <c r="BH49" s="39" t="e">
        <f t="shared" si="96"/>
        <v>#DIV/0!</v>
      </c>
      <c r="BI49" s="39" t="e">
        <f t="shared" si="96"/>
        <v>#DIV/0!</v>
      </c>
      <c r="BJ49" s="39" t="e">
        <f t="shared" si="96"/>
        <v>#DIV/0!</v>
      </c>
      <c r="BK49" s="39" t="e">
        <f t="shared" si="96"/>
        <v>#DIV/0!</v>
      </c>
      <c r="BL49" s="39" t="e">
        <f t="shared" si="96"/>
        <v>#DIV/0!</v>
      </c>
      <c r="BM49" s="39" t="e">
        <f t="shared" si="96"/>
        <v>#DIV/0!</v>
      </c>
      <c r="BN49" s="39" t="e">
        <f t="shared" si="96"/>
        <v>#DIV/0!</v>
      </c>
      <c r="BO49" s="39" t="e">
        <f t="shared" si="96"/>
        <v>#DIV/0!</v>
      </c>
      <c r="BP49" s="39" t="e">
        <f t="shared" si="96"/>
        <v>#DIV/0!</v>
      </c>
      <c r="BQ49" s="39" t="e">
        <f t="shared" si="96"/>
        <v>#DIV/0!</v>
      </c>
      <c r="BR49" s="39" t="e">
        <f t="shared" si="96"/>
        <v>#DIV/0!</v>
      </c>
      <c r="BS49" s="39" t="e">
        <f t="shared" ref="BS49:CL49" si="97">+IF(BO47&lt;0,1-BS47/BO47,BS47/BO47-1)</f>
        <v>#DIV/0!</v>
      </c>
      <c r="BT49" s="39" t="e">
        <f t="shared" si="97"/>
        <v>#DIV/0!</v>
      </c>
      <c r="BU49" s="39" t="e">
        <f t="shared" si="97"/>
        <v>#DIV/0!</v>
      </c>
      <c r="BV49" s="39" t="e">
        <f t="shared" si="97"/>
        <v>#DIV/0!</v>
      </c>
      <c r="BW49" s="39" t="e">
        <f t="shared" si="97"/>
        <v>#DIV/0!</v>
      </c>
      <c r="BX49" s="39" t="e">
        <f t="shared" si="97"/>
        <v>#DIV/0!</v>
      </c>
      <c r="BY49" s="39" t="e">
        <f t="shared" si="97"/>
        <v>#DIV/0!</v>
      </c>
      <c r="BZ49" s="39" t="e">
        <f t="shared" si="97"/>
        <v>#DIV/0!</v>
      </c>
      <c r="CA49" s="39" t="e">
        <f t="shared" si="97"/>
        <v>#DIV/0!</v>
      </c>
      <c r="CB49" s="39" t="e">
        <f t="shared" si="97"/>
        <v>#DIV/0!</v>
      </c>
      <c r="CC49" s="39">
        <f t="shared" si="97"/>
        <v>0.20513994147219949</v>
      </c>
      <c r="CD49" s="39">
        <f t="shared" si="97"/>
        <v>0.30149387149068962</v>
      </c>
      <c r="CE49" s="39">
        <f t="shared" si="97"/>
        <v>6.6899424151935838E-2</v>
      </c>
      <c r="CF49" s="39">
        <f t="shared" si="97"/>
        <v>0.16968039483119846</v>
      </c>
      <c r="CG49" s="39">
        <f t="shared" si="97"/>
        <v>0.15087572925552095</v>
      </c>
      <c r="CH49" s="39">
        <f t="shared" si="97"/>
        <v>0.23731556124676234</v>
      </c>
      <c r="CI49" s="39">
        <f t="shared" si="97"/>
        <v>0.24378752830749972</v>
      </c>
      <c r="CJ49" s="39">
        <f t="shared" si="97"/>
        <v>0.24995041262704887</v>
      </c>
      <c r="CK49" s="39">
        <f t="shared" si="97"/>
        <v>0.21325355305370541</v>
      </c>
      <c r="CL49" s="39">
        <f t="shared" si="97"/>
        <v>0.18565508027679356</v>
      </c>
      <c r="CM49" s="40">
        <f t="shared" ref="CM49:DB49" si="98">+CM47/CI47-1</f>
        <v>0.12238837057828578</v>
      </c>
      <c r="CN49" s="40">
        <f t="shared" si="98"/>
        <v>0.2213710930462216</v>
      </c>
      <c r="CO49" s="40">
        <f t="shared" si="98"/>
        <v>0.15794309758613223</v>
      </c>
      <c r="CP49" s="40">
        <f t="shared" si="98"/>
        <v>7.6247822704865964E-2</v>
      </c>
      <c r="CQ49" s="40">
        <f t="shared" si="98"/>
        <v>0.2830473136052134</v>
      </c>
      <c r="CR49" s="40">
        <f t="shared" si="98"/>
        <v>0.28297310435453116</v>
      </c>
      <c r="CS49" s="40">
        <f t="shared" si="98"/>
        <v>0.28181088301228807</v>
      </c>
      <c r="CT49" s="40">
        <f t="shared" si="98"/>
        <v>0.20224555630536178</v>
      </c>
      <c r="CU49" s="40">
        <f t="shared" si="98"/>
        <v>0.19247097688394832</v>
      </c>
      <c r="CV49" s="40">
        <f t="shared" si="98"/>
        <v>0.16949068761553199</v>
      </c>
      <c r="CW49" s="40">
        <f t="shared" si="98"/>
        <v>0.15004562890892936</v>
      </c>
      <c r="CX49" s="40">
        <f t="shared" si="98"/>
        <v>0.2478081384595856</v>
      </c>
      <c r="CY49" s="40">
        <f t="shared" si="98"/>
        <v>0.23267558067633409</v>
      </c>
      <c r="CZ49" s="40">
        <f t="shared" si="98"/>
        <v>0.22823155531964301</v>
      </c>
      <c r="DA49" s="40">
        <f t="shared" si="98"/>
        <v>0.2396536739188353</v>
      </c>
      <c r="DB49" s="40">
        <f t="shared" si="98"/>
        <v>0.1861370969666678</v>
      </c>
      <c r="DE49" s="122"/>
      <c r="DF49" s="39">
        <v>0.13419780000057635</v>
      </c>
    </row>
    <row r="50" spans="1:110" s="39" customFormat="1" x14ac:dyDescent="0.2">
      <c r="A50" s="39" t="s">
        <v>448</v>
      </c>
      <c r="AB50" s="40"/>
      <c r="AC50" s="40"/>
      <c r="AD50" s="40"/>
      <c r="AE50" s="40"/>
      <c r="AJ50" s="39" t="e">
        <f t="shared" ref="AJ50:BO50" si="99">+IF(AI47&lt;0,1-AJ47/AI47,AJ47/AI47-1)</f>
        <v>#DIV/0!</v>
      </c>
      <c r="AK50" s="39" t="e">
        <f t="shared" si="99"/>
        <v>#DIV/0!</v>
      </c>
      <c r="AL50" s="39" t="e">
        <f t="shared" si="99"/>
        <v>#DIV/0!</v>
      </c>
      <c r="AM50" s="39" t="e">
        <f t="shared" si="99"/>
        <v>#DIV/0!</v>
      </c>
      <c r="AN50" s="39" t="e">
        <f t="shared" si="99"/>
        <v>#DIV/0!</v>
      </c>
      <c r="AO50" s="39" t="e">
        <f t="shared" si="99"/>
        <v>#DIV/0!</v>
      </c>
      <c r="AP50" s="39" t="e">
        <f t="shared" si="99"/>
        <v>#DIV/0!</v>
      </c>
      <c r="AQ50" s="39" t="e">
        <f t="shared" si="99"/>
        <v>#DIV/0!</v>
      </c>
      <c r="AR50" s="39" t="e">
        <f t="shared" si="99"/>
        <v>#DIV/0!</v>
      </c>
      <c r="AS50" s="39" t="e">
        <f t="shared" si="99"/>
        <v>#DIV/0!</v>
      </c>
      <c r="AT50" s="39" t="e">
        <f t="shared" si="99"/>
        <v>#DIV/0!</v>
      </c>
      <c r="AU50" s="39" t="e">
        <f t="shared" si="99"/>
        <v>#DIV/0!</v>
      </c>
      <c r="AV50" s="39" t="e">
        <f t="shared" si="99"/>
        <v>#DIV/0!</v>
      </c>
      <c r="AW50" s="39" t="e">
        <f t="shared" si="99"/>
        <v>#DIV/0!</v>
      </c>
      <c r="AX50" s="39" t="e">
        <f t="shared" si="99"/>
        <v>#DIV/0!</v>
      </c>
      <c r="AY50" s="39" t="e">
        <f t="shared" si="99"/>
        <v>#DIV/0!</v>
      </c>
      <c r="AZ50" s="39" t="e">
        <f t="shared" si="99"/>
        <v>#DIV/0!</v>
      </c>
      <c r="BA50" s="39" t="e">
        <f t="shared" si="99"/>
        <v>#DIV/0!</v>
      </c>
      <c r="BB50" s="39" t="e">
        <f t="shared" si="99"/>
        <v>#DIV/0!</v>
      </c>
      <c r="BC50" s="39" t="e">
        <f t="shared" si="99"/>
        <v>#DIV/0!</v>
      </c>
      <c r="BD50" s="39" t="e">
        <f t="shared" si="99"/>
        <v>#DIV/0!</v>
      </c>
      <c r="BE50" s="39" t="e">
        <f t="shared" si="99"/>
        <v>#DIV/0!</v>
      </c>
      <c r="BF50" s="39" t="e">
        <f t="shared" si="99"/>
        <v>#DIV/0!</v>
      </c>
      <c r="BG50" s="39" t="e">
        <f t="shared" si="99"/>
        <v>#DIV/0!</v>
      </c>
      <c r="BH50" s="39" t="e">
        <f t="shared" si="99"/>
        <v>#DIV/0!</v>
      </c>
      <c r="BI50" s="39" t="e">
        <f t="shared" si="99"/>
        <v>#DIV/0!</v>
      </c>
      <c r="BJ50" s="39" t="e">
        <f t="shared" si="99"/>
        <v>#DIV/0!</v>
      </c>
      <c r="BK50" s="39" t="e">
        <f t="shared" si="99"/>
        <v>#DIV/0!</v>
      </c>
      <c r="BL50" s="39" t="e">
        <f t="shared" si="99"/>
        <v>#DIV/0!</v>
      </c>
      <c r="BM50" s="39" t="e">
        <f t="shared" si="99"/>
        <v>#DIV/0!</v>
      </c>
      <c r="BN50" s="39" t="e">
        <f t="shared" si="99"/>
        <v>#DIV/0!</v>
      </c>
      <c r="BO50" s="39" t="e">
        <f t="shared" si="99"/>
        <v>#DIV/0!</v>
      </c>
      <c r="BP50" s="39" t="e">
        <f t="shared" ref="BP50:CL50" si="100">+IF(BO47&lt;0,1-BP47/BO47,BP47/BO47-1)</f>
        <v>#DIV/0!</v>
      </c>
      <c r="BQ50" s="39" t="e">
        <f t="shared" si="100"/>
        <v>#DIV/0!</v>
      </c>
      <c r="BR50" s="39" t="e">
        <f t="shared" si="100"/>
        <v>#DIV/0!</v>
      </c>
      <c r="BS50" s="39" t="e">
        <f t="shared" si="100"/>
        <v>#DIV/0!</v>
      </c>
      <c r="BT50" s="39" t="e">
        <f t="shared" si="100"/>
        <v>#DIV/0!</v>
      </c>
      <c r="BU50" s="39" t="e">
        <f t="shared" si="100"/>
        <v>#DIV/0!</v>
      </c>
      <c r="BV50" s="39" t="e">
        <f t="shared" si="100"/>
        <v>#DIV/0!</v>
      </c>
      <c r="BW50" s="39" t="e">
        <f t="shared" si="100"/>
        <v>#DIV/0!</v>
      </c>
      <c r="BX50" s="39" t="e">
        <f t="shared" si="100"/>
        <v>#DIV/0!</v>
      </c>
      <c r="BY50" s="39" t="e">
        <f t="shared" si="100"/>
        <v>#DIV/0!</v>
      </c>
      <c r="BZ50" s="39">
        <f t="shared" si="100"/>
        <v>-9.4845051399413682E-3</v>
      </c>
      <c r="CA50" s="39">
        <f t="shared" si="100"/>
        <v>0.16949987121797494</v>
      </c>
      <c r="CB50" s="39">
        <f t="shared" si="100"/>
        <v>-7.8656052234407414E-2</v>
      </c>
      <c r="CC50" s="39">
        <f t="shared" si="100"/>
        <v>0.12915676542133658</v>
      </c>
      <c r="CD50" s="39">
        <f t="shared" si="100"/>
        <v>6.9709667577781964E-2</v>
      </c>
      <c r="CE50" s="39">
        <f t="shared" si="100"/>
        <v>-4.1302639620499848E-2</v>
      </c>
      <c r="CF50" s="39">
        <f t="shared" si="100"/>
        <v>1.010266591382325E-2</v>
      </c>
      <c r="CG50" s="39">
        <f t="shared" si="100"/>
        <v>0.1110035883226248</v>
      </c>
      <c r="CH50" s="39">
        <f t="shared" si="100"/>
        <v>0.15005328904301551</v>
      </c>
      <c r="CI50" s="39">
        <f t="shared" si="100"/>
        <v>-3.628802739713155E-2</v>
      </c>
      <c r="CJ50" s="39">
        <f t="shared" si="100"/>
        <v>1.5107657312447786E-2</v>
      </c>
      <c r="CK50" s="39">
        <f t="shared" si="100"/>
        <v>7.8386020254089805E-2</v>
      </c>
      <c r="CL50" s="39">
        <f t="shared" si="100"/>
        <v>0.12389246362464834</v>
      </c>
      <c r="CM50" s="40">
        <f t="shared" ref="CM50:DB50" si="101">+CM47/CL47-1</f>
        <v>-8.7711823927744903E-2</v>
      </c>
      <c r="CN50" s="40">
        <f t="shared" si="101"/>
        <v>0.10462936134352674</v>
      </c>
      <c r="CO50" s="40">
        <f t="shared" si="101"/>
        <v>2.2383496544196024E-2</v>
      </c>
      <c r="CP50" s="40">
        <f t="shared" si="101"/>
        <v>4.4599531230818279E-2</v>
      </c>
      <c r="CQ50" s="40">
        <f t="shared" si="101"/>
        <v>8.7583053688824464E-2</v>
      </c>
      <c r="CR50" s="40">
        <f t="shared" si="101"/>
        <v>0.10456547148045003</v>
      </c>
      <c r="CS50" s="40">
        <f t="shared" si="101"/>
        <v>2.1457338454359265E-2</v>
      </c>
      <c r="CT50" s="40">
        <f t="shared" si="101"/>
        <v>-2.0241471511304066E-2</v>
      </c>
      <c r="CU50" s="40">
        <f t="shared" si="101"/>
        <v>7.8740711224000615E-2</v>
      </c>
      <c r="CV50" s="40">
        <f t="shared" si="101"/>
        <v>8.327922255483311E-2</v>
      </c>
      <c r="CW50" s="40">
        <f t="shared" si="101"/>
        <v>4.473622275283029E-3</v>
      </c>
      <c r="CX50" s="40">
        <f t="shared" si="101"/>
        <v>6.3045356498802718E-2</v>
      </c>
      <c r="CY50" s="40">
        <f t="shared" si="101"/>
        <v>6.5658486767687041E-2</v>
      </c>
      <c r="CZ50" s="40">
        <f t="shared" si="101"/>
        <v>7.9373798930906903E-2</v>
      </c>
      <c r="DA50" s="40">
        <f t="shared" si="101"/>
        <v>1.3814871320461997E-2</v>
      </c>
      <c r="DB50" s="40">
        <f t="shared" si="101"/>
        <v>1.7153064303299326E-2</v>
      </c>
      <c r="DE50" s="122"/>
      <c r="DF50" s="39">
        <v>7.5115673086576296E-2</v>
      </c>
    </row>
    <row r="51" spans="1:110" s="23" customFormat="1" outlineLevel="1" x14ac:dyDescent="0.2">
      <c r="A51" s="23" t="s">
        <v>9</v>
      </c>
      <c r="B51" s="23">
        <f>'Annual Raw'!C15+'Annual Raw'!C16</f>
        <v>4.0648787999999998</v>
      </c>
      <c r="C51" s="23">
        <f>'Annual Raw'!D15+'Annual Raw'!D16</f>
        <v>4.1775608999999996</v>
      </c>
      <c r="D51" s="23">
        <f>'Annual Raw'!E15+'Annual Raw'!E16</f>
        <v>5.2862596000000002</v>
      </c>
      <c r="E51" s="23">
        <f>'Annual Raw'!F15+'Annual Raw'!F16</f>
        <v>7.8473364999999999</v>
      </c>
      <c r="F51" s="23">
        <f>'Annual Raw'!G15+'Annual Raw'!G16</f>
        <v>7.6527092000000003</v>
      </c>
      <c r="G51" s="23">
        <f>'Annual Raw'!H15+'Annual Raw'!H16</f>
        <v>13.158724100000001</v>
      </c>
      <c r="H51" s="23">
        <f>'Annual Raw'!I15+'Annual Raw'!I16</f>
        <v>21.597666799999999</v>
      </c>
      <c r="I51" s="23">
        <f>'Annual Raw'!J15+'Annual Raw'!J16</f>
        <v>32.498881799999999</v>
      </c>
      <c r="J51" s="23">
        <f>'Annual Raw'!K15+'Annual Raw'!K16</f>
        <v>34.035529799999999</v>
      </c>
      <c r="K51" s="23">
        <f>'Annual Raw'!L15+'Annual Raw'!L16</f>
        <v>28.642024800000002</v>
      </c>
      <c r="L51" s="23">
        <f>'Annual Raw'!M15+'Annual Raw'!M16</f>
        <v>19.044379599999999</v>
      </c>
      <c r="M51" s="23">
        <f>'Annual Raw'!N15+'Annual Raw'!N16</f>
        <v>27.587698100000001</v>
      </c>
      <c r="N51" s="23">
        <f>'Annual Raw'!O15+'Annual Raw'!O16</f>
        <v>30.987731199999999</v>
      </c>
      <c r="O51" s="23">
        <f>'Annual Raw'!P15+'Annual Raw'!P16</f>
        <v>43.914810899999999</v>
      </c>
      <c r="P51" s="23">
        <f>'Annual Raw'!Q15+'Annual Raw'!Q16</f>
        <v>53.665372499999997</v>
      </c>
      <c r="Q51" s="23">
        <f>'Annual Raw'!R15+'Annual Raw'!R16</f>
        <v>70.378090200000003</v>
      </c>
      <c r="R51" s="23">
        <f>'Annual Raw'!S15+'Annual Raw'!S16</f>
        <v>61.719702300000002</v>
      </c>
      <c r="S51" s="23">
        <f>'Annual Raw'!T15+'Annual Raw'!T16</f>
        <v>59.804726799999997</v>
      </c>
      <c r="T51" s="23">
        <f>'Annual Raw'!U15+'Annual Raw'!U16</f>
        <v>120.5621524</v>
      </c>
      <c r="U51" s="23">
        <f>'Annual Raw'!V15+'Annual Raw'!V16</f>
        <v>100.0948365</v>
      </c>
      <c r="V51" s="23">
        <f>'Annual Raw'!W15+'Annual Raw'!W16</f>
        <v>82.343100000000007</v>
      </c>
      <c r="W51" s="23">
        <f>'Annual Raw'!X15+'Annual Raw'!X16</f>
        <v>119.89700000000001</v>
      </c>
      <c r="X51" s="23">
        <f>'Annual Raw'!Y15+'Annual Raw'!Y16</f>
        <v>135.78479999999999</v>
      </c>
      <c r="Y51" s="23">
        <f>'Annual Raw'!Z15+'Annual Raw'!Z16</f>
        <v>139.4486</v>
      </c>
      <c r="Z51" s="23">
        <f>'Annual Raw'!AA15+'Annual Raw'!AA16</f>
        <v>187.23410000000001</v>
      </c>
      <c r="AA51" s="23">
        <f>'Annual Raw'!AB15+'Annual Raw'!AB16</f>
        <v>236.76499999999999</v>
      </c>
      <c r="AB51" s="76">
        <f t="shared" ref="AB51:AB56" si="102">+SUM(CM51:CP51)</f>
        <v>465.64145622791455</v>
      </c>
      <c r="AC51" s="76">
        <f t="shared" ref="AC51:AC56" si="103">+SUM(CQ51:CT51)</f>
        <v>616.79500134217255</v>
      </c>
      <c r="AD51" s="76">
        <f t="shared" ref="AD51:AD56" si="104">+SUM(CU51:CX51)</f>
        <v>753.82963546241513</v>
      </c>
      <c r="AE51" s="76">
        <f t="shared" ref="AE51:AE56" si="105">+SUM(CY51:DB51)</f>
        <v>947.33323111638106</v>
      </c>
      <c r="AI51" s="23">
        <f>'QTR Raw'!C14</f>
        <v>0</v>
      </c>
      <c r="AJ51" s="23">
        <f>'QTR Raw'!D14</f>
        <v>0</v>
      </c>
      <c r="AK51" s="23">
        <f>'QTR Raw'!E14</f>
        <v>0</v>
      </c>
      <c r="AL51" s="23">
        <f>'QTR Raw'!F14</f>
        <v>0</v>
      </c>
      <c r="AM51" s="23">
        <f>'QTR Raw'!G14</f>
        <v>0</v>
      </c>
      <c r="AN51" s="23">
        <f>'QTR Raw'!H14</f>
        <v>0</v>
      </c>
      <c r="AO51" s="23">
        <f>'QTR Raw'!I14</f>
        <v>0</v>
      </c>
      <c r="AP51" s="23">
        <f>'QTR Raw'!J14</f>
        <v>0</v>
      </c>
      <c r="AQ51" s="23">
        <f>'QTR Raw'!K14</f>
        <v>0</v>
      </c>
      <c r="AR51" s="23">
        <f>'QTR Raw'!L14</f>
        <v>0</v>
      </c>
      <c r="AS51" s="23">
        <f>'QTR Raw'!M14</f>
        <v>0</v>
      </c>
      <c r="AT51" s="23">
        <f>'QTR Raw'!N14</f>
        <v>0</v>
      </c>
      <c r="AU51" s="23">
        <f>'QTR Raw'!O14</f>
        <v>0</v>
      </c>
      <c r="AV51" s="23">
        <f>'QTR Raw'!P14</f>
        <v>0</v>
      </c>
      <c r="AW51" s="23">
        <f>'QTR Raw'!Q14</f>
        <v>0</v>
      </c>
      <c r="AX51" s="23">
        <f>'QTR Raw'!R14</f>
        <v>0</v>
      </c>
      <c r="AY51" s="23">
        <f>'QTR Raw'!S14</f>
        <v>0</v>
      </c>
      <c r="AZ51" s="23">
        <f>'QTR Raw'!T14</f>
        <v>0</v>
      </c>
      <c r="BA51" s="23">
        <f>'QTR Raw'!U14</f>
        <v>0</v>
      </c>
      <c r="BB51" s="23">
        <f>'QTR Raw'!V14</f>
        <v>0</v>
      </c>
      <c r="BC51" s="23">
        <f>'QTR Raw'!W14</f>
        <v>0</v>
      </c>
      <c r="BD51" s="23">
        <f>'QTR Raw'!X14</f>
        <v>0</v>
      </c>
      <c r="BE51" s="23">
        <f>'QTR Raw'!Y14</f>
        <v>0</v>
      </c>
      <c r="BF51" s="23">
        <f>'QTR Raw'!Z14</f>
        <v>0</v>
      </c>
      <c r="BG51" s="23">
        <f>'QTR Raw'!AA14</f>
        <v>0</v>
      </c>
      <c r="BH51" s="23">
        <f>'QTR Raw'!AB14</f>
        <v>0</v>
      </c>
      <c r="BI51" s="23">
        <f>'QTR Raw'!AC14</f>
        <v>0</v>
      </c>
      <c r="BJ51" s="23">
        <f>'QTR Raw'!AD14</f>
        <v>0</v>
      </c>
      <c r="BK51" s="23">
        <f>'QTR Raw'!AE14</f>
        <v>0</v>
      </c>
      <c r="BL51" s="23">
        <f>'QTR Raw'!AF14</f>
        <v>0</v>
      </c>
      <c r="BM51" s="23">
        <f>'QTR Raw'!AG14</f>
        <v>0</v>
      </c>
      <c r="BN51" s="23">
        <f>'QTR Raw'!AH14</f>
        <v>0</v>
      </c>
      <c r="BO51" s="23">
        <f>'QTR Raw'!AI14</f>
        <v>0</v>
      </c>
      <c r="BP51" s="23">
        <f>'QTR Raw'!AJ14</f>
        <v>0</v>
      </c>
      <c r="BQ51" s="23">
        <f>'QTR Raw'!AK14</f>
        <v>0</v>
      </c>
      <c r="BR51" s="23">
        <f>'QTR Raw'!AL14</f>
        <v>0</v>
      </c>
      <c r="BS51" s="23">
        <f>'QTR Raw'!AM14</f>
        <v>0</v>
      </c>
      <c r="BT51" s="23">
        <f>'QTR Raw'!AN14</f>
        <v>0</v>
      </c>
      <c r="BU51" s="23">
        <f>'QTR Raw'!AO14</f>
        <v>0</v>
      </c>
      <c r="BV51" s="23">
        <f>'QTR Raw'!AP14</f>
        <v>0</v>
      </c>
      <c r="BW51" s="23">
        <f>'QTR Raw'!AQ14</f>
        <v>0</v>
      </c>
      <c r="BX51" s="23">
        <f>'QTR Raw'!AR14</f>
        <v>0</v>
      </c>
      <c r="BY51" s="23">
        <f>'QTR Raw'!AS14</f>
        <v>62.11</v>
      </c>
      <c r="BZ51" s="23">
        <f>'QTR Raw'!AT14</f>
        <v>71.212999999999994</v>
      </c>
      <c r="CA51" s="23">
        <f>'QTR Raw'!AU14</f>
        <v>60.584000000000003</v>
      </c>
      <c r="CB51" s="23">
        <f>'QTR Raw'!AV14</f>
        <v>60.75</v>
      </c>
      <c r="CC51" s="23">
        <f>'QTR Raw'!AW14</f>
        <v>69.052999999999997</v>
      </c>
      <c r="CD51" s="23">
        <f>'QTR Raw'!AX14</f>
        <v>86.676000000000002</v>
      </c>
      <c r="CE51" s="23">
        <f>'QTR Raw'!AY14</f>
        <v>68.352000000000004</v>
      </c>
      <c r="CF51" s="23">
        <f>'QTR Raw'!AZ14</f>
        <v>75.147999999999996</v>
      </c>
      <c r="CG51" s="23">
        <f>'QTR Raw'!BA14</f>
        <v>88.739000000000004</v>
      </c>
      <c r="CH51" s="23">
        <f>'QTR Raw'!BB14</f>
        <v>101.52500000000001</v>
      </c>
      <c r="CI51" s="23">
        <f>'QTR Raw'!BC14</f>
        <v>94.847999999999999</v>
      </c>
      <c r="CJ51" s="23">
        <f>'QTR Raw'!BD14</f>
        <v>96.233000000000004</v>
      </c>
      <c r="CK51" s="23">
        <f>'QTR Raw'!BE14</f>
        <v>90.063999999999993</v>
      </c>
      <c r="CL51" s="23">
        <f>'QTR Raw'!BF14</f>
        <v>119.212</v>
      </c>
      <c r="CM51" s="24">
        <f t="shared" ref="CM51:DB51" si="106">+CM57-CM56-CM55-CM54-CM53-CM52</f>
        <v>105.26290528642954</v>
      </c>
      <c r="CN51" s="24">
        <f t="shared" si="106"/>
        <v>119.29822736282132</v>
      </c>
      <c r="CO51" s="24">
        <f t="shared" si="106"/>
        <v>115.08479117787627</v>
      </c>
      <c r="CP51" s="24">
        <f t="shared" si="106"/>
        <v>125.99553240078737</v>
      </c>
      <c r="CQ51" s="24">
        <f t="shared" si="106"/>
        <v>141.98194607598393</v>
      </c>
      <c r="CR51" s="24">
        <f t="shared" si="106"/>
        <v>160.78963320107891</v>
      </c>
      <c r="CS51" s="24">
        <f t="shared" si="106"/>
        <v>157.82052177989519</v>
      </c>
      <c r="CT51" s="24">
        <f t="shared" si="106"/>
        <v>156.20290028521444</v>
      </c>
      <c r="CU51" s="24">
        <f t="shared" si="106"/>
        <v>173.96230535985393</v>
      </c>
      <c r="CV51" s="24">
        <f t="shared" si="106"/>
        <v>192.01926892374019</v>
      </c>
      <c r="CW51" s="24">
        <f t="shared" si="106"/>
        <v>185.32949867285993</v>
      </c>
      <c r="CX51" s="24">
        <f t="shared" si="106"/>
        <v>202.51856250596111</v>
      </c>
      <c r="CY51" s="24">
        <f t="shared" si="106"/>
        <v>221.19753301303621</v>
      </c>
      <c r="CZ51" s="24">
        <f t="shared" si="106"/>
        <v>242.43097914733252</v>
      </c>
      <c r="DA51" s="24">
        <f t="shared" si="106"/>
        <v>238.0917172987144</v>
      </c>
      <c r="DB51" s="24">
        <f t="shared" si="106"/>
        <v>245.6130016572979</v>
      </c>
      <c r="DE51" s="123"/>
      <c r="DF51" s="23">
        <v>116.44138355059721</v>
      </c>
    </row>
    <row r="52" spans="1:110" s="23" customFormat="1" outlineLevel="1" x14ac:dyDescent="0.2">
      <c r="A52" s="23" t="s">
        <v>8</v>
      </c>
      <c r="B52" s="23">
        <f>'Annual Raw'!C14</f>
        <v>2.1856684999999998</v>
      </c>
      <c r="C52" s="23">
        <f>'Annual Raw'!D14</f>
        <v>2.3922157999999998</v>
      </c>
      <c r="D52" s="23">
        <f>'Annual Raw'!E14</f>
        <v>2.7783973</v>
      </c>
      <c r="E52" s="23">
        <f>'Annual Raw'!F14</f>
        <v>3.1842187000000002</v>
      </c>
      <c r="F52" s="23">
        <f>'Annual Raw'!G14</f>
        <v>3.5654644000000002</v>
      </c>
      <c r="G52" s="23">
        <f>'Annual Raw'!H14</f>
        <v>4.3553126000000004</v>
      </c>
      <c r="H52" s="23">
        <f>'Annual Raw'!I14</f>
        <v>5.9573331999999999</v>
      </c>
      <c r="I52" s="23">
        <f>'Annual Raw'!J14</f>
        <v>9.0858556000000004</v>
      </c>
      <c r="J52" s="23">
        <f>'Annual Raw'!K14</f>
        <v>11.9070748</v>
      </c>
      <c r="K52" s="23">
        <f>'Annual Raw'!L14</f>
        <v>14.2291791</v>
      </c>
      <c r="L52" s="23">
        <f>'Annual Raw'!M14</f>
        <v>16.644920899999999</v>
      </c>
      <c r="M52" s="23">
        <f>'Annual Raw'!N14</f>
        <v>21.0192066</v>
      </c>
      <c r="N52" s="23">
        <f>'Annual Raw'!O14</f>
        <v>26.038493200000001</v>
      </c>
      <c r="O52" s="23">
        <f>'Annual Raw'!P14</f>
        <v>30.938295100000001</v>
      </c>
      <c r="P52" s="23">
        <f>'Annual Raw'!Q14</f>
        <v>31.431346900000001</v>
      </c>
      <c r="Q52" s="23">
        <f>'Annual Raw'!R14</f>
        <v>123.2352901</v>
      </c>
      <c r="R52" s="23">
        <f>'Annual Raw'!S14</f>
        <v>100.2861403</v>
      </c>
      <c r="S52" s="23">
        <f>'Annual Raw'!T14</f>
        <v>51.330872399999997</v>
      </c>
      <c r="T52" s="23">
        <f>'Annual Raw'!U14</f>
        <v>56.946978100000003</v>
      </c>
      <c r="U52" s="23">
        <f>'Annual Raw'!V14</f>
        <v>64.775255599999994</v>
      </c>
      <c r="V52" s="23">
        <f>'Annual Raw'!W14</f>
        <v>61.991700000000002</v>
      </c>
      <c r="W52" s="23">
        <f>'Annual Raw'!X14</f>
        <v>73.454999999999998</v>
      </c>
      <c r="X52" s="23">
        <f>'Annual Raw'!Y14</f>
        <v>78.682500000000005</v>
      </c>
      <c r="Y52" s="23">
        <f>'Annual Raw'!Z14</f>
        <v>101.6966</v>
      </c>
      <c r="Z52" s="23">
        <f>'Annual Raw'!AA14</f>
        <v>110.0463</v>
      </c>
      <c r="AA52" s="23">
        <f>'Annual Raw'!AB14</f>
        <v>145.92269999999999</v>
      </c>
      <c r="AB52" s="76">
        <f t="shared" si="102"/>
        <v>156.13654</v>
      </c>
      <c r="AC52" s="76">
        <f t="shared" si="103"/>
        <v>167.06609779999999</v>
      </c>
      <c r="AD52" s="76">
        <f t="shared" si="104"/>
        <v>178.76072464600003</v>
      </c>
      <c r="AE52" s="76">
        <f t="shared" si="105"/>
        <v>191.27397537122005</v>
      </c>
      <c r="AI52" s="23">
        <f>'QTR Raw'!C16</f>
        <v>0</v>
      </c>
      <c r="AJ52" s="23">
        <f>'QTR Raw'!D16</f>
        <v>0</v>
      </c>
      <c r="AK52" s="23">
        <f>'QTR Raw'!E16</f>
        <v>0</v>
      </c>
      <c r="AL52" s="23">
        <f>'QTR Raw'!F16</f>
        <v>0</v>
      </c>
      <c r="AM52" s="23">
        <f>'QTR Raw'!G16</f>
        <v>0</v>
      </c>
      <c r="AN52" s="23">
        <f>'QTR Raw'!H16</f>
        <v>0</v>
      </c>
      <c r="AO52" s="23">
        <f>'QTR Raw'!I16</f>
        <v>0</v>
      </c>
      <c r="AP52" s="23">
        <f>'QTR Raw'!J16</f>
        <v>0</v>
      </c>
      <c r="AQ52" s="23">
        <f>'QTR Raw'!K16</f>
        <v>0</v>
      </c>
      <c r="AR52" s="23">
        <f>'QTR Raw'!L16</f>
        <v>0</v>
      </c>
      <c r="AS52" s="23">
        <f>'QTR Raw'!M16</f>
        <v>0</v>
      </c>
      <c r="AT52" s="23">
        <f>'QTR Raw'!N16</f>
        <v>0</v>
      </c>
      <c r="AU52" s="23">
        <f>'QTR Raw'!O16</f>
        <v>0</v>
      </c>
      <c r="AV52" s="23">
        <f>'QTR Raw'!P16</f>
        <v>0</v>
      </c>
      <c r="AW52" s="23">
        <f>'QTR Raw'!Q16</f>
        <v>0</v>
      </c>
      <c r="AX52" s="23">
        <f>'QTR Raw'!R16</f>
        <v>0</v>
      </c>
      <c r="AY52" s="23">
        <f>'QTR Raw'!S16</f>
        <v>0</v>
      </c>
      <c r="AZ52" s="23">
        <f>'QTR Raw'!T16</f>
        <v>0</v>
      </c>
      <c r="BA52" s="23">
        <f>'QTR Raw'!U16</f>
        <v>0</v>
      </c>
      <c r="BB52" s="23">
        <f>'QTR Raw'!V16</f>
        <v>0</v>
      </c>
      <c r="BC52" s="23">
        <f>'QTR Raw'!W16</f>
        <v>0</v>
      </c>
      <c r="BD52" s="23">
        <f>'QTR Raw'!X16</f>
        <v>0</v>
      </c>
      <c r="BE52" s="23">
        <f>'QTR Raw'!Y16</f>
        <v>0</v>
      </c>
      <c r="BF52" s="23">
        <f>'QTR Raw'!Z16</f>
        <v>0</v>
      </c>
      <c r="BG52" s="23">
        <f>'QTR Raw'!AA16</f>
        <v>0</v>
      </c>
      <c r="BH52" s="23">
        <f>'QTR Raw'!AB16</f>
        <v>0</v>
      </c>
      <c r="BI52" s="23">
        <f>'QTR Raw'!AC16</f>
        <v>0</v>
      </c>
      <c r="BJ52" s="23">
        <f>'QTR Raw'!AD16</f>
        <v>0</v>
      </c>
      <c r="BK52" s="23">
        <f>'QTR Raw'!AE16</f>
        <v>0</v>
      </c>
      <c r="BL52" s="23">
        <f>'QTR Raw'!AF16</f>
        <v>0</v>
      </c>
      <c r="BM52" s="23">
        <f>'QTR Raw'!AG16</f>
        <v>0</v>
      </c>
      <c r="BN52" s="23">
        <f>'QTR Raw'!AH16</f>
        <v>0</v>
      </c>
      <c r="BO52" s="23">
        <f>'QTR Raw'!AI16</f>
        <v>0</v>
      </c>
      <c r="BP52" s="23">
        <f>'QTR Raw'!AJ16</f>
        <v>0</v>
      </c>
      <c r="BQ52" s="23">
        <f>'QTR Raw'!AK16</f>
        <v>0</v>
      </c>
      <c r="BR52" s="23">
        <f>'QTR Raw'!AL16</f>
        <v>0</v>
      </c>
      <c r="BS52" s="23">
        <f>'QTR Raw'!AM16</f>
        <v>0</v>
      </c>
      <c r="BT52" s="23">
        <f>'QTR Raw'!AN16</f>
        <v>0</v>
      </c>
      <c r="BU52" s="23">
        <f>'QTR Raw'!AO16</f>
        <v>0</v>
      </c>
      <c r="BV52" s="23">
        <f>'QTR Raw'!AP16</f>
        <v>0</v>
      </c>
      <c r="BW52" s="23">
        <f>'QTR Raw'!AQ16</f>
        <v>0</v>
      </c>
      <c r="BX52" s="23">
        <f>'QTR Raw'!AR16</f>
        <v>0</v>
      </c>
      <c r="BY52" s="23">
        <f>'QTR Raw'!AS16</f>
        <v>18.95</v>
      </c>
      <c r="BZ52" s="23">
        <f>'QTR Raw'!AT16</f>
        <v>20.698</v>
      </c>
      <c r="CA52" s="23">
        <f>'QTR Raw'!AU16</f>
        <v>22.266999999999999</v>
      </c>
      <c r="CB52" s="23">
        <f>'QTR Raw'!AV16</f>
        <v>22.667999999999999</v>
      </c>
      <c r="CC52" s="23">
        <f>'QTR Raw'!AW16</f>
        <v>24.861000000000001</v>
      </c>
      <c r="CD52" s="23">
        <f>'QTR Raw'!AX16</f>
        <v>31.9</v>
      </c>
      <c r="CE52" s="23">
        <f>'QTR Raw'!AY16</f>
        <v>26.152999999999999</v>
      </c>
      <c r="CF52" s="23">
        <f>'QTR Raw'!AZ16</f>
        <v>27.321000000000002</v>
      </c>
      <c r="CG52" s="23">
        <f>'QTR Raw'!BA16</f>
        <v>27.178000000000001</v>
      </c>
      <c r="CH52" s="23">
        <f>'QTR Raw'!BB16</f>
        <v>29.393999999999998</v>
      </c>
      <c r="CI52" s="23">
        <f>'QTR Raw'!BC16</f>
        <v>33.878999999999998</v>
      </c>
      <c r="CJ52" s="23">
        <f>'QTR Raw'!BD16</f>
        <v>33.765000000000001</v>
      </c>
      <c r="CK52" s="23">
        <f>'QTR Raw'!BE16</f>
        <v>40.104999999999997</v>
      </c>
      <c r="CL52" s="23">
        <f>'QTR Raw'!BF16</f>
        <v>38.173000000000002</v>
      </c>
      <c r="CM52" s="24">
        <f t="shared" ref="CM52:DB52" si="107">CI52*107%</f>
        <v>36.250529999999998</v>
      </c>
      <c r="CN52" s="24">
        <f t="shared" si="107"/>
        <v>36.128550000000004</v>
      </c>
      <c r="CO52" s="24">
        <f t="shared" si="107"/>
        <v>42.912349999999996</v>
      </c>
      <c r="CP52" s="24">
        <f t="shared" si="107"/>
        <v>40.845110000000005</v>
      </c>
      <c r="CQ52" s="24">
        <f t="shared" si="107"/>
        <v>38.788067099999999</v>
      </c>
      <c r="CR52" s="24">
        <f t="shared" si="107"/>
        <v>38.657548500000004</v>
      </c>
      <c r="CS52" s="24">
        <f t="shared" si="107"/>
        <v>45.916214500000002</v>
      </c>
      <c r="CT52" s="24">
        <f t="shared" si="107"/>
        <v>43.70426770000001</v>
      </c>
      <c r="CU52" s="24">
        <f t="shared" si="107"/>
        <v>41.503231797000005</v>
      </c>
      <c r="CV52" s="24">
        <f t="shared" si="107"/>
        <v>41.363576895000008</v>
      </c>
      <c r="CW52" s="24">
        <f t="shared" si="107"/>
        <v>49.130349515000006</v>
      </c>
      <c r="CX52" s="24">
        <f t="shared" si="107"/>
        <v>46.763566439000016</v>
      </c>
      <c r="CY52" s="24">
        <f t="shared" si="107"/>
        <v>44.408458022790008</v>
      </c>
      <c r="CZ52" s="24">
        <f t="shared" si="107"/>
        <v>44.259027277650013</v>
      </c>
      <c r="DA52" s="24">
        <f t="shared" si="107"/>
        <v>52.56947398105001</v>
      </c>
      <c r="DB52" s="24">
        <f t="shared" si="107"/>
        <v>50.037016089730017</v>
      </c>
      <c r="DE52" s="123"/>
      <c r="DF52" s="23">
        <v>31.45158</v>
      </c>
    </row>
    <row r="53" spans="1:110" s="23" customFormat="1" outlineLevel="1" x14ac:dyDescent="0.2">
      <c r="A53" s="23" t="s">
        <v>10</v>
      </c>
      <c r="B53" s="23">
        <f>'Annual Raw'!C17</f>
        <v>2.0371440999999999</v>
      </c>
      <c r="C53" s="23">
        <f>'Annual Raw'!D17</f>
        <v>2.8820853</v>
      </c>
      <c r="D53" s="23">
        <f>'Annual Raw'!E17</f>
        <v>2.1617858000000001</v>
      </c>
      <c r="E53" s="23">
        <f>'Annual Raw'!F17</f>
        <v>1.9958676</v>
      </c>
      <c r="F53" s="23">
        <f>'Annual Raw'!G17</f>
        <v>2.2338539000000002</v>
      </c>
      <c r="G53" s="23">
        <f>'Annual Raw'!H17</f>
        <v>2.2479440999999998</v>
      </c>
      <c r="H53" s="23">
        <f>'Annual Raw'!I17</f>
        <v>3.4993221000000001</v>
      </c>
      <c r="I53" s="23">
        <f>'Annual Raw'!J17</f>
        <v>5.0583308999999996</v>
      </c>
      <c r="J53" s="23">
        <f>'Annual Raw'!K17</f>
        <v>6.2433091000000003</v>
      </c>
      <c r="K53" s="23">
        <f>'Annual Raw'!L17</f>
        <v>5.8102181000000002</v>
      </c>
      <c r="L53" s="23">
        <f>'Annual Raw'!M17</f>
        <v>10.280912900000001</v>
      </c>
      <c r="M53" s="23">
        <f>'Annual Raw'!N17</f>
        <v>10.977895500000001</v>
      </c>
      <c r="N53" s="23">
        <f>'Annual Raw'!O17</f>
        <v>12.683830800000001</v>
      </c>
      <c r="O53" s="23">
        <f>'Annual Raw'!P17</f>
        <v>16.402004699999999</v>
      </c>
      <c r="P53" s="23">
        <f>'Annual Raw'!Q17</f>
        <v>16.931560900000001</v>
      </c>
      <c r="Q53" s="23">
        <f>'Annual Raw'!R17</f>
        <v>36.8843751</v>
      </c>
      <c r="R53" s="23">
        <f>'Annual Raw'!S17</f>
        <v>39.077724099999998</v>
      </c>
      <c r="S53" s="23">
        <f>'Annual Raw'!T17</f>
        <v>18.978708600000001</v>
      </c>
      <c r="T53" s="23">
        <f>'Annual Raw'!U17</f>
        <v>25.336751899999999</v>
      </c>
      <c r="U53" s="23">
        <f>'Annual Raw'!V17</f>
        <v>21.415765199999999</v>
      </c>
      <c r="V53" s="23">
        <f>'Annual Raw'!W17</f>
        <v>17.790299999999998</v>
      </c>
      <c r="W53" s="23">
        <f>'Annual Raw'!X17</f>
        <v>21.858000000000001</v>
      </c>
      <c r="X53" s="23">
        <f>'Annual Raw'!Y17</f>
        <v>36.826900000000002</v>
      </c>
      <c r="Y53" s="23">
        <f>'Annual Raw'!Z17</f>
        <v>50.567799999999998</v>
      </c>
      <c r="Z53" s="23">
        <f>'Annual Raw'!AA17</f>
        <v>57.389200000000002</v>
      </c>
      <c r="AA53" s="23">
        <f>'Annual Raw'!AB17</f>
        <v>74.552800000000005</v>
      </c>
      <c r="AB53" s="76">
        <f t="shared" si="102"/>
        <v>0</v>
      </c>
      <c r="AC53" s="76">
        <f t="shared" si="103"/>
        <v>0</v>
      </c>
      <c r="AD53" s="76">
        <f t="shared" si="104"/>
        <v>0</v>
      </c>
      <c r="AE53" s="76">
        <f t="shared" si="105"/>
        <v>0</v>
      </c>
      <c r="AI53" s="23">
        <f>'QTR Raw'!C17</f>
        <v>0</v>
      </c>
      <c r="AJ53" s="23">
        <f>'QTR Raw'!D17</f>
        <v>0</v>
      </c>
      <c r="AK53" s="23">
        <f>'QTR Raw'!E17</f>
        <v>0</v>
      </c>
      <c r="AL53" s="23">
        <f>'QTR Raw'!F17</f>
        <v>0</v>
      </c>
      <c r="AM53" s="23">
        <f>'QTR Raw'!G17</f>
        <v>0</v>
      </c>
      <c r="AN53" s="23">
        <f>'QTR Raw'!H17</f>
        <v>0</v>
      </c>
      <c r="AO53" s="23">
        <f>'QTR Raw'!I17</f>
        <v>0</v>
      </c>
      <c r="AP53" s="23">
        <f>'QTR Raw'!J17</f>
        <v>0</v>
      </c>
      <c r="AQ53" s="23">
        <f>'QTR Raw'!K17</f>
        <v>0</v>
      </c>
      <c r="AR53" s="23">
        <f>'QTR Raw'!L17</f>
        <v>0</v>
      </c>
      <c r="AS53" s="23">
        <f>'QTR Raw'!M17</f>
        <v>0</v>
      </c>
      <c r="AT53" s="23">
        <f>'QTR Raw'!N17</f>
        <v>0</v>
      </c>
      <c r="AU53" s="23">
        <f>'QTR Raw'!O17</f>
        <v>0</v>
      </c>
      <c r="AV53" s="23">
        <f>'QTR Raw'!P17</f>
        <v>0</v>
      </c>
      <c r="AW53" s="23">
        <f>'QTR Raw'!Q17</f>
        <v>0</v>
      </c>
      <c r="AX53" s="23">
        <f>'QTR Raw'!R17</f>
        <v>0</v>
      </c>
      <c r="AY53" s="23">
        <f>'QTR Raw'!S17</f>
        <v>0</v>
      </c>
      <c r="AZ53" s="23">
        <f>'QTR Raw'!T17</f>
        <v>0</v>
      </c>
      <c r="BA53" s="23">
        <f>'QTR Raw'!U17</f>
        <v>0</v>
      </c>
      <c r="BB53" s="23">
        <f>'QTR Raw'!V17</f>
        <v>0</v>
      </c>
      <c r="BC53" s="23">
        <f>'QTR Raw'!W17</f>
        <v>0</v>
      </c>
      <c r="BD53" s="23">
        <f>'QTR Raw'!X17</f>
        <v>0</v>
      </c>
      <c r="BE53" s="23">
        <f>'QTR Raw'!Y17</f>
        <v>0</v>
      </c>
      <c r="BF53" s="23">
        <f>'QTR Raw'!Z17</f>
        <v>0</v>
      </c>
      <c r="BG53" s="23">
        <f>'QTR Raw'!AA17</f>
        <v>0</v>
      </c>
      <c r="BH53" s="23">
        <f>'QTR Raw'!AB17</f>
        <v>0</v>
      </c>
      <c r="BI53" s="23">
        <f>'QTR Raw'!AC17</f>
        <v>0</v>
      </c>
      <c r="BJ53" s="23">
        <f>'QTR Raw'!AD17</f>
        <v>0</v>
      </c>
      <c r="BK53" s="23">
        <f>'QTR Raw'!AE17</f>
        <v>0</v>
      </c>
      <c r="BL53" s="23">
        <f>'QTR Raw'!AF17</f>
        <v>0</v>
      </c>
      <c r="BM53" s="23">
        <f>'QTR Raw'!AG17</f>
        <v>0</v>
      </c>
      <c r="BN53" s="23">
        <f>'QTR Raw'!AH17</f>
        <v>0</v>
      </c>
      <c r="BO53" s="23">
        <f>'QTR Raw'!AI17</f>
        <v>0</v>
      </c>
      <c r="BP53" s="23">
        <f>'QTR Raw'!AJ17</f>
        <v>0</v>
      </c>
      <c r="BQ53" s="23">
        <f>'QTR Raw'!AK17</f>
        <v>0</v>
      </c>
      <c r="BR53" s="23">
        <f>'QTR Raw'!AL17</f>
        <v>0</v>
      </c>
      <c r="BS53" s="23">
        <f>'QTR Raw'!AM17</f>
        <v>0</v>
      </c>
      <c r="BT53" s="23">
        <f>'QTR Raw'!AN17</f>
        <v>0</v>
      </c>
      <c r="BU53" s="23">
        <f>'QTR Raw'!AO17</f>
        <v>0</v>
      </c>
      <c r="BV53" s="23">
        <f>'QTR Raw'!AP17</f>
        <v>0</v>
      </c>
      <c r="BW53" s="23">
        <f>'QTR Raw'!AQ17</f>
        <v>0</v>
      </c>
      <c r="BX53" s="23">
        <f>'QTR Raw'!AR17</f>
        <v>0</v>
      </c>
      <c r="BY53" s="23">
        <f>'QTR Raw'!AS17</f>
        <v>0</v>
      </c>
      <c r="BZ53" s="23">
        <f>'QTR Raw'!AT17</f>
        <v>0</v>
      </c>
      <c r="CA53" s="23">
        <f>'QTR Raw'!AU17</f>
        <v>0</v>
      </c>
      <c r="CB53" s="23">
        <f>'QTR Raw'!AV17</f>
        <v>0</v>
      </c>
      <c r="CC53" s="23">
        <f>'QTR Raw'!AW17</f>
        <v>0</v>
      </c>
      <c r="CD53" s="23">
        <f>'QTR Raw'!AX17</f>
        <v>0</v>
      </c>
      <c r="CE53" s="23">
        <f>'QTR Raw'!AY17</f>
        <v>0</v>
      </c>
      <c r="CF53" s="23">
        <f>'QTR Raw'!AZ17</f>
        <v>0</v>
      </c>
      <c r="CG53" s="23">
        <f>'QTR Raw'!BA17</f>
        <v>0</v>
      </c>
      <c r="CH53" s="23">
        <f>'QTR Raw'!BB17</f>
        <v>0</v>
      </c>
      <c r="CI53" s="23">
        <f>'QTR Raw'!BC17</f>
        <v>0</v>
      </c>
      <c r="CJ53" s="23">
        <f>'QTR Raw'!BD17</f>
        <v>0</v>
      </c>
      <c r="CK53" s="23">
        <f>'QTR Raw'!BE17</f>
        <v>0</v>
      </c>
      <c r="CL53" s="23">
        <f>'QTR Raw'!BF17</f>
        <v>0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123"/>
      <c r="DF53" s="23">
        <v>0</v>
      </c>
    </row>
    <row r="54" spans="1:110" s="23" customFormat="1" outlineLevel="1" x14ac:dyDescent="0.2">
      <c r="A54" s="23" t="s">
        <v>11</v>
      </c>
      <c r="B54" s="23">
        <f>'Annual Raw'!C18</f>
        <v>1.9034644000000001</v>
      </c>
      <c r="C54" s="23">
        <f>'Annual Raw'!D18</f>
        <v>0.78186279999999997</v>
      </c>
      <c r="D54" s="23">
        <f>'Annual Raw'!E18</f>
        <v>1.4677134000000001</v>
      </c>
      <c r="E54" s="23">
        <f>'Annual Raw'!F18</f>
        <v>1.882833</v>
      </c>
      <c r="F54" s="23">
        <f>'Annual Raw'!G18</f>
        <v>2.2964552999999999</v>
      </c>
      <c r="G54" s="23">
        <f>'Annual Raw'!H18</f>
        <v>3.0157096999999999</v>
      </c>
      <c r="H54" s="23">
        <f>'Annual Raw'!I18</f>
        <v>5.1719559000000004</v>
      </c>
      <c r="I54" s="23">
        <f>'Annual Raw'!J18</f>
        <v>8.6011471000000004</v>
      </c>
      <c r="J54" s="23">
        <f>'Annual Raw'!K18</f>
        <v>10.682906900000001</v>
      </c>
      <c r="K54" s="23">
        <f>'Annual Raw'!L18</f>
        <v>8.6051596999999997</v>
      </c>
      <c r="L54" s="23">
        <f>'Annual Raw'!M18</f>
        <v>12.185956600000001</v>
      </c>
      <c r="M54" s="23">
        <f>'Annual Raw'!N18</f>
        <v>19.3753046</v>
      </c>
      <c r="N54" s="23">
        <f>'Annual Raw'!O18</f>
        <v>26.7531234</v>
      </c>
      <c r="O54" s="23">
        <f>'Annual Raw'!P18</f>
        <v>29.253523699999999</v>
      </c>
      <c r="P54" s="23">
        <f>'Annual Raw'!Q18</f>
        <v>21.5635558</v>
      </c>
      <c r="Q54" s="23">
        <f>'Annual Raw'!R18</f>
        <v>17.314292099999999</v>
      </c>
      <c r="R54" s="23">
        <f>'Annual Raw'!S18</f>
        <v>16.8313089</v>
      </c>
      <c r="S54" s="23">
        <f>'Annual Raw'!T18</f>
        <v>27.155908100000001</v>
      </c>
      <c r="T54" s="23">
        <f>'Annual Raw'!U18</f>
        <v>43.202916500000001</v>
      </c>
      <c r="U54" s="23">
        <f>'Annual Raw'!V18</f>
        <v>30.258430799999999</v>
      </c>
      <c r="V54" s="23">
        <f>'Annual Raw'!W18</f>
        <v>33.155200000000001</v>
      </c>
      <c r="W54" s="23">
        <f>'Annual Raw'!X18</f>
        <v>45.137999999999998</v>
      </c>
      <c r="X54" s="23">
        <f>'Annual Raw'!Y18</f>
        <v>54.454500000000003</v>
      </c>
      <c r="Y54" s="23">
        <f>'Annual Raw'!Z18</f>
        <v>57.730800000000002</v>
      </c>
      <c r="Z54" s="23">
        <f>'Annual Raw'!AA18</f>
        <v>58.816699999999997</v>
      </c>
      <c r="AA54" s="23">
        <f>'Annual Raw'!AB18</f>
        <v>59.277000000000001</v>
      </c>
      <c r="AB54" s="76">
        <f t="shared" si="102"/>
        <v>0</v>
      </c>
      <c r="AC54" s="76">
        <f t="shared" si="103"/>
        <v>0</v>
      </c>
      <c r="AD54" s="76">
        <f t="shared" si="104"/>
        <v>0</v>
      </c>
      <c r="AE54" s="76">
        <f t="shared" si="105"/>
        <v>0</v>
      </c>
      <c r="AI54" s="23">
        <f>'QTR Raw'!C18</f>
        <v>0</v>
      </c>
      <c r="AJ54" s="23">
        <f>'QTR Raw'!D18</f>
        <v>0</v>
      </c>
      <c r="AK54" s="23">
        <f>'QTR Raw'!E18</f>
        <v>0</v>
      </c>
      <c r="AL54" s="23">
        <f>'QTR Raw'!F18</f>
        <v>0</v>
      </c>
      <c r="AM54" s="23">
        <f>'QTR Raw'!G18</f>
        <v>0</v>
      </c>
      <c r="AN54" s="23">
        <f>'QTR Raw'!H18</f>
        <v>0</v>
      </c>
      <c r="AO54" s="23">
        <f>'QTR Raw'!I18</f>
        <v>0</v>
      </c>
      <c r="AP54" s="23">
        <f>'QTR Raw'!J18</f>
        <v>0</v>
      </c>
      <c r="AQ54" s="23">
        <f>'QTR Raw'!K18</f>
        <v>0</v>
      </c>
      <c r="AR54" s="23">
        <f>'QTR Raw'!L18</f>
        <v>0</v>
      </c>
      <c r="AS54" s="23">
        <f>'QTR Raw'!M18</f>
        <v>0</v>
      </c>
      <c r="AT54" s="23">
        <f>'QTR Raw'!N18</f>
        <v>0</v>
      </c>
      <c r="AU54" s="23">
        <f>'QTR Raw'!O18</f>
        <v>0</v>
      </c>
      <c r="AV54" s="23">
        <f>'QTR Raw'!P18</f>
        <v>0</v>
      </c>
      <c r="AW54" s="23">
        <f>'QTR Raw'!Q18</f>
        <v>0</v>
      </c>
      <c r="AX54" s="23">
        <f>'QTR Raw'!R18</f>
        <v>0</v>
      </c>
      <c r="AY54" s="23">
        <f>'QTR Raw'!S18</f>
        <v>0</v>
      </c>
      <c r="AZ54" s="23">
        <f>'QTR Raw'!T18</f>
        <v>0</v>
      </c>
      <c r="BA54" s="23">
        <f>'QTR Raw'!U18</f>
        <v>0</v>
      </c>
      <c r="BB54" s="23">
        <f>'QTR Raw'!V18</f>
        <v>0</v>
      </c>
      <c r="BC54" s="23">
        <f>'QTR Raw'!W18</f>
        <v>0</v>
      </c>
      <c r="BD54" s="23">
        <f>'QTR Raw'!X18</f>
        <v>0</v>
      </c>
      <c r="BE54" s="23">
        <f>'QTR Raw'!Y18</f>
        <v>0</v>
      </c>
      <c r="BF54" s="23">
        <f>'QTR Raw'!Z18</f>
        <v>0</v>
      </c>
      <c r="BG54" s="23">
        <f>'QTR Raw'!AA18</f>
        <v>0</v>
      </c>
      <c r="BH54" s="23">
        <f>'QTR Raw'!AB18</f>
        <v>0</v>
      </c>
      <c r="BI54" s="23">
        <f>'QTR Raw'!AC18</f>
        <v>0</v>
      </c>
      <c r="BJ54" s="23">
        <f>'QTR Raw'!AD18</f>
        <v>0</v>
      </c>
      <c r="BK54" s="23">
        <f>'QTR Raw'!AE18</f>
        <v>0</v>
      </c>
      <c r="BL54" s="23">
        <f>'QTR Raw'!AF18</f>
        <v>0</v>
      </c>
      <c r="BM54" s="23">
        <f>'QTR Raw'!AG18</f>
        <v>0</v>
      </c>
      <c r="BN54" s="23">
        <f>'QTR Raw'!AH18</f>
        <v>0</v>
      </c>
      <c r="BO54" s="23">
        <f>'QTR Raw'!AI18</f>
        <v>0</v>
      </c>
      <c r="BP54" s="23">
        <f>'QTR Raw'!AJ18</f>
        <v>0</v>
      </c>
      <c r="BQ54" s="23">
        <f>'QTR Raw'!AK18</f>
        <v>0</v>
      </c>
      <c r="BR54" s="23">
        <f>'QTR Raw'!AL18</f>
        <v>0</v>
      </c>
      <c r="BS54" s="23">
        <f>'QTR Raw'!AM18</f>
        <v>0</v>
      </c>
      <c r="BT54" s="23">
        <f>'QTR Raw'!AN18</f>
        <v>0</v>
      </c>
      <c r="BU54" s="23">
        <f>'QTR Raw'!AO18</f>
        <v>0</v>
      </c>
      <c r="BV54" s="23">
        <f>'QTR Raw'!AP18</f>
        <v>0</v>
      </c>
      <c r="BW54" s="23">
        <f>'QTR Raw'!AQ18</f>
        <v>0</v>
      </c>
      <c r="BX54" s="23">
        <f>'QTR Raw'!AR18</f>
        <v>0</v>
      </c>
      <c r="BY54" s="23">
        <f>'QTR Raw'!AS18</f>
        <v>0</v>
      </c>
      <c r="BZ54" s="23">
        <f>'QTR Raw'!AT18</f>
        <v>0</v>
      </c>
      <c r="CA54" s="23">
        <f>'QTR Raw'!AU18</f>
        <v>0</v>
      </c>
      <c r="CB54" s="23">
        <f>'QTR Raw'!AV18</f>
        <v>0</v>
      </c>
      <c r="CC54" s="23">
        <f>'QTR Raw'!AW18</f>
        <v>0</v>
      </c>
      <c r="CD54" s="23">
        <f>'QTR Raw'!AX18</f>
        <v>0</v>
      </c>
      <c r="CE54" s="23">
        <f>'QTR Raw'!AY18</f>
        <v>0</v>
      </c>
      <c r="CF54" s="23">
        <f>'QTR Raw'!AZ18</f>
        <v>0</v>
      </c>
      <c r="CG54" s="23">
        <f>'QTR Raw'!BA18</f>
        <v>0</v>
      </c>
      <c r="CH54" s="23">
        <f>'QTR Raw'!BB18</f>
        <v>0</v>
      </c>
      <c r="CI54" s="23">
        <f>'QTR Raw'!BC18</f>
        <v>0</v>
      </c>
      <c r="CJ54" s="23">
        <f>'QTR Raw'!BD18</f>
        <v>0</v>
      </c>
      <c r="CK54" s="23">
        <f>'QTR Raw'!BE18</f>
        <v>0</v>
      </c>
      <c r="CL54" s="23">
        <f>'QTR Raw'!BF18</f>
        <v>0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0</v>
      </c>
    </row>
    <row r="55" spans="1:110" s="23" customFormat="1" outlineLevel="1" x14ac:dyDescent="0.2">
      <c r="A55" s="23" t="s">
        <v>12</v>
      </c>
      <c r="B55" s="23">
        <f>'Annual Raw'!C19-'Annual Raw'!C20</f>
        <v>1.4004614</v>
      </c>
      <c r="C55" s="23">
        <f>'Annual Raw'!D19-'Annual Raw'!D20</f>
        <v>1.2806024</v>
      </c>
      <c r="D55" s="23">
        <f>'Annual Raw'!E19-'Annual Raw'!E20</f>
        <v>0.69771470000000002</v>
      </c>
      <c r="E55" s="23">
        <f>'Annual Raw'!F19-'Annual Raw'!F20</f>
        <v>0.66416209999999998</v>
      </c>
      <c r="F55" s="23">
        <f>'Annual Raw'!G19-'Annual Raw'!G20</f>
        <v>0.78618149999999998</v>
      </c>
      <c r="G55" s="23">
        <f>'Annual Raw'!H19-'Annual Raw'!H20</f>
        <v>0.8971922</v>
      </c>
      <c r="H55" s="23">
        <f>'Annual Raw'!I19-'Annual Raw'!I20</f>
        <v>1.2490532999999999</v>
      </c>
      <c r="I55" s="23">
        <f>'Annual Raw'!J19-'Annual Raw'!J20</f>
        <v>1.8582512</v>
      </c>
      <c r="J55" s="23">
        <f>'Annual Raw'!K19-'Annual Raw'!K20</f>
        <v>10.958288700000001</v>
      </c>
      <c r="K55" s="23">
        <f>'Annual Raw'!L19-'Annual Raw'!L20</f>
        <v>2.0808323</v>
      </c>
      <c r="L55" s="23">
        <f>'Annual Raw'!M19-'Annual Raw'!M20</f>
        <v>2.4717758000000001</v>
      </c>
      <c r="M55" s="23">
        <f>'Annual Raw'!N19-'Annual Raw'!N20</f>
        <v>2.7026599999999998</v>
      </c>
      <c r="N55" s="23">
        <f>'Annual Raw'!O19-'Annual Raw'!O20</f>
        <v>3.2004595</v>
      </c>
      <c r="O55" s="23">
        <f>'Annual Raw'!P19-'Annual Raw'!P20</f>
        <v>9.6793914000000001</v>
      </c>
      <c r="P55" s="23">
        <f>'Annual Raw'!Q19-'Annual Raw'!Q20</f>
        <v>8.1861148999999997</v>
      </c>
      <c r="Q55" s="23">
        <f>'Annual Raw'!R19-'Annual Raw'!R20</f>
        <v>9.4613116999999995</v>
      </c>
      <c r="R55" s="23">
        <f>'Annual Raw'!S19-'Annual Raw'!S20</f>
        <v>10.4792156</v>
      </c>
      <c r="S55" s="23">
        <f>'Annual Raw'!T19-'Annual Raw'!T20</f>
        <v>181.33607839999999</v>
      </c>
      <c r="T55" s="23">
        <f>'Annual Raw'!U19-'Annual Raw'!U20</f>
        <v>6.0782201999999996</v>
      </c>
      <c r="U55" s="23">
        <f>'Annual Raw'!V19-'Annual Raw'!V20</f>
        <v>8.4757820000000006</v>
      </c>
      <c r="V55" s="23">
        <f>'Annual Raw'!W19-'Annual Raw'!W20</f>
        <v>14.8932</v>
      </c>
      <c r="W55" s="23">
        <f>'Annual Raw'!X19-'Annual Raw'!X20</f>
        <v>8.2850000000000001</v>
      </c>
      <c r="X55" s="23">
        <f>'Annual Raw'!Y19-'Annual Raw'!Y20</f>
        <v>13.5044</v>
      </c>
      <c r="Y55" s="23">
        <f>'Annual Raw'!Z19-'Annual Raw'!Z20</f>
        <v>18.1187</v>
      </c>
      <c r="Z55" s="23">
        <f>'Annual Raw'!AA19-'Annual Raw'!AA20</f>
        <v>18.220500000000001</v>
      </c>
      <c r="AA55" s="23">
        <f>'Annual Raw'!AB19-'Annual Raw'!AB20</f>
        <v>8.3623999999999992</v>
      </c>
      <c r="AB55" s="76">
        <f t="shared" si="102"/>
        <v>0</v>
      </c>
      <c r="AC55" s="76">
        <f t="shared" si="103"/>
        <v>0</v>
      </c>
      <c r="AD55" s="76">
        <f t="shared" si="104"/>
        <v>0</v>
      </c>
      <c r="AE55" s="76">
        <f t="shared" si="105"/>
        <v>0</v>
      </c>
      <c r="AI55" s="23">
        <f>+'QTR Raw'!C21</f>
        <v>0</v>
      </c>
      <c r="AJ55" s="23">
        <f>+'QTR Raw'!D21</f>
        <v>0</v>
      </c>
      <c r="AK55" s="23">
        <f>+'QTR Raw'!E21</f>
        <v>0</v>
      </c>
      <c r="AL55" s="23">
        <f>+'QTR Raw'!F21</f>
        <v>0</v>
      </c>
      <c r="AM55" s="23">
        <f>+'QTR Raw'!G21</f>
        <v>0</v>
      </c>
      <c r="AN55" s="23">
        <f>+'QTR Raw'!H21</f>
        <v>0</v>
      </c>
      <c r="AO55" s="23">
        <f>+'QTR Raw'!I21</f>
        <v>0</v>
      </c>
      <c r="AP55" s="23">
        <f>+'QTR Raw'!J21</f>
        <v>0</v>
      </c>
      <c r="AQ55" s="23">
        <f>+'QTR Raw'!K21</f>
        <v>0</v>
      </c>
      <c r="AR55" s="23">
        <f>+'QTR Raw'!L21</f>
        <v>0</v>
      </c>
      <c r="AS55" s="23">
        <f>+'QTR Raw'!M21</f>
        <v>0</v>
      </c>
      <c r="AT55" s="23">
        <f>+'QTR Raw'!N21</f>
        <v>0</v>
      </c>
      <c r="AU55" s="23">
        <f>+'QTR Raw'!O21</f>
        <v>0</v>
      </c>
      <c r="AV55" s="23">
        <f>+'QTR Raw'!P21</f>
        <v>0</v>
      </c>
      <c r="AW55" s="23">
        <f>+'QTR Raw'!Q21</f>
        <v>0</v>
      </c>
      <c r="AX55" s="23">
        <f>+'QTR Raw'!R21</f>
        <v>0</v>
      </c>
      <c r="AY55" s="23">
        <f>+'QTR Raw'!S21</f>
        <v>0</v>
      </c>
      <c r="AZ55" s="23">
        <f>+'QTR Raw'!T21</f>
        <v>0</v>
      </c>
      <c r="BA55" s="23">
        <f>+'QTR Raw'!U21</f>
        <v>0</v>
      </c>
      <c r="BB55" s="23">
        <f>+'QTR Raw'!V21</f>
        <v>0</v>
      </c>
      <c r="BC55" s="23">
        <f>+'QTR Raw'!W21</f>
        <v>0</v>
      </c>
      <c r="BD55" s="23">
        <f>+'QTR Raw'!X21</f>
        <v>0</v>
      </c>
      <c r="BE55" s="23">
        <f>+'QTR Raw'!Y21</f>
        <v>0</v>
      </c>
      <c r="BF55" s="23">
        <f>+'QTR Raw'!Z21</f>
        <v>0</v>
      </c>
      <c r="BG55" s="23">
        <f>+'QTR Raw'!AA21</f>
        <v>0</v>
      </c>
      <c r="BH55" s="23">
        <f>+'QTR Raw'!AB21</f>
        <v>0</v>
      </c>
      <c r="BI55" s="23">
        <f>+'QTR Raw'!AC21</f>
        <v>0</v>
      </c>
      <c r="BJ55" s="23">
        <f>+'QTR Raw'!AD21</f>
        <v>0</v>
      </c>
      <c r="BK55" s="23">
        <f>+'QTR Raw'!AE21</f>
        <v>0</v>
      </c>
      <c r="BL55" s="23">
        <f>+'QTR Raw'!AF21</f>
        <v>0</v>
      </c>
      <c r="BM55" s="23">
        <f>+'QTR Raw'!AG21</f>
        <v>0</v>
      </c>
      <c r="BN55" s="23">
        <f>+'QTR Raw'!AH21</f>
        <v>0</v>
      </c>
      <c r="BO55" s="23">
        <f>+'QTR Raw'!AI21</f>
        <v>0</v>
      </c>
      <c r="BP55" s="23">
        <f>+'QTR Raw'!AJ21</f>
        <v>0</v>
      </c>
      <c r="BQ55" s="23">
        <f>+'QTR Raw'!AK21</f>
        <v>0</v>
      </c>
      <c r="BR55" s="23">
        <f>+'QTR Raw'!AL21</f>
        <v>0</v>
      </c>
      <c r="BS55" s="23">
        <f>+'QTR Raw'!AM21</f>
        <v>0</v>
      </c>
      <c r="BT55" s="23">
        <f>+'QTR Raw'!AN21</f>
        <v>0</v>
      </c>
      <c r="BU55" s="23">
        <f>+'QTR Raw'!AO21</f>
        <v>0</v>
      </c>
      <c r="BV55" s="23">
        <f>+'QTR Raw'!AP21</f>
        <v>0</v>
      </c>
      <c r="BW55" s="23">
        <f>+'QTR Raw'!AQ21</f>
        <v>0</v>
      </c>
      <c r="BX55" s="23">
        <f>+'QTR Raw'!AR21</f>
        <v>0</v>
      </c>
      <c r="BY55" s="23">
        <f>+'QTR Raw'!AS21</f>
        <v>0</v>
      </c>
      <c r="BZ55" s="23">
        <f>+'QTR Raw'!AT21</f>
        <v>0</v>
      </c>
      <c r="CA55" s="23">
        <f>+'QTR Raw'!AU21</f>
        <v>0</v>
      </c>
      <c r="CB55" s="23">
        <f>+'QTR Raw'!AV21</f>
        <v>0</v>
      </c>
      <c r="CC55" s="23">
        <f>+'QTR Raw'!AW21</f>
        <v>0</v>
      </c>
      <c r="CD55" s="23">
        <f>+'QTR Raw'!AX21</f>
        <v>0</v>
      </c>
      <c r="CE55" s="23">
        <f>+'QTR Raw'!AY21</f>
        <v>0</v>
      </c>
      <c r="CF55" s="23">
        <f>+'QTR Raw'!AZ21</f>
        <v>0</v>
      </c>
      <c r="CG55" s="23">
        <f>+'QTR Raw'!BA21</f>
        <v>0</v>
      </c>
      <c r="CH55" s="23">
        <f>+'QTR Raw'!BB21</f>
        <v>0</v>
      </c>
      <c r="CI55" s="23">
        <f>+'QTR Raw'!BC21</f>
        <v>0</v>
      </c>
      <c r="CJ55" s="23">
        <f>+'QTR Raw'!BD21</f>
        <v>0</v>
      </c>
      <c r="CK55" s="23">
        <f>+'QTR Raw'!BE21</f>
        <v>0</v>
      </c>
      <c r="CL55" s="23">
        <f>+'QTR Raw'!BF21</f>
        <v>0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123"/>
      <c r="DF55" s="23">
        <v>0</v>
      </c>
    </row>
    <row r="56" spans="1:110" s="23" customFormat="1" outlineLevel="1" x14ac:dyDescent="0.2">
      <c r="A56" s="23" t="s">
        <v>7</v>
      </c>
      <c r="B56" s="23">
        <f>'Annual Raw'!C13</f>
        <v>0.64129550000000002</v>
      </c>
      <c r="C56" s="23">
        <f>'Annual Raw'!D13</f>
        <v>0.67266840000000006</v>
      </c>
      <c r="D56" s="23">
        <f>'Annual Raw'!E13</f>
        <v>0.71217490000000006</v>
      </c>
      <c r="E56" s="23">
        <f>'Annual Raw'!F13</f>
        <v>0.82922019999999996</v>
      </c>
      <c r="F56" s="23">
        <f>'Annual Raw'!G13</f>
        <v>0.89052620000000005</v>
      </c>
      <c r="G56" s="23">
        <f>'Annual Raw'!H13</f>
        <v>0.9735511</v>
      </c>
      <c r="H56" s="23">
        <f>'Annual Raw'!I13</f>
        <v>1.6014805000000001</v>
      </c>
      <c r="I56" s="23">
        <f>'Annual Raw'!J13</f>
        <v>2.2321559999999998</v>
      </c>
      <c r="J56" s="23">
        <f>'Annual Raw'!K13</f>
        <v>2.9538210999999999</v>
      </c>
      <c r="K56" s="23">
        <f>'Annual Raw'!L13</f>
        <v>2.7603909</v>
      </c>
      <c r="L56" s="23">
        <f>'Annual Raw'!M13</f>
        <v>3.0366791000000002</v>
      </c>
      <c r="M56" s="23">
        <f>'Annual Raw'!N13</f>
        <v>4.0671246999999999</v>
      </c>
      <c r="N56" s="23">
        <f>'Annual Raw'!O13</f>
        <v>5.3709087999999996</v>
      </c>
      <c r="O56" s="23">
        <f>'Annual Raw'!P13</f>
        <v>4.8263844000000002</v>
      </c>
      <c r="P56" s="23">
        <f>'Annual Raw'!Q13</f>
        <v>5.0884621000000001</v>
      </c>
      <c r="Q56" s="23">
        <f>'Annual Raw'!R13</f>
        <v>8.1389600000000009</v>
      </c>
      <c r="R56" s="23">
        <f>'Annual Raw'!S13</f>
        <v>7.4682674999999996</v>
      </c>
      <c r="S56" s="23">
        <f>'Annual Raw'!T13</f>
        <v>6.3186603999999997</v>
      </c>
      <c r="T56" s="23">
        <f>'Annual Raw'!U13</f>
        <v>7.5922742999999997</v>
      </c>
      <c r="U56" s="23">
        <f>'Annual Raw'!V13</f>
        <v>7.8579146</v>
      </c>
      <c r="V56" s="23">
        <f>'Annual Raw'!W13</f>
        <v>7.9269999999999996</v>
      </c>
      <c r="W56" s="23">
        <f>'Annual Raw'!X13</f>
        <v>8.7420000000000009</v>
      </c>
      <c r="X56" s="23">
        <f>'Annual Raw'!Y13</f>
        <v>9.5794999999999995</v>
      </c>
      <c r="Y56" s="23">
        <f>'Annual Raw'!Z13</f>
        <v>11.738899999999999</v>
      </c>
      <c r="Z56" s="23">
        <f>'Annual Raw'!AA13</f>
        <v>12.1027</v>
      </c>
      <c r="AA56" s="23">
        <f>'Annual Raw'!AB13</f>
        <v>14.3574</v>
      </c>
      <c r="AB56" s="76">
        <f t="shared" si="102"/>
        <v>0</v>
      </c>
      <c r="AC56" s="76">
        <f t="shared" si="103"/>
        <v>0</v>
      </c>
      <c r="AD56" s="76">
        <f t="shared" si="104"/>
        <v>0</v>
      </c>
      <c r="AE56" s="76">
        <f t="shared" si="105"/>
        <v>0</v>
      </c>
      <c r="AI56" s="23">
        <f>'QTR Raw'!C15</f>
        <v>0</v>
      </c>
      <c r="AJ56" s="23">
        <f>'QTR Raw'!D15</f>
        <v>0</v>
      </c>
      <c r="AK56" s="23">
        <f>'QTR Raw'!E15</f>
        <v>0</v>
      </c>
      <c r="AL56" s="23">
        <f>'QTR Raw'!F15</f>
        <v>0</v>
      </c>
      <c r="AM56" s="23">
        <f>'QTR Raw'!G15</f>
        <v>0</v>
      </c>
      <c r="AN56" s="23">
        <f>'QTR Raw'!H15</f>
        <v>0</v>
      </c>
      <c r="AO56" s="23">
        <f>'QTR Raw'!I15</f>
        <v>0</v>
      </c>
      <c r="AP56" s="23">
        <f>'QTR Raw'!J15</f>
        <v>0</v>
      </c>
      <c r="AQ56" s="23">
        <f>'QTR Raw'!K15</f>
        <v>0</v>
      </c>
      <c r="AR56" s="23">
        <f>'QTR Raw'!L15</f>
        <v>0</v>
      </c>
      <c r="AS56" s="23">
        <f>'QTR Raw'!M15</f>
        <v>0</v>
      </c>
      <c r="AT56" s="23">
        <f>'QTR Raw'!N15</f>
        <v>0</v>
      </c>
      <c r="AU56" s="23">
        <f>'QTR Raw'!O15</f>
        <v>0</v>
      </c>
      <c r="AV56" s="23">
        <f>'QTR Raw'!P15</f>
        <v>0</v>
      </c>
      <c r="AW56" s="23">
        <f>'QTR Raw'!Q15</f>
        <v>0</v>
      </c>
      <c r="AX56" s="23">
        <f>'QTR Raw'!R15</f>
        <v>0</v>
      </c>
      <c r="AY56" s="23">
        <f>'QTR Raw'!S15</f>
        <v>0</v>
      </c>
      <c r="AZ56" s="23">
        <f>'QTR Raw'!T15</f>
        <v>0</v>
      </c>
      <c r="BA56" s="23">
        <f>'QTR Raw'!U15</f>
        <v>0</v>
      </c>
      <c r="BB56" s="23">
        <f>'QTR Raw'!V15</f>
        <v>0</v>
      </c>
      <c r="BC56" s="23">
        <f>'QTR Raw'!W15</f>
        <v>0</v>
      </c>
      <c r="BD56" s="23">
        <f>'QTR Raw'!X15</f>
        <v>0</v>
      </c>
      <c r="BE56" s="23">
        <f>'QTR Raw'!Y15</f>
        <v>0</v>
      </c>
      <c r="BF56" s="23">
        <f>'QTR Raw'!Z15</f>
        <v>0</v>
      </c>
      <c r="BG56" s="23">
        <f>'QTR Raw'!AA15</f>
        <v>0</v>
      </c>
      <c r="BH56" s="23">
        <f>'QTR Raw'!AB15</f>
        <v>0</v>
      </c>
      <c r="BI56" s="23">
        <f>'QTR Raw'!AC15</f>
        <v>0</v>
      </c>
      <c r="BJ56" s="23">
        <f>'QTR Raw'!AD15</f>
        <v>0</v>
      </c>
      <c r="BK56" s="23">
        <f>'QTR Raw'!AE15</f>
        <v>0</v>
      </c>
      <c r="BL56" s="23">
        <f>'QTR Raw'!AF15</f>
        <v>0</v>
      </c>
      <c r="BM56" s="23">
        <f>'QTR Raw'!AG15</f>
        <v>0</v>
      </c>
      <c r="BN56" s="23">
        <f>'QTR Raw'!AH15</f>
        <v>0</v>
      </c>
      <c r="BO56" s="23">
        <f>'QTR Raw'!AI15</f>
        <v>0</v>
      </c>
      <c r="BP56" s="23">
        <f>'QTR Raw'!AJ15</f>
        <v>0</v>
      </c>
      <c r="BQ56" s="23">
        <f>'QTR Raw'!AK15</f>
        <v>0</v>
      </c>
      <c r="BR56" s="23">
        <f>'QTR Raw'!AL15</f>
        <v>0</v>
      </c>
      <c r="BS56" s="23">
        <f>'QTR Raw'!AM15</f>
        <v>0</v>
      </c>
      <c r="BT56" s="23">
        <f>'QTR Raw'!AN15</f>
        <v>0</v>
      </c>
      <c r="BU56" s="23">
        <f>'QTR Raw'!AO15</f>
        <v>0</v>
      </c>
      <c r="BV56" s="23">
        <f>'QTR Raw'!AP15</f>
        <v>0</v>
      </c>
      <c r="BW56" s="23">
        <f>'QTR Raw'!AQ15</f>
        <v>0</v>
      </c>
      <c r="BX56" s="23">
        <f>'QTR Raw'!AR15</f>
        <v>0</v>
      </c>
      <c r="BY56" s="23">
        <f>'QTR Raw'!AS15</f>
        <v>0</v>
      </c>
      <c r="BZ56" s="23">
        <f>'QTR Raw'!AT15</f>
        <v>0</v>
      </c>
      <c r="CA56" s="23">
        <f>'QTR Raw'!AU15</f>
        <v>0</v>
      </c>
      <c r="CB56" s="23">
        <f>'QTR Raw'!AV15</f>
        <v>0</v>
      </c>
      <c r="CC56" s="23">
        <f>'QTR Raw'!AW15</f>
        <v>0</v>
      </c>
      <c r="CD56" s="23">
        <f>'QTR Raw'!AX15</f>
        <v>0</v>
      </c>
      <c r="CE56" s="23">
        <f>'QTR Raw'!AY15</f>
        <v>0</v>
      </c>
      <c r="CF56" s="23">
        <f>'QTR Raw'!AZ15</f>
        <v>0</v>
      </c>
      <c r="CG56" s="23">
        <f>'QTR Raw'!BA15</f>
        <v>0</v>
      </c>
      <c r="CH56" s="23">
        <f>'QTR Raw'!BB15</f>
        <v>0</v>
      </c>
      <c r="CI56" s="23">
        <f>'QTR Raw'!BC15</f>
        <v>0</v>
      </c>
      <c r="CJ56" s="23">
        <f>'QTR Raw'!BD15</f>
        <v>0</v>
      </c>
      <c r="CK56" s="23">
        <f>'QTR Raw'!BE15</f>
        <v>0</v>
      </c>
      <c r="CL56" s="23">
        <f>'QTR Raw'!BF15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123"/>
      <c r="DF56" s="23">
        <v>0</v>
      </c>
    </row>
    <row r="57" spans="1:110" s="22" customFormat="1" x14ac:dyDescent="0.2">
      <c r="A57" s="33" t="s">
        <v>348</v>
      </c>
      <c r="B57" s="22">
        <f>+SUM(B51:B56)</f>
        <v>12.2329127</v>
      </c>
      <c r="C57" s="22">
        <f>+SUM(C51:C56)</f>
        <v>12.186995599999999</v>
      </c>
      <c r="D57" s="22">
        <f>+SUM(D51:D56)</f>
        <v>13.104045700000002</v>
      </c>
      <c r="E57" s="22">
        <f>+SUM(E51:E56)</f>
        <v>16.403638100000002</v>
      </c>
      <c r="F57" s="22">
        <f t="shared" ref="F57:AE57" si="108">+SUM(F51:F56)</f>
        <v>17.425190499999999</v>
      </c>
      <c r="G57" s="22">
        <f t="shared" si="108"/>
        <v>24.648433800000003</v>
      </c>
      <c r="H57" s="22">
        <f t="shared" si="108"/>
        <v>39.076811800000002</v>
      </c>
      <c r="I57" s="22">
        <f t="shared" si="108"/>
        <v>59.334622600000003</v>
      </c>
      <c r="J57" s="22">
        <f t="shared" si="108"/>
        <v>76.780930399999988</v>
      </c>
      <c r="K57" s="22">
        <f t="shared" si="108"/>
        <v>62.127804899999994</v>
      </c>
      <c r="L57" s="22">
        <f t="shared" si="108"/>
        <v>63.664624900000007</v>
      </c>
      <c r="M57" s="22">
        <f t="shared" si="108"/>
        <v>85.729889499999999</v>
      </c>
      <c r="N57" s="22">
        <f t="shared" si="108"/>
        <v>105.03454689999998</v>
      </c>
      <c r="O57" s="22">
        <f t="shared" si="108"/>
        <v>135.01441019999999</v>
      </c>
      <c r="P57" s="22">
        <f t="shared" si="108"/>
        <v>136.86641309999999</v>
      </c>
      <c r="Q57" s="22">
        <f t="shared" si="108"/>
        <v>265.41231920000001</v>
      </c>
      <c r="R57" s="22">
        <f t="shared" si="108"/>
        <v>235.86235870000002</v>
      </c>
      <c r="S57" s="22">
        <f t="shared" si="108"/>
        <v>344.9249547</v>
      </c>
      <c r="T57" s="22">
        <f t="shared" si="108"/>
        <v>259.71929340000003</v>
      </c>
      <c r="U57" s="22">
        <f t="shared" si="108"/>
        <v>232.87798470000001</v>
      </c>
      <c r="V57" s="22">
        <f t="shared" si="108"/>
        <v>218.10050000000001</v>
      </c>
      <c r="W57" s="22">
        <f t="shared" si="108"/>
        <v>277.37500000000006</v>
      </c>
      <c r="X57" s="22">
        <f t="shared" si="108"/>
        <v>328.83259999999996</v>
      </c>
      <c r="Y57" s="22">
        <f t="shared" si="108"/>
        <v>379.30139999999994</v>
      </c>
      <c r="Z57" s="22">
        <f>+SUM(Z51:Z56)</f>
        <v>443.80950000000007</v>
      </c>
      <c r="AA57" s="22">
        <f>+SUM(AA51:AA56)</f>
        <v>539.23729999999989</v>
      </c>
      <c r="AB57" s="21">
        <f t="shared" si="108"/>
        <v>621.77799622791451</v>
      </c>
      <c r="AC57" s="21">
        <f t="shared" si="108"/>
        <v>783.86109914217252</v>
      </c>
      <c r="AD57" s="21">
        <f t="shared" si="108"/>
        <v>932.5903601084151</v>
      </c>
      <c r="AE57" s="21">
        <f t="shared" si="108"/>
        <v>1138.6072064876012</v>
      </c>
      <c r="AI57" s="22">
        <f t="shared" ref="AI57:BN57" si="109">+SUM(AI51:AI56)</f>
        <v>0</v>
      </c>
      <c r="AJ57" s="22">
        <f t="shared" si="109"/>
        <v>0</v>
      </c>
      <c r="AK57" s="22">
        <f t="shared" si="109"/>
        <v>0</v>
      </c>
      <c r="AL57" s="22">
        <f t="shared" si="109"/>
        <v>0</v>
      </c>
      <c r="AM57" s="22">
        <f t="shared" si="109"/>
        <v>0</v>
      </c>
      <c r="AN57" s="22">
        <f t="shared" si="109"/>
        <v>0</v>
      </c>
      <c r="AO57" s="22">
        <f t="shared" si="109"/>
        <v>0</v>
      </c>
      <c r="AP57" s="22">
        <f t="shared" si="109"/>
        <v>0</v>
      </c>
      <c r="AQ57" s="22">
        <f t="shared" si="109"/>
        <v>0</v>
      </c>
      <c r="AR57" s="22">
        <f t="shared" si="109"/>
        <v>0</v>
      </c>
      <c r="AS57" s="22">
        <f t="shared" si="109"/>
        <v>0</v>
      </c>
      <c r="AT57" s="22">
        <f t="shared" si="109"/>
        <v>0</v>
      </c>
      <c r="AU57" s="22">
        <f t="shared" si="109"/>
        <v>0</v>
      </c>
      <c r="AV57" s="22">
        <f t="shared" si="109"/>
        <v>0</v>
      </c>
      <c r="AW57" s="22">
        <f t="shared" si="109"/>
        <v>0</v>
      </c>
      <c r="AX57" s="22">
        <f t="shared" si="109"/>
        <v>0</v>
      </c>
      <c r="AY57" s="22">
        <f t="shared" si="109"/>
        <v>0</v>
      </c>
      <c r="AZ57" s="22">
        <f t="shared" si="109"/>
        <v>0</v>
      </c>
      <c r="BA57" s="22">
        <f t="shared" si="109"/>
        <v>0</v>
      </c>
      <c r="BB57" s="22">
        <f t="shared" si="109"/>
        <v>0</v>
      </c>
      <c r="BC57" s="22">
        <f t="shared" si="109"/>
        <v>0</v>
      </c>
      <c r="BD57" s="22">
        <f t="shared" si="109"/>
        <v>0</v>
      </c>
      <c r="BE57" s="22">
        <f t="shared" si="109"/>
        <v>0</v>
      </c>
      <c r="BF57" s="22">
        <f t="shared" si="109"/>
        <v>0</v>
      </c>
      <c r="BG57" s="22">
        <f t="shared" si="109"/>
        <v>0</v>
      </c>
      <c r="BH57" s="22">
        <f t="shared" si="109"/>
        <v>0</v>
      </c>
      <c r="BI57" s="22">
        <f t="shared" si="109"/>
        <v>0</v>
      </c>
      <c r="BJ57" s="22">
        <f t="shared" si="109"/>
        <v>0</v>
      </c>
      <c r="BK57" s="22">
        <f t="shared" si="109"/>
        <v>0</v>
      </c>
      <c r="BL57" s="22">
        <f t="shared" si="109"/>
        <v>0</v>
      </c>
      <c r="BM57" s="22">
        <f t="shared" si="109"/>
        <v>0</v>
      </c>
      <c r="BN57" s="22">
        <f t="shared" si="109"/>
        <v>0</v>
      </c>
      <c r="BO57" s="22">
        <f t="shared" ref="BO57:CH57" si="110">+SUM(BO51:BO56)</f>
        <v>0</v>
      </c>
      <c r="BP57" s="22">
        <f t="shared" si="110"/>
        <v>0</v>
      </c>
      <c r="BQ57" s="22">
        <f t="shared" si="110"/>
        <v>0</v>
      </c>
      <c r="BR57" s="22">
        <f t="shared" si="110"/>
        <v>0</v>
      </c>
      <c r="BS57" s="22">
        <f t="shared" si="110"/>
        <v>0</v>
      </c>
      <c r="BT57" s="22">
        <f t="shared" si="110"/>
        <v>0</v>
      </c>
      <c r="BU57" s="22">
        <f t="shared" si="110"/>
        <v>0</v>
      </c>
      <c r="BV57" s="22">
        <f t="shared" si="110"/>
        <v>0</v>
      </c>
      <c r="BW57" s="22">
        <f t="shared" si="110"/>
        <v>0</v>
      </c>
      <c r="BX57" s="22">
        <f t="shared" si="110"/>
        <v>0</v>
      </c>
      <c r="BY57" s="22">
        <f t="shared" si="110"/>
        <v>81.06</v>
      </c>
      <c r="BZ57" s="22">
        <f t="shared" si="110"/>
        <v>91.911000000000001</v>
      </c>
      <c r="CA57" s="22">
        <f t="shared" si="110"/>
        <v>82.850999999999999</v>
      </c>
      <c r="CB57" s="22">
        <f t="shared" si="110"/>
        <v>83.418000000000006</v>
      </c>
      <c r="CC57" s="22">
        <f t="shared" si="110"/>
        <v>93.914000000000001</v>
      </c>
      <c r="CD57" s="22">
        <f t="shared" si="110"/>
        <v>118.57599999999999</v>
      </c>
      <c r="CE57" s="22">
        <f t="shared" si="110"/>
        <v>94.504999999999995</v>
      </c>
      <c r="CF57" s="22">
        <f t="shared" si="110"/>
        <v>102.46899999999999</v>
      </c>
      <c r="CG57" s="22">
        <f t="shared" si="110"/>
        <v>115.917</v>
      </c>
      <c r="CH57" s="22">
        <f t="shared" si="110"/>
        <v>130.91900000000001</v>
      </c>
      <c r="CI57" s="22">
        <f>+SUM(CI51:CI56)</f>
        <v>128.727</v>
      </c>
      <c r="CJ57" s="22">
        <f>+SUM(CJ51:CJ56)</f>
        <v>129.99799999999999</v>
      </c>
      <c r="CK57" s="22">
        <f>+SUM(CK51:CK56)</f>
        <v>130.16899999999998</v>
      </c>
      <c r="CL57" s="22">
        <f>+SUM(CL51:CL56)</f>
        <v>157.38499999999999</v>
      </c>
      <c r="CM57" s="21">
        <f t="shared" ref="CM57:DB57" si="111">CM58*CM41</f>
        <v>141.51343528642954</v>
      </c>
      <c r="CN57" s="21">
        <f t="shared" si="111"/>
        <v>155.42677736282133</v>
      </c>
      <c r="CO57" s="21">
        <f t="shared" si="111"/>
        <v>157.99714117787627</v>
      </c>
      <c r="CP57" s="21">
        <f t="shared" si="111"/>
        <v>166.84064240078737</v>
      </c>
      <c r="CQ57" s="21">
        <f t="shared" si="111"/>
        <v>180.77001317598393</v>
      </c>
      <c r="CR57" s="21">
        <f t="shared" si="111"/>
        <v>199.4471817010789</v>
      </c>
      <c r="CS57" s="21">
        <f t="shared" si="111"/>
        <v>203.73673627989518</v>
      </c>
      <c r="CT57" s="21">
        <f t="shared" si="111"/>
        <v>199.90716798521444</v>
      </c>
      <c r="CU57" s="21">
        <f t="shared" si="111"/>
        <v>215.46553715685394</v>
      </c>
      <c r="CV57" s="21">
        <f t="shared" si="111"/>
        <v>233.38284581874021</v>
      </c>
      <c r="CW57" s="21">
        <f t="shared" si="111"/>
        <v>234.45984818785993</v>
      </c>
      <c r="CX57" s="21">
        <f t="shared" si="111"/>
        <v>249.28212894496113</v>
      </c>
      <c r="CY57" s="21">
        <f t="shared" si="111"/>
        <v>265.60599103582621</v>
      </c>
      <c r="CZ57" s="21">
        <f t="shared" si="111"/>
        <v>286.69000642498253</v>
      </c>
      <c r="DA57" s="21">
        <f t="shared" si="111"/>
        <v>290.66119127976441</v>
      </c>
      <c r="DB57" s="21">
        <f t="shared" si="111"/>
        <v>295.6500177470279</v>
      </c>
      <c r="DE57" s="126"/>
      <c r="DF57" s="22">
        <v>147.89296355059722</v>
      </c>
    </row>
    <row r="58" spans="1:110" s="44" customFormat="1" x14ac:dyDescent="0.2">
      <c r="A58" s="43" t="s">
        <v>349</v>
      </c>
      <c r="B58" s="44">
        <f>B57/B41</f>
        <v>0.3847152203173303</v>
      </c>
      <c r="C58" s="44">
        <f>C57/C41</f>
        <v>0.24898507847229207</v>
      </c>
      <c r="D58" s="44">
        <f>D57/D41</f>
        <v>0.28171698084156221</v>
      </c>
      <c r="E58" s="44">
        <f>E57/E41</f>
        <v>0.33291411761579481</v>
      </c>
      <c r="F58" s="44">
        <f t="shared" ref="F58:AE58" si="112">F57/F41</f>
        <v>0.33839438929010651</v>
      </c>
      <c r="G58" s="44">
        <f t="shared" si="112"/>
        <v>0.30099572108921685</v>
      </c>
      <c r="H58" s="44">
        <f t="shared" si="112"/>
        <v>0.29986669622993944</v>
      </c>
      <c r="I58" s="44">
        <f t="shared" si="112"/>
        <v>0.30630689758762364</v>
      </c>
      <c r="J58" s="44">
        <f t="shared" si="112"/>
        <v>0.3193646698305444</v>
      </c>
      <c r="K58" s="44">
        <f t="shared" si="112"/>
        <v>0.25533898928013049</v>
      </c>
      <c r="L58" s="44">
        <f t="shared" si="112"/>
        <v>0.26231415954119386</v>
      </c>
      <c r="M58" s="44">
        <f t="shared" si="112"/>
        <v>0.28465356704469874</v>
      </c>
      <c r="N58" s="44">
        <f t="shared" si="112"/>
        <v>0.28275312992798668</v>
      </c>
      <c r="O58" s="44">
        <f t="shared" si="112"/>
        <v>0.43724441027286731</v>
      </c>
      <c r="P58" s="44">
        <f t="shared" si="112"/>
        <v>0.42910030908879887</v>
      </c>
      <c r="Q58" s="44">
        <f t="shared" si="112"/>
        <v>0.57694063057459588</v>
      </c>
      <c r="R58" s="44">
        <f t="shared" si="112"/>
        <v>0.54499522911658915</v>
      </c>
      <c r="S58" s="44">
        <f t="shared" si="112"/>
        <v>0.61652478325899707</v>
      </c>
      <c r="T58" s="44">
        <f t="shared" si="112"/>
        <v>0.40361064162458032</v>
      </c>
      <c r="U58" s="44">
        <f t="shared" si="112"/>
        <v>0.35879366451455125</v>
      </c>
      <c r="V58" s="44">
        <f t="shared" si="112"/>
        <v>0.36671700256533174</v>
      </c>
      <c r="W58" s="44">
        <f t="shared" si="112"/>
        <v>0.35437728612476388</v>
      </c>
      <c r="X58" s="44">
        <f t="shared" si="112"/>
        <v>0.34044155488925715</v>
      </c>
      <c r="Y58" s="44">
        <f t="shared" si="112"/>
        <v>0.33467529425155607</v>
      </c>
      <c r="Z58" s="44">
        <f>Z57/Z41</f>
        <v>0.33982413137665807</v>
      </c>
      <c r="AA58" s="44">
        <f>AA57/AA41</f>
        <v>0.33977059132312898</v>
      </c>
      <c r="AB58" s="52">
        <f t="shared" si="112"/>
        <v>0.33933677694586128</v>
      </c>
      <c r="AC58" s="52">
        <f t="shared" si="112"/>
        <v>0.338372070727538</v>
      </c>
      <c r="AD58" s="52">
        <f t="shared" si="112"/>
        <v>0.3382664508702804</v>
      </c>
      <c r="AE58" s="52">
        <f t="shared" si="112"/>
        <v>0.33826125184409112</v>
      </c>
      <c r="AI58" s="44" t="e">
        <f t="shared" ref="AI58:BN58" si="113">AI57/AI41</f>
        <v>#DIV/0!</v>
      </c>
      <c r="AJ58" s="44" t="e">
        <f t="shared" si="113"/>
        <v>#DIV/0!</v>
      </c>
      <c r="AK58" s="44" t="e">
        <f t="shared" si="113"/>
        <v>#DIV/0!</v>
      </c>
      <c r="AL58" s="44" t="e">
        <f t="shared" si="113"/>
        <v>#DIV/0!</v>
      </c>
      <c r="AM58" s="44" t="e">
        <f t="shared" si="113"/>
        <v>#DIV/0!</v>
      </c>
      <c r="AN58" s="44" t="e">
        <f t="shared" si="113"/>
        <v>#DIV/0!</v>
      </c>
      <c r="AO58" s="44" t="e">
        <f t="shared" si="113"/>
        <v>#DIV/0!</v>
      </c>
      <c r="AP58" s="44" t="e">
        <f t="shared" si="113"/>
        <v>#DIV/0!</v>
      </c>
      <c r="AQ58" s="44" t="e">
        <f t="shared" si="113"/>
        <v>#DIV/0!</v>
      </c>
      <c r="AR58" s="44" t="e">
        <f t="shared" si="113"/>
        <v>#DIV/0!</v>
      </c>
      <c r="AS58" s="44" t="e">
        <f t="shared" si="113"/>
        <v>#DIV/0!</v>
      </c>
      <c r="AT58" s="44" t="e">
        <f t="shared" si="113"/>
        <v>#DIV/0!</v>
      </c>
      <c r="AU58" s="44" t="e">
        <f t="shared" si="113"/>
        <v>#DIV/0!</v>
      </c>
      <c r="AV58" s="44" t="e">
        <f t="shared" si="113"/>
        <v>#DIV/0!</v>
      </c>
      <c r="AW58" s="44" t="e">
        <f t="shared" si="113"/>
        <v>#DIV/0!</v>
      </c>
      <c r="AX58" s="44" t="e">
        <f t="shared" si="113"/>
        <v>#DIV/0!</v>
      </c>
      <c r="AY58" s="44" t="e">
        <f t="shared" si="113"/>
        <v>#DIV/0!</v>
      </c>
      <c r="AZ58" s="44" t="e">
        <f t="shared" si="113"/>
        <v>#DIV/0!</v>
      </c>
      <c r="BA58" s="44" t="e">
        <f t="shared" si="113"/>
        <v>#DIV/0!</v>
      </c>
      <c r="BB58" s="44" t="e">
        <f t="shared" si="113"/>
        <v>#DIV/0!</v>
      </c>
      <c r="BC58" s="44" t="e">
        <f t="shared" si="113"/>
        <v>#DIV/0!</v>
      </c>
      <c r="BD58" s="44" t="e">
        <f t="shared" si="113"/>
        <v>#DIV/0!</v>
      </c>
      <c r="BE58" s="44" t="e">
        <f t="shared" si="113"/>
        <v>#DIV/0!</v>
      </c>
      <c r="BF58" s="44" t="e">
        <f t="shared" si="113"/>
        <v>#DIV/0!</v>
      </c>
      <c r="BG58" s="44" t="e">
        <f t="shared" si="113"/>
        <v>#DIV/0!</v>
      </c>
      <c r="BH58" s="44" t="e">
        <f t="shared" si="113"/>
        <v>#DIV/0!</v>
      </c>
      <c r="BI58" s="44" t="e">
        <f t="shared" si="113"/>
        <v>#DIV/0!</v>
      </c>
      <c r="BJ58" s="44" t="e">
        <f t="shared" si="113"/>
        <v>#DIV/0!</v>
      </c>
      <c r="BK58" s="44" t="e">
        <f t="shared" si="113"/>
        <v>#DIV/0!</v>
      </c>
      <c r="BL58" s="44" t="e">
        <f t="shared" si="113"/>
        <v>#DIV/0!</v>
      </c>
      <c r="BM58" s="44" t="e">
        <f t="shared" si="113"/>
        <v>#DIV/0!</v>
      </c>
      <c r="BN58" s="44" t="e">
        <f t="shared" si="113"/>
        <v>#DIV/0!</v>
      </c>
      <c r="BO58" s="44" t="e">
        <f t="shared" ref="BO58:CH58" si="114">BO57/BO41</f>
        <v>#DIV/0!</v>
      </c>
      <c r="BP58" s="44" t="e">
        <f t="shared" si="114"/>
        <v>#DIV/0!</v>
      </c>
      <c r="BQ58" s="44" t="e">
        <f t="shared" si="114"/>
        <v>#DIV/0!</v>
      </c>
      <c r="BR58" s="44" t="e">
        <f t="shared" si="114"/>
        <v>#DIV/0!</v>
      </c>
      <c r="BS58" s="44" t="e">
        <f t="shared" si="114"/>
        <v>#DIV/0!</v>
      </c>
      <c r="BT58" s="44" t="e">
        <f t="shared" si="114"/>
        <v>#DIV/0!</v>
      </c>
      <c r="BU58" s="44" t="e">
        <f t="shared" si="114"/>
        <v>#DIV/0!</v>
      </c>
      <c r="BV58" s="44" t="e">
        <f t="shared" si="114"/>
        <v>#DIV/0!</v>
      </c>
      <c r="BW58" s="44" t="e">
        <f t="shared" si="114"/>
        <v>#DIV/0!</v>
      </c>
      <c r="BX58" s="44" t="e">
        <f t="shared" si="114"/>
        <v>#DIV/0!</v>
      </c>
      <c r="BY58" s="44">
        <f t="shared" si="114"/>
        <v>0.33248564397046759</v>
      </c>
      <c r="BZ58" s="44">
        <f t="shared" si="114"/>
        <v>0.3906136447668711</v>
      </c>
      <c r="CA58" s="44">
        <f t="shared" si="114"/>
        <v>0.2685694836137314</v>
      </c>
      <c r="CB58" s="44">
        <f t="shared" si="114"/>
        <v>0.32376479720551138</v>
      </c>
      <c r="CC58" s="44">
        <f t="shared" si="114"/>
        <v>0.32306824358259889</v>
      </c>
      <c r="CD58" s="44">
        <f t="shared" si="114"/>
        <v>0.42883543635423332</v>
      </c>
      <c r="CE58" s="44">
        <f t="shared" si="114"/>
        <v>0.31883202321109272</v>
      </c>
      <c r="CF58" s="44">
        <f t="shared" si="114"/>
        <v>0.33425103486069746</v>
      </c>
      <c r="CG58" s="44">
        <f t="shared" si="114"/>
        <v>0.34744490104218184</v>
      </c>
      <c r="CH58" s="44">
        <f t="shared" si="114"/>
        <v>0.35441177266796248</v>
      </c>
      <c r="CI58" s="44">
        <f>CI57/CI41</f>
        <v>0.37902798388806441</v>
      </c>
      <c r="CJ58" s="44">
        <f>CJ57/CJ41</f>
        <v>0.36289584170798156</v>
      </c>
      <c r="CK58" s="44">
        <f>CK57/CK41</f>
        <v>0.30373505755306712</v>
      </c>
      <c r="CL58" s="44">
        <f>CL57/CL41</f>
        <v>0.34165555927008123</v>
      </c>
      <c r="CM58" s="52">
        <f t="shared" ref="CM58:DB58" si="115">AVERAGE(CI58:CL58)</f>
        <v>0.34682861060479858</v>
      </c>
      <c r="CN58" s="52">
        <f t="shared" si="115"/>
        <v>0.33877876728398215</v>
      </c>
      <c r="CO58" s="52">
        <f t="shared" si="115"/>
        <v>0.33274949867798226</v>
      </c>
      <c r="CP58" s="52">
        <f t="shared" si="115"/>
        <v>0.34000310895921104</v>
      </c>
      <c r="CQ58" s="52">
        <f t="shared" si="115"/>
        <v>0.33958999638149351</v>
      </c>
      <c r="CR58" s="52">
        <f t="shared" si="115"/>
        <v>0.33778034282566721</v>
      </c>
      <c r="CS58" s="52">
        <f t="shared" si="115"/>
        <v>0.33753073671108846</v>
      </c>
      <c r="CT58" s="52">
        <f t="shared" si="115"/>
        <v>0.33872604621936503</v>
      </c>
      <c r="CU58" s="52">
        <f t="shared" si="115"/>
        <v>0.33840678053440354</v>
      </c>
      <c r="CV58" s="52">
        <f t="shared" si="115"/>
        <v>0.33811097657263106</v>
      </c>
      <c r="CW58" s="52">
        <f t="shared" si="115"/>
        <v>0.33819363500937205</v>
      </c>
      <c r="CX58" s="52">
        <f t="shared" si="115"/>
        <v>0.33835935958394292</v>
      </c>
      <c r="CY58" s="52">
        <f t="shared" si="115"/>
        <v>0.33826768792508738</v>
      </c>
      <c r="CZ58" s="52">
        <f t="shared" si="115"/>
        <v>0.33823291477275835</v>
      </c>
      <c r="DA58" s="52">
        <f t="shared" si="115"/>
        <v>0.33826339932279015</v>
      </c>
      <c r="DB58" s="52">
        <f t="shared" si="115"/>
        <v>0.3382808404011447</v>
      </c>
      <c r="DE58" s="128"/>
      <c r="DF58" s="44">
        <v>0.35001766395426887</v>
      </c>
    </row>
    <row r="59" spans="1:110" s="26" customFormat="1" x14ac:dyDescent="0.2">
      <c r="A59" s="34" t="s">
        <v>13</v>
      </c>
      <c r="B59" s="26">
        <f>B47-B57</f>
        <v>6.1713640000000005</v>
      </c>
      <c r="C59" s="26">
        <f>C47-C57</f>
        <v>7.5108591000000011</v>
      </c>
      <c r="D59" s="26">
        <f>D47-D57</f>
        <v>4.829150199999992</v>
      </c>
      <c r="E59" s="26">
        <f>E47-E57</f>
        <v>5.8956287999999937</v>
      </c>
      <c r="F59" s="26">
        <f t="shared" ref="F59:AE59" si="116">F47-F57</f>
        <v>7.5322593000000069</v>
      </c>
      <c r="G59" s="26">
        <f t="shared" si="116"/>
        <v>16.65709579999999</v>
      </c>
      <c r="H59" s="26">
        <f t="shared" si="116"/>
        <v>31.620155299999993</v>
      </c>
      <c r="I59" s="26">
        <f t="shared" si="116"/>
        <v>40.340971999999994</v>
      </c>
      <c r="J59" s="26">
        <f t="shared" si="116"/>
        <v>44.838558300000017</v>
      </c>
      <c r="K59" s="26">
        <f t="shared" si="116"/>
        <v>58.687473699999991</v>
      </c>
      <c r="L59" s="26">
        <f t="shared" si="116"/>
        <v>66.194517900000022</v>
      </c>
      <c r="M59" s="26">
        <f t="shared" si="116"/>
        <v>66.352130700000018</v>
      </c>
      <c r="N59" s="26">
        <f t="shared" si="116"/>
        <v>81.459243600000036</v>
      </c>
      <c r="O59" s="26">
        <f t="shared" si="116"/>
        <v>40.769859500000052</v>
      </c>
      <c r="P59" s="26">
        <f t="shared" si="116"/>
        <v>33.146940599999994</v>
      </c>
      <c r="Q59" s="26">
        <f t="shared" si="116"/>
        <v>-17.810021200000023</v>
      </c>
      <c r="R59" s="26">
        <f t="shared" si="116"/>
        <v>10.7832042</v>
      </c>
      <c r="S59" s="26">
        <f t="shared" si="116"/>
        <v>36.321285400000022</v>
      </c>
      <c r="T59" s="26">
        <f t="shared" si="116"/>
        <v>143.51492150000007</v>
      </c>
      <c r="U59" s="26">
        <f t="shared" si="116"/>
        <v>132.8105855</v>
      </c>
      <c r="V59" s="26">
        <f t="shared" si="116"/>
        <v>128.88409999999999</v>
      </c>
      <c r="W59" s="26">
        <f t="shared" si="116"/>
        <v>167.62900000000002</v>
      </c>
      <c r="X59" s="26">
        <f t="shared" si="116"/>
        <v>204.35590000000002</v>
      </c>
      <c r="Y59" s="26">
        <f t="shared" si="116"/>
        <v>250.27530000000002</v>
      </c>
      <c r="Z59" s="26">
        <f>Z47-Z57</f>
        <v>284.6900999999998</v>
      </c>
      <c r="AA59" s="26">
        <f>AA47-AA57</f>
        <v>340.61479999999995</v>
      </c>
      <c r="AB59" s="27">
        <f t="shared" si="116"/>
        <v>393.09163340114162</v>
      </c>
      <c r="AC59" s="27">
        <f t="shared" si="116"/>
        <v>496.00638518884978</v>
      </c>
      <c r="AD59" s="27">
        <f t="shared" si="116"/>
        <v>590.05092664294511</v>
      </c>
      <c r="AE59" s="27">
        <f t="shared" si="116"/>
        <v>720.35488968724167</v>
      </c>
      <c r="AF59" s="26">
        <v>525</v>
      </c>
      <c r="AI59" s="26">
        <f t="shared" ref="AI59:BN59" si="117">AI47-AI57</f>
        <v>0</v>
      </c>
      <c r="AJ59" s="26">
        <f t="shared" si="117"/>
        <v>0</v>
      </c>
      <c r="AK59" s="26">
        <f t="shared" si="117"/>
        <v>0</v>
      </c>
      <c r="AL59" s="26">
        <f t="shared" si="117"/>
        <v>0</v>
      </c>
      <c r="AM59" s="26">
        <f t="shared" si="117"/>
        <v>0</v>
      </c>
      <c r="AN59" s="26">
        <f t="shared" si="117"/>
        <v>0</v>
      </c>
      <c r="AO59" s="26">
        <f t="shared" si="117"/>
        <v>0</v>
      </c>
      <c r="AP59" s="26">
        <f t="shared" si="117"/>
        <v>0</v>
      </c>
      <c r="AQ59" s="26">
        <f t="shared" si="117"/>
        <v>0</v>
      </c>
      <c r="AR59" s="26">
        <f t="shared" si="117"/>
        <v>0</v>
      </c>
      <c r="AS59" s="26">
        <f t="shared" si="117"/>
        <v>0</v>
      </c>
      <c r="AT59" s="26">
        <f t="shared" si="117"/>
        <v>0</v>
      </c>
      <c r="AU59" s="26">
        <f t="shared" si="117"/>
        <v>0</v>
      </c>
      <c r="AV59" s="26">
        <f t="shared" si="117"/>
        <v>0</v>
      </c>
      <c r="AW59" s="26">
        <f t="shared" si="117"/>
        <v>0</v>
      </c>
      <c r="AX59" s="26">
        <f t="shared" si="117"/>
        <v>0</v>
      </c>
      <c r="AY59" s="26">
        <f t="shared" si="117"/>
        <v>0</v>
      </c>
      <c r="AZ59" s="26">
        <f t="shared" si="117"/>
        <v>0</v>
      </c>
      <c r="BA59" s="26">
        <f t="shared" si="117"/>
        <v>0</v>
      </c>
      <c r="BB59" s="26">
        <f t="shared" si="117"/>
        <v>0</v>
      </c>
      <c r="BC59" s="26">
        <f t="shared" si="117"/>
        <v>0</v>
      </c>
      <c r="BD59" s="26">
        <f t="shared" si="117"/>
        <v>0</v>
      </c>
      <c r="BE59" s="26">
        <f t="shared" si="117"/>
        <v>0</v>
      </c>
      <c r="BF59" s="26">
        <f t="shared" si="117"/>
        <v>0</v>
      </c>
      <c r="BG59" s="26">
        <f t="shared" si="117"/>
        <v>0</v>
      </c>
      <c r="BH59" s="26">
        <f t="shared" si="117"/>
        <v>0</v>
      </c>
      <c r="BI59" s="26">
        <f t="shared" si="117"/>
        <v>0</v>
      </c>
      <c r="BJ59" s="26">
        <f t="shared" si="117"/>
        <v>0</v>
      </c>
      <c r="BK59" s="26">
        <f t="shared" si="117"/>
        <v>0</v>
      </c>
      <c r="BL59" s="26">
        <f t="shared" si="117"/>
        <v>0</v>
      </c>
      <c r="BM59" s="26">
        <f t="shared" si="117"/>
        <v>0</v>
      </c>
      <c r="BN59" s="26">
        <f t="shared" si="117"/>
        <v>0</v>
      </c>
      <c r="BO59" s="26">
        <f t="shared" ref="BO59:CT59" si="118">BO47-BO57</f>
        <v>0</v>
      </c>
      <c r="BP59" s="26">
        <f t="shared" si="118"/>
        <v>0</v>
      </c>
      <c r="BQ59" s="26">
        <f t="shared" si="118"/>
        <v>0</v>
      </c>
      <c r="BR59" s="26">
        <f t="shared" si="118"/>
        <v>0</v>
      </c>
      <c r="BS59" s="26">
        <f t="shared" si="118"/>
        <v>0</v>
      </c>
      <c r="BT59" s="26">
        <f t="shared" si="118"/>
        <v>0</v>
      </c>
      <c r="BU59" s="26">
        <f t="shared" si="118"/>
        <v>0</v>
      </c>
      <c r="BV59" s="26">
        <f t="shared" si="118"/>
        <v>0</v>
      </c>
      <c r="BW59" s="26">
        <f t="shared" si="118"/>
        <v>0</v>
      </c>
      <c r="BX59" s="26">
        <f t="shared" si="118"/>
        <v>0</v>
      </c>
      <c r="BY59" s="26">
        <f t="shared" si="118"/>
        <v>52.210000000000008</v>
      </c>
      <c r="BZ59" s="26">
        <f t="shared" si="118"/>
        <v>40.095000000000027</v>
      </c>
      <c r="CA59" s="26">
        <f t="shared" si="118"/>
        <v>71.53000000000003</v>
      </c>
      <c r="CB59" s="26">
        <f t="shared" si="118"/>
        <v>58.819999999999965</v>
      </c>
      <c r="CC59" s="26">
        <f t="shared" si="118"/>
        <v>66.695000000000036</v>
      </c>
      <c r="CD59" s="26">
        <f t="shared" si="118"/>
        <v>53.229000000000013</v>
      </c>
      <c r="CE59" s="26">
        <f t="shared" si="118"/>
        <v>70.204000000000036</v>
      </c>
      <c r="CF59" s="26">
        <f t="shared" si="118"/>
        <v>63.903999999999968</v>
      </c>
      <c r="CG59" s="26">
        <f t="shared" si="118"/>
        <v>68.924000000000007</v>
      </c>
      <c r="CH59" s="26">
        <f t="shared" si="118"/>
        <v>81.658000000000015</v>
      </c>
      <c r="CI59" s="26">
        <f>CI47-CI57</f>
        <v>76.135999999999996</v>
      </c>
      <c r="CJ59" s="26">
        <f>CJ47-CJ57</f>
        <v>77.95999999999998</v>
      </c>
      <c r="CK59" s="26">
        <f>CK47-CK57</f>
        <v>94.09</v>
      </c>
      <c r="CL59" s="26">
        <f>CL47-CL57</f>
        <v>94.657999999999987</v>
      </c>
      <c r="CM59" s="27">
        <f t="shared" si="118"/>
        <v>88.422413475349828</v>
      </c>
      <c r="CN59" s="27">
        <f t="shared" si="118"/>
        <v>98.567112404884767</v>
      </c>
      <c r="CO59" s="27">
        <f t="shared" si="118"/>
        <v>101.68201994369215</v>
      </c>
      <c r="CP59" s="27">
        <f t="shared" si="118"/>
        <v>104.42008757721516</v>
      </c>
      <c r="CQ59" s="27">
        <f t="shared" si="118"/>
        <v>114.24855987935172</v>
      </c>
      <c r="CR59" s="27">
        <f t="shared" si="118"/>
        <v>126.42014754127754</v>
      </c>
      <c r="CS59" s="27">
        <f t="shared" si="118"/>
        <v>129.12283853723267</v>
      </c>
      <c r="CT59" s="27">
        <f t="shared" si="118"/>
        <v>126.21483923098774</v>
      </c>
      <c r="CU59" s="27">
        <f t="shared" ref="CU59:DB59" si="119">CU47-CU57</f>
        <v>136.33554885335064</v>
      </c>
      <c r="CV59" s="27">
        <f t="shared" si="119"/>
        <v>147.71596112834018</v>
      </c>
      <c r="CW59" s="27">
        <f t="shared" si="119"/>
        <v>148.3438508710627</v>
      </c>
      <c r="CX59" s="27">
        <f t="shared" si="119"/>
        <v>157.65556579019164</v>
      </c>
      <c r="CY59" s="27">
        <f t="shared" si="119"/>
        <v>168.05061694436768</v>
      </c>
      <c r="CZ59" s="27">
        <f t="shared" si="119"/>
        <v>181.38757396209041</v>
      </c>
      <c r="DA59" s="27">
        <f t="shared" si="119"/>
        <v>183.8828206483492</v>
      </c>
      <c r="DB59" s="27">
        <f t="shared" si="119"/>
        <v>187.03387813243427</v>
      </c>
      <c r="DE59" s="121"/>
      <c r="DF59" s="26">
        <v>93.211402180125305</v>
      </c>
    </row>
    <row r="60" spans="1:110" s="167" customFormat="1" x14ac:dyDescent="0.2">
      <c r="A60" s="164" t="s">
        <v>14</v>
      </c>
      <c r="B60" s="165">
        <f>B59/B41</f>
        <v>0.19408441138621393</v>
      </c>
      <c r="C60" s="165">
        <f>C59/C41</f>
        <v>0.15344978399826692</v>
      </c>
      <c r="D60" s="165">
        <f>D59/D41</f>
        <v>0.10381935819824131</v>
      </c>
      <c r="E60" s="165">
        <f>E59/E41</f>
        <v>0.11965260680447863</v>
      </c>
      <c r="F60" s="165">
        <f t="shared" ref="F60:AE60" si="120">F59/F41</f>
        <v>0.14627526085285711</v>
      </c>
      <c r="G60" s="165">
        <f t="shared" si="120"/>
        <v>0.20340905236636828</v>
      </c>
      <c r="H60" s="165">
        <f t="shared" si="120"/>
        <v>0.2426459853638471</v>
      </c>
      <c r="I60" s="165">
        <f t="shared" si="120"/>
        <v>0.20825476656843506</v>
      </c>
      <c r="J60" s="165">
        <f t="shared" si="120"/>
        <v>0.18650270702055891</v>
      </c>
      <c r="K60" s="165">
        <f t="shared" si="120"/>
        <v>0.24119957629409564</v>
      </c>
      <c r="L60" s="165">
        <f t="shared" si="120"/>
        <v>0.27273795072925994</v>
      </c>
      <c r="M60" s="188">
        <f t="shared" si="120"/>
        <v>0.22031255137417469</v>
      </c>
      <c r="N60" s="188">
        <f t="shared" si="120"/>
        <v>0.2192883843388706</v>
      </c>
      <c r="O60" s="188">
        <f t="shared" si="120"/>
        <v>0.13203326332040061</v>
      </c>
      <c r="P60" s="188">
        <f t="shared" si="120"/>
        <v>0.10392149640405864</v>
      </c>
      <c r="Q60" s="188">
        <f t="shared" si="120"/>
        <v>-3.8714573960419746E-2</v>
      </c>
      <c r="R60" s="188">
        <f t="shared" si="120"/>
        <v>2.4916204840742848E-2</v>
      </c>
      <c r="S60" s="188">
        <f t="shared" si="120"/>
        <v>6.4921288830492349E-2</v>
      </c>
      <c r="T60" s="188">
        <f t="shared" si="120"/>
        <v>0.223025978513294</v>
      </c>
      <c r="U60" s="188">
        <f t="shared" si="120"/>
        <v>0.20462044413195285</v>
      </c>
      <c r="V60" s="188">
        <f t="shared" si="120"/>
        <v>0.21670739329038893</v>
      </c>
      <c r="W60" s="188">
        <f t="shared" si="120"/>
        <v>0.21416461503671216</v>
      </c>
      <c r="X60" s="188">
        <f t="shared" si="120"/>
        <v>0.21157038671589606</v>
      </c>
      <c r="Y60" s="188">
        <f t="shared" si="120"/>
        <v>0.22082955578702448</v>
      </c>
      <c r="Z60" s="188">
        <f>Z59/Z41</f>
        <v>0.21798669461567144</v>
      </c>
      <c r="AA60" s="188">
        <f>AA59/AA41</f>
        <v>0.21461959699265856</v>
      </c>
      <c r="AB60" s="189">
        <f t="shared" si="120"/>
        <v>0.21453066646287819</v>
      </c>
      <c r="AC60" s="189">
        <f t="shared" si="120"/>
        <v>0.21411281645957911</v>
      </c>
      <c r="AD60" s="189">
        <f t="shared" si="120"/>
        <v>0.2140215482873167</v>
      </c>
      <c r="AE60" s="189">
        <f t="shared" si="120"/>
        <v>0.21400544926225351</v>
      </c>
      <c r="AI60" s="165" t="e">
        <f t="shared" ref="AI60:BN60" si="121">AI59/AI41</f>
        <v>#DIV/0!</v>
      </c>
      <c r="AJ60" s="165" t="e">
        <f t="shared" si="121"/>
        <v>#DIV/0!</v>
      </c>
      <c r="AK60" s="165" t="e">
        <f t="shared" si="121"/>
        <v>#DIV/0!</v>
      </c>
      <c r="AL60" s="165" t="e">
        <f t="shared" si="121"/>
        <v>#DIV/0!</v>
      </c>
      <c r="AM60" s="165" t="e">
        <f t="shared" si="121"/>
        <v>#DIV/0!</v>
      </c>
      <c r="AN60" s="165" t="e">
        <f t="shared" si="121"/>
        <v>#DIV/0!</v>
      </c>
      <c r="AO60" s="165" t="e">
        <f t="shared" si="121"/>
        <v>#DIV/0!</v>
      </c>
      <c r="AP60" s="165" t="e">
        <f t="shared" si="121"/>
        <v>#DIV/0!</v>
      </c>
      <c r="AQ60" s="165" t="e">
        <f t="shared" si="121"/>
        <v>#DIV/0!</v>
      </c>
      <c r="AR60" s="165" t="e">
        <f t="shared" si="121"/>
        <v>#DIV/0!</v>
      </c>
      <c r="AS60" s="165" t="e">
        <f t="shared" si="121"/>
        <v>#DIV/0!</v>
      </c>
      <c r="AT60" s="165" t="e">
        <f t="shared" si="121"/>
        <v>#DIV/0!</v>
      </c>
      <c r="AU60" s="165" t="e">
        <f t="shared" si="121"/>
        <v>#DIV/0!</v>
      </c>
      <c r="AV60" s="165" t="e">
        <f t="shared" si="121"/>
        <v>#DIV/0!</v>
      </c>
      <c r="AW60" s="165" t="e">
        <f t="shared" si="121"/>
        <v>#DIV/0!</v>
      </c>
      <c r="AX60" s="165" t="e">
        <f t="shared" si="121"/>
        <v>#DIV/0!</v>
      </c>
      <c r="AY60" s="165" t="e">
        <f t="shared" si="121"/>
        <v>#DIV/0!</v>
      </c>
      <c r="AZ60" s="165" t="e">
        <f t="shared" si="121"/>
        <v>#DIV/0!</v>
      </c>
      <c r="BA60" s="165" t="e">
        <f t="shared" si="121"/>
        <v>#DIV/0!</v>
      </c>
      <c r="BB60" s="165" t="e">
        <f t="shared" si="121"/>
        <v>#DIV/0!</v>
      </c>
      <c r="BC60" s="165" t="e">
        <f t="shared" si="121"/>
        <v>#DIV/0!</v>
      </c>
      <c r="BD60" s="165" t="e">
        <f t="shared" si="121"/>
        <v>#DIV/0!</v>
      </c>
      <c r="BE60" s="165" t="e">
        <f t="shared" si="121"/>
        <v>#DIV/0!</v>
      </c>
      <c r="BF60" s="165" t="e">
        <f t="shared" si="121"/>
        <v>#DIV/0!</v>
      </c>
      <c r="BG60" s="165" t="e">
        <f t="shared" si="121"/>
        <v>#DIV/0!</v>
      </c>
      <c r="BH60" s="165" t="e">
        <f t="shared" si="121"/>
        <v>#DIV/0!</v>
      </c>
      <c r="BI60" s="165" t="e">
        <f t="shared" si="121"/>
        <v>#DIV/0!</v>
      </c>
      <c r="BJ60" s="165" t="e">
        <f t="shared" si="121"/>
        <v>#DIV/0!</v>
      </c>
      <c r="BK60" s="165" t="e">
        <f t="shared" si="121"/>
        <v>#DIV/0!</v>
      </c>
      <c r="BL60" s="165" t="e">
        <f t="shared" si="121"/>
        <v>#DIV/0!</v>
      </c>
      <c r="BM60" s="165" t="e">
        <f t="shared" si="121"/>
        <v>#DIV/0!</v>
      </c>
      <c r="BN60" s="165" t="e">
        <f t="shared" si="121"/>
        <v>#DIV/0!</v>
      </c>
      <c r="BO60" s="165" t="e">
        <f t="shared" ref="BO60:CT60" si="122">BO59/BO41</f>
        <v>#DIV/0!</v>
      </c>
      <c r="BP60" s="165" t="e">
        <f t="shared" si="122"/>
        <v>#DIV/0!</v>
      </c>
      <c r="BQ60" s="165" t="e">
        <f t="shared" si="122"/>
        <v>#DIV/0!</v>
      </c>
      <c r="BR60" s="165" t="e">
        <f t="shared" si="122"/>
        <v>#DIV/0!</v>
      </c>
      <c r="BS60" s="165" t="e">
        <f t="shared" si="122"/>
        <v>#DIV/0!</v>
      </c>
      <c r="BT60" s="165" t="e">
        <f t="shared" si="122"/>
        <v>#DIV/0!</v>
      </c>
      <c r="BU60" s="165" t="e">
        <f t="shared" si="122"/>
        <v>#DIV/0!</v>
      </c>
      <c r="BV60" s="165" t="e">
        <f t="shared" si="122"/>
        <v>#DIV/0!</v>
      </c>
      <c r="BW60" s="165" t="e">
        <f t="shared" si="122"/>
        <v>#DIV/0!</v>
      </c>
      <c r="BX60" s="165" t="e">
        <f t="shared" si="122"/>
        <v>#DIV/0!</v>
      </c>
      <c r="BY60" s="165">
        <f t="shared" si="122"/>
        <v>0.21415094339622645</v>
      </c>
      <c r="BZ60" s="165">
        <f t="shared" si="122"/>
        <v>0.17040021419555557</v>
      </c>
      <c r="CA60" s="165">
        <f t="shared" si="122"/>
        <v>0.2318713734642939</v>
      </c>
      <c r="CB60" s="165">
        <f t="shared" si="122"/>
        <v>0.2282941975548223</v>
      </c>
      <c r="CC60" s="165">
        <f t="shared" si="122"/>
        <v>0.22943370004196864</v>
      </c>
      <c r="CD60" s="165">
        <f t="shared" si="122"/>
        <v>0.19250507220432037</v>
      </c>
      <c r="CE60" s="165">
        <f t="shared" si="122"/>
        <v>0.23684760972976632</v>
      </c>
      <c r="CF60" s="165">
        <f t="shared" si="122"/>
        <v>0.20845307489814482</v>
      </c>
      <c r="CG60" s="165">
        <f t="shared" si="122"/>
        <v>0.20658999421509652</v>
      </c>
      <c r="CH60" s="165">
        <f t="shared" si="122"/>
        <v>0.22105696295053034</v>
      </c>
      <c r="CI60" s="165">
        <f>CI59/CI41</f>
        <v>0.22417732551292013</v>
      </c>
      <c r="CJ60" s="165">
        <f>CJ59/CJ41</f>
        <v>0.21762919290723118</v>
      </c>
      <c r="CK60" s="165">
        <f>CK59/CK41</f>
        <v>0.21954867568444167</v>
      </c>
      <c r="CL60" s="165">
        <f>CL59/CL41</f>
        <v>0.20548611322163704</v>
      </c>
      <c r="CM60" s="166">
        <f t="shared" si="122"/>
        <v>0.21671032683155747</v>
      </c>
      <c r="CN60" s="166">
        <f t="shared" si="122"/>
        <v>0.2148435771612168</v>
      </c>
      <c r="CO60" s="166">
        <f t="shared" si="122"/>
        <v>0.21414717322471333</v>
      </c>
      <c r="CP60" s="166">
        <f t="shared" si="122"/>
        <v>0.21279679760978126</v>
      </c>
      <c r="CQ60" s="166">
        <f t="shared" si="122"/>
        <v>0.2146244687068172</v>
      </c>
      <c r="CR60" s="166">
        <f t="shared" si="122"/>
        <v>0.21410300417563213</v>
      </c>
      <c r="CS60" s="166">
        <f t="shared" si="122"/>
        <v>0.21391786092923609</v>
      </c>
      <c r="CT60" s="166">
        <f t="shared" si="122"/>
        <v>0.21386053285536677</v>
      </c>
      <c r="CU60" s="166">
        <f t="shared" ref="CU60:DB60" si="123">CU59/CU41</f>
        <v>0.21412646666676308</v>
      </c>
      <c r="CV60" s="166">
        <f t="shared" si="123"/>
        <v>0.21400196615674941</v>
      </c>
      <c r="CW60" s="166">
        <f t="shared" si="123"/>
        <v>0.21397670665202875</v>
      </c>
      <c r="CX60" s="166">
        <f t="shared" si="123"/>
        <v>0.21399141808272695</v>
      </c>
      <c r="CY60" s="166">
        <f t="shared" si="123"/>
        <v>0.21402413938956708</v>
      </c>
      <c r="CZ60" s="166">
        <f t="shared" si="123"/>
        <v>0.21399855757026803</v>
      </c>
      <c r="DA60" s="166">
        <f t="shared" si="123"/>
        <v>0.21399770542364771</v>
      </c>
      <c r="DB60" s="166">
        <f t="shared" si="123"/>
        <v>0.21400295511655243</v>
      </c>
      <c r="DE60" s="168"/>
      <c r="DF60" s="167">
        <v>0.22060303926378083</v>
      </c>
    </row>
    <row r="61" spans="1:110" s="38" customFormat="1" x14ac:dyDescent="0.2">
      <c r="A61" s="39" t="s">
        <v>449</v>
      </c>
      <c r="B61" s="39"/>
      <c r="C61" s="39">
        <f>+IF(B59&lt;0,1-C59/B59,C59/B59-1)</f>
        <v>0.21705008811666282</v>
      </c>
      <c r="D61" s="39">
        <f>+IF(C59&lt;0,1-D59/C59,D59/C59-1)</f>
        <v>-0.35704422946770609</v>
      </c>
      <c r="E61" s="39">
        <f>+IF(D59&lt;0,1-E59/D59,E59/D59-1)</f>
        <v>0.22084187814245326</v>
      </c>
      <c r="F61" s="39">
        <f t="shared" ref="F61:Y61" si="124">+IF(E59&lt;0,1-F59/E59,F59/E59-1)</f>
        <v>0.27760066916017756</v>
      </c>
      <c r="G61" s="39">
        <f t="shared" si="124"/>
        <v>1.2114341974392695</v>
      </c>
      <c r="H61" s="39">
        <f t="shared" si="124"/>
        <v>0.8982994202386716</v>
      </c>
      <c r="I61" s="39">
        <f t="shared" si="124"/>
        <v>0.27579930007491149</v>
      </c>
      <c r="J61" s="39">
        <f t="shared" si="124"/>
        <v>0.11148928935078772</v>
      </c>
      <c r="K61" s="39">
        <f t="shared" si="124"/>
        <v>0.3088617458960532</v>
      </c>
      <c r="L61" s="39">
        <f t="shared" si="124"/>
        <v>0.12791561344716795</v>
      </c>
      <c r="M61" s="39">
        <f t="shared" si="124"/>
        <v>2.3810551840275362E-3</v>
      </c>
      <c r="N61" s="39">
        <f t="shared" si="124"/>
        <v>0.22768090098423954</v>
      </c>
      <c r="O61" s="39">
        <f t="shared" si="124"/>
        <v>-0.49950603887021561</v>
      </c>
      <c r="P61" s="39">
        <f t="shared" si="124"/>
        <v>-0.18697437257540828</v>
      </c>
      <c r="Q61" s="39">
        <f t="shared" si="124"/>
        <v>-1.5373051291496878</v>
      </c>
      <c r="R61" s="39">
        <f t="shared" si="124"/>
        <v>1.605457123206568</v>
      </c>
      <c r="S61" s="39">
        <f t="shared" si="124"/>
        <v>2.3683202809050043</v>
      </c>
      <c r="T61" s="39">
        <f t="shared" si="124"/>
        <v>2.9512621846802807</v>
      </c>
      <c r="U61" s="39">
        <f t="shared" si="124"/>
        <v>-7.458692021790958E-2</v>
      </c>
      <c r="V61" s="39">
        <f t="shared" si="124"/>
        <v>-2.9564552292407509E-2</v>
      </c>
      <c r="W61" s="39">
        <f t="shared" si="124"/>
        <v>0.30061815227789945</v>
      </c>
      <c r="X61" s="39">
        <f t="shared" si="124"/>
        <v>0.21909633774585546</v>
      </c>
      <c r="Y61" s="39">
        <f t="shared" si="124"/>
        <v>0.22470307928471844</v>
      </c>
      <c r="Z61" s="39">
        <f t="shared" ref="Z61:AE61" si="125">+IF(Y59&lt;0,1-Z59/Y59,Z59/Y59-1)</f>
        <v>0.13750777643658707</v>
      </c>
      <c r="AA61" s="39">
        <f t="shared" si="125"/>
        <v>0.19644062087160807</v>
      </c>
      <c r="AB61" s="40">
        <f t="shared" si="125"/>
        <v>0.15406504180423664</v>
      </c>
      <c r="AC61" s="40">
        <f t="shared" si="125"/>
        <v>0.26180855312859297</v>
      </c>
      <c r="AD61" s="40">
        <f t="shared" si="125"/>
        <v>0.18960348951614558</v>
      </c>
      <c r="AE61" s="40">
        <f t="shared" si="125"/>
        <v>0.22083511297177716</v>
      </c>
      <c r="AI61" s="39"/>
      <c r="AJ61" s="39"/>
      <c r="AK61" s="39"/>
      <c r="AL61" s="39"/>
      <c r="AM61" s="39" t="e">
        <f t="shared" ref="AM61:BR61" si="126">+IF(AI59&lt;0,1-AM59/AI59,AM59/AI59-1)</f>
        <v>#DIV/0!</v>
      </c>
      <c r="AN61" s="39" t="e">
        <f t="shared" si="126"/>
        <v>#DIV/0!</v>
      </c>
      <c r="AO61" s="39" t="e">
        <f t="shared" si="126"/>
        <v>#DIV/0!</v>
      </c>
      <c r="AP61" s="39" t="e">
        <f t="shared" si="126"/>
        <v>#DIV/0!</v>
      </c>
      <c r="AQ61" s="39" t="e">
        <f t="shared" si="126"/>
        <v>#DIV/0!</v>
      </c>
      <c r="AR61" s="39" t="e">
        <f t="shared" si="126"/>
        <v>#DIV/0!</v>
      </c>
      <c r="AS61" s="39" t="e">
        <f t="shared" si="126"/>
        <v>#DIV/0!</v>
      </c>
      <c r="AT61" s="39" t="e">
        <f t="shared" si="126"/>
        <v>#DIV/0!</v>
      </c>
      <c r="AU61" s="39" t="e">
        <f t="shared" si="126"/>
        <v>#DIV/0!</v>
      </c>
      <c r="AV61" s="39" t="e">
        <f t="shared" si="126"/>
        <v>#DIV/0!</v>
      </c>
      <c r="AW61" s="39" t="e">
        <f t="shared" si="126"/>
        <v>#DIV/0!</v>
      </c>
      <c r="AX61" s="39" t="e">
        <f t="shared" si="126"/>
        <v>#DIV/0!</v>
      </c>
      <c r="AY61" s="39" t="e">
        <f t="shared" si="126"/>
        <v>#DIV/0!</v>
      </c>
      <c r="AZ61" s="39" t="e">
        <f t="shared" si="126"/>
        <v>#DIV/0!</v>
      </c>
      <c r="BA61" s="39" t="e">
        <f t="shared" si="126"/>
        <v>#DIV/0!</v>
      </c>
      <c r="BB61" s="39" t="e">
        <f t="shared" si="126"/>
        <v>#DIV/0!</v>
      </c>
      <c r="BC61" s="39" t="e">
        <f t="shared" si="126"/>
        <v>#DIV/0!</v>
      </c>
      <c r="BD61" s="39" t="e">
        <f t="shared" si="126"/>
        <v>#DIV/0!</v>
      </c>
      <c r="BE61" s="39" t="e">
        <f t="shared" si="126"/>
        <v>#DIV/0!</v>
      </c>
      <c r="BF61" s="39" t="e">
        <f t="shared" si="126"/>
        <v>#DIV/0!</v>
      </c>
      <c r="BG61" s="39" t="e">
        <f t="shared" si="126"/>
        <v>#DIV/0!</v>
      </c>
      <c r="BH61" s="39" t="e">
        <f t="shared" si="126"/>
        <v>#DIV/0!</v>
      </c>
      <c r="BI61" s="39" t="e">
        <f t="shared" si="126"/>
        <v>#DIV/0!</v>
      </c>
      <c r="BJ61" s="39" t="e">
        <f t="shared" si="126"/>
        <v>#DIV/0!</v>
      </c>
      <c r="BK61" s="39" t="e">
        <f t="shared" si="126"/>
        <v>#DIV/0!</v>
      </c>
      <c r="BL61" s="39" t="e">
        <f t="shared" si="126"/>
        <v>#DIV/0!</v>
      </c>
      <c r="BM61" s="39" t="e">
        <f t="shared" si="126"/>
        <v>#DIV/0!</v>
      </c>
      <c r="BN61" s="39" t="e">
        <f t="shared" si="126"/>
        <v>#DIV/0!</v>
      </c>
      <c r="BO61" s="39" t="e">
        <f t="shared" si="126"/>
        <v>#DIV/0!</v>
      </c>
      <c r="BP61" s="39" t="e">
        <f t="shared" si="126"/>
        <v>#DIV/0!</v>
      </c>
      <c r="BQ61" s="39" t="e">
        <f t="shared" si="126"/>
        <v>#DIV/0!</v>
      </c>
      <c r="BR61" s="39" t="e">
        <f t="shared" si="126"/>
        <v>#DIV/0!</v>
      </c>
      <c r="BS61" s="39" t="e">
        <f t="shared" ref="BS61:CL61" si="127">+IF(BO59&lt;0,1-BS59/BO59,BS59/BO59-1)</f>
        <v>#DIV/0!</v>
      </c>
      <c r="BT61" s="39" t="e">
        <f t="shared" si="127"/>
        <v>#DIV/0!</v>
      </c>
      <c r="BU61" s="39" t="e">
        <f t="shared" si="127"/>
        <v>#DIV/0!</v>
      </c>
      <c r="BV61" s="39" t="e">
        <f t="shared" si="127"/>
        <v>#DIV/0!</v>
      </c>
      <c r="BW61" s="39" t="e">
        <f t="shared" si="127"/>
        <v>#DIV/0!</v>
      </c>
      <c r="BX61" s="39" t="e">
        <f t="shared" si="127"/>
        <v>#DIV/0!</v>
      </c>
      <c r="BY61" s="39" t="e">
        <f t="shared" si="127"/>
        <v>#DIV/0!</v>
      </c>
      <c r="BZ61" s="39" t="e">
        <f t="shared" si="127"/>
        <v>#DIV/0!</v>
      </c>
      <c r="CA61" s="39" t="e">
        <f t="shared" si="127"/>
        <v>#DIV/0!</v>
      </c>
      <c r="CB61" s="39" t="e">
        <f t="shared" si="127"/>
        <v>#DIV/0!</v>
      </c>
      <c r="CC61" s="39">
        <f t="shared" si="127"/>
        <v>0.27743727255315132</v>
      </c>
      <c r="CD61" s="39">
        <f t="shared" si="127"/>
        <v>0.32757201646090484</v>
      </c>
      <c r="CE61" s="39">
        <f t="shared" si="127"/>
        <v>-1.853767649937077E-2</v>
      </c>
      <c r="CF61" s="39">
        <f t="shared" si="127"/>
        <v>8.6433185991159567E-2</v>
      </c>
      <c r="CG61" s="39">
        <f t="shared" si="127"/>
        <v>3.342079616163085E-2</v>
      </c>
      <c r="CH61" s="39">
        <f t="shared" si="127"/>
        <v>0.53408856074696121</v>
      </c>
      <c r="CI61" s="39">
        <f t="shared" si="127"/>
        <v>8.4496609879778362E-2</v>
      </c>
      <c r="CJ61" s="39">
        <f t="shared" si="127"/>
        <v>0.21995493239859809</v>
      </c>
      <c r="CK61" s="39">
        <f t="shared" si="127"/>
        <v>0.36512680633741512</v>
      </c>
      <c r="CL61" s="39">
        <f t="shared" si="127"/>
        <v>0.15920056822356621</v>
      </c>
      <c r="CM61" s="40">
        <f t="shared" ref="CM61:DB61" si="128">+CM59/CI59-1</f>
        <v>0.16137455967413361</v>
      </c>
      <c r="CN61" s="40">
        <f t="shared" si="128"/>
        <v>0.26432930226891727</v>
      </c>
      <c r="CO61" s="40">
        <f t="shared" si="128"/>
        <v>8.0688914270296008E-2</v>
      </c>
      <c r="CP61" s="40">
        <f t="shared" si="128"/>
        <v>0.10313008490793352</v>
      </c>
      <c r="CQ61" s="40">
        <f t="shared" si="128"/>
        <v>0.29207692245588435</v>
      </c>
      <c r="CR61" s="40">
        <f t="shared" si="128"/>
        <v>0.28257939648247676</v>
      </c>
      <c r="CS61" s="40">
        <f t="shared" si="128"/>
        <v>0.2698689365999638</v>
      </c>
      <c r="CT61" s="40">
        <f t="shared" si="128"/>
        <v>0.20872182890725965</v>
      </c>
      <c r="CU61" s="40">
        <f t="shared" si="128"/>
        <v>0.19332400336006983</v>
      </c>
      <c r="CV61" s="40">
        <f t="shared" si="128"/>
        <v>0.16845268733853769</v>
      </c>
      <c r="CW61" s="40">
        <f t="shared" si="128"/>
        <v>0.14885834722637115</v>
      </c>
      <c r="CX61" s="40">
        <f t="shared" si="128"/>
        <v>0.24910483387507032</v>
      </c>
      <c r="CY61" s="40">
        <f t="shared" si="128"/>
        <v>0.23262508096939083</v>
      </c>
      <c r="CZ61" s="40">
        <f t="shared" si="128"/>
        <v>0.22794837183840477</v>
      </c>
      <c r="DA61" s="40">
        <f t="shared" si="128"/>
        <v>0.23957157353408753</v>
      </c>
      <c r="DB61" s="40">
        <f t="shared" si="128"/>
        <v>0.18634491078697057</v>
      </c>
      <c r="DE61" s="122"/>
      <c r="DF61" s="38">
        <v>0.14148524553779573</v>
      </c>
    </row>
    <row r="62" spans="1:110" s="38" customFormat="1" x14ac:dyDescent="0.2">
      <c r="A62" s="39" t="s">
        <v>450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0"/>
      <c r="AC62" s="40"/>
      <c r="AD62" s="40"/>
      <c r="AE62" s="40"/>
      <c r="AI62" s="39"/>
      <c r="AJ62" s="39" t="e">
        <f t="shared" ref="AJ62:BO62" si="129">+IF(AI59&lt;0,1-AJ59/AI59,AJ59/AI59-1)</f>
        <v>#DIV/0!</v>
      </c>
      <c r="AK62" s="39" t="e">
        <f t="shared" si="129"/>
        <v>#DIV/0!</v>
      </c>
      <c r="AL62" s="39" t="e">
        <f t="shared" si="129"/>
        <v>#DIV/0!</v>
      </c>
      <c r="AM62" s="39" t="e">
        <f t="shared" si="129"/>
        <v>#DIV/0!</v>
      </c>
      <c r="AN62" s="39" t="e">
        <f t="shared" si="129"/>
        <v>#DIV/0!</v>
      </c>
      <c r="AO62" s="39" t="e">
        <f t="shared" si="129"/>
        <v>#DIV/0!</v>
      </c>
      <c r="AP62" s="39" t="e">
        <f t="shared" si="129"/>
        <v>#DIV/0!</v>
      </c>
      <c r="AQ62" s="39" t="e">
        <f t="shared" si="129"/>
        <v>#DIV/0!</v>
      </c>
      <c r="AR62" s="39" t="e">
        <f t="shared" si="129"/>
        <v>#DIV/0!</v>
      </c>
      <c r="AS62" s="39" t="e">
        <f t="shared" si="129"/>
        <v>#DIV/0!</v>
      </c>
      <c r="AT62" s="39" t="e">
        <f t="shared" si="129"/>
        <v>#DIV/0!</v>
      </c>
      <c r="AU62" s="39" t="e">
        <f t="shared" si="129"/>
        <v>#DIV/0!</v>
      </c>
      <c r="AV62" s="39" t="e">
        <f t="shared" si="129"/>
        <v>#DIV/0!</v>
      </c>
      <c r="AW62" s="39" t="e">
        <f t="shared" si="129"/>
        <v>#DIV/0!</v>
      </c>
      <c r="AX62" s="39" t="e">
        <f t="shared" si="129"/>
        <v>#DIV/0!</v>
      </c>
      <c r="AY62" s="39" t="e">
        <f t="shared" si="129"/>
        <v>#DIV/0!</v>
      </c>
      <c r="AZ62" s="39" t="e">
        <f t="shared" si="129"/>
        <v>#DIV/0!</v>
      </c>
      <c r="BA62" s="39" t="e">
        <f t="shared" si="129"/>
        <v>#DIV/0!</v>
      </c>
      <c r="BB62" s="39" t="e">
        <f t="shared" si="129"/>
        <v>#DIV/0!</v>
      </c>
      <c r="BC62" s="39" t="e">
        <f t="shared" si="129"/>
        <v>#DIV/0!</v>
      </c>
      <c r="BD62" s="39" t="e">
        <f t="shared" si="129"/>
        <v>#DIV/0!</v>
      </c>
      <c r="BE62" s="39" t="e">
        <f t="shared" si="129"/>
        <v>#DIV/0!</v>
      </c>
      <c r="BF62" s="39" t="e">
        <f t="shared" si="129"/>
        <v>#DIV/0!</v>
      </c>
      <c r="BG62" s="39" t="e">
        <f t="shared" si="129"/>
        <v>#DIV/0!</v>
      </c>
      <c r="BH62" s="39" t="e">
        <f t="shared" si="129"/>
        <v>#DIV/0!</v>
      </c>
      <c r="BI62" s="39" t="e">
        <f t="shared" si="129"/>
        <v>#DIV/0!</v>
      </c>
      <c r="BJ62" s="39" t="e">
        <f t="shared" si="129"/>
        <v>#DIV/0!</v>
      </c>
      <c r="BK62" s="39" t="e">
        <f t="shared" si="129"/>
        <v>#DIV/0!</v>
      </c>
      <c r="BL62" s="39" t="e">
        <f t="shared" si="129"/>
        <v>#DIV/0!</v>
      </c>
      <c r="BM62" s="39" t="e">
        <f t="shared" si="129"/>
        <v>#DIV/0!</v>
      </c>
      <c r="BN62" s="39" t="e">
        <f t="shared" si="129"/>
        <v>#DIV/0!</v>
      </c>
      <c r="BO62" s="39" t="e">
        <f t="shared" si="129"/>
        <v>#DIV/0!</v>
      </c>
      <c r="BP62" s="39" t="e">
        <f t="shared" ref="BP62:CI62" si="130">+IF(BO59&lt;0,1-BP59/BO59,BP59/BO59-1)</f>
        <v>#DIV/0!</v>
      </c>
      <c r="BQ62" s="39" t="e">
        <f t="shared" si="130"/>
        <v>#DIV/0!</v>
      </c>
      <c r="BR62" s="39" t="e">
        <f t="shared" si="130"/>
        <v>#DIV/0!</v>
      </c>
      <c r="BS62" s="39" t="e">
        <f t="shared" si="130"/>
        <v>#DIV/0!</v>
      </c>
      <c r="BT62" s="39" t="e">
        <f t="shared" si="130"/>
        <v>#DIV/0!</v>
      </c>
      <c r="BU62" s="39" t="e">
        <f t="shared" si="130"/>
        <v>#DIV/0!</v>
      </c>
      <c r="BV62" s="39" t="e">
        <f t="shared" si="130"/>
        <v>#DIV/0!</v>
      </c>
      <c r="BW62" s="39" t="e">
        <f t="shared" si="130"/>
        <v>#DIV/0!</v>
      </c>
      <c r="BX62" s="39" t="e">
        <f t="shared" si="130"/>
        <v>#DIV/0!</v>
      </c>
      <c r="BY62" s="39" t="e">
        <f t="shared" si="130"/>
        <v>#DIV/0!</v>
      </c>
      <c r="BZ62" s="39">
        <f t="shared" si="130"/>
        <v>-0.23204366979505797</v>
      </c>
      <c r="CA62" s="39">
        <f t="shared" si="130"/>
        <v>0.78401296919815389</v>
      </c>
      <c r="CB62" s="39">
        <f t="shared" si="130"/>
        <v>-0.17768768348944586</v>
      </c>
      <c r="CC62" s="39">
        <f t="shared" si="130"/>
        <v>0.13388303298198023</v>
      </c>
      <c r="CD62" s="39">
        <f t="shared" si="130"/>
        <v>-0.20190419071894472</v>
      </c>
      <c r="CE62" s="39">
        <f t="shared" si="130"/>
        <v>0.31890510811775563</v>
      </c>
      <c r="CF62" s="39">
        <f t="shared" si="130"/>
        <v>-8.9738476440089809E-2</v>
      </c>
      <c r="CG62" s="39">
        <f t="shared" si="130"/>
        <v>7.8555332999499905E-2</v>
      </c>
      <c r="CH62" s="39">
        <f t="shared" si="130"/>
        <v>0.18475422204166914</v>
      </c>
      <c r="CI62" s="39">
        <f t="shared" si="130"/>
        <v>-6.7623502902349086E-2</v>
      </c>
      <c r="CJ62" s="39">
        <f>+IF(CI59&gt;1,CJ59/CI59-1,1-CJ59/CI59)</f>
        <v>2.3957129347483175E-2</v>
      </c>
      <c r="CK62" s="39">
        <f>+IF(CJ59&gt;1,CK59/CJ59-1,1-CK59/CJ59)</f>
        <v>0.20690097485890235</v>
      </c>
      <c r="CL62" s="39">
        <f>+IF(CK59&gt;1,CL59/CK59-1,1-CL59/CK59)</f>
        <v>6.03677330215735E-3</v>
      </c>
      <c r="CM62" s="40">
        <f t="shared" ref="CM62:DB62" si="131">+CM59/CL59-1</f>
        <v>-6.587490254019901E-2</v>
      </c>
      <c r="CN62" s="40">
        <f t="shared" si="131"/>
        <v>0.11472994833332684</v>
      </c>
      <c r="CO62" s="40">
        <f t="shared" si="131"/>
        <v>3.1601895021660553E-2</v>
      </c>
      <c r="CP62" s="40">
        <f t="shared" si="131"/>
        <v>2.6927746272539022E-2</v>
      </c>
      <c r="CQ62" s="40">
        <f t="shared" si="131"/>
        <v>9.4124344560319706E-2</v>
      </c>
      <c r="CR62" s="40">
        <f t="shared" si="131"/>
        <v>0.10653602701670128</v>
      </c>
      <c r="CS62" s="40">
        <f t="shared" si="131"/>
        <v>2.1378641367845841E-2</v>
      </c>
      <c r="CT62" s="40">
        <f t="shared" si="131"/>
        <v>-2.2521184781779779E-2</v>
      </c>
      <c r="CU62" s="40">
        <f t="shared" si="131"/>
        <v>8.0186368607900738E-2</v>
      </c>
      <c r="CV62" s="40">
        <f t="shared" si="131"/>
        <v>8.3473550154045784E-2</v>
      </c>
      <c r="CW62" s="40">
        <f t="shared" si="131"/>
        <v>4.2506560423554163E-3</v>
      </c>
      <c r="CX62" s="40">
        <f t="shared" si="131"/>
        <v>6.2771155423371638E-2</v>
      </c>
      <c r="CY62" s="40">
        <f t="shared" si="131"/>
        <v>6.593519931931735E-2</v>
      </c>
      <c r="CZ62" s="40">
        <f t="shared" si="131"/>
        <v>7.9362737609811163E-2</v>
      </c>
      <c r="DA62" s="40">
        <f t="shared" si="131"/>
        <v>1.3756436737944799E-2</v>
      </c>
      <c r="DB62" s="40">
        <f t="shared" si="131"/>
        <v>1.7136225521094506E-2</v>
      </c>
      <c r="DE62" s="122"/>
      <c r="DF62" s="38">
        <v>-9.3378448280869719E-3</v>
      </c>
    </row>
    <row r="63" spans="1:110" s="23" customFormat="1" x14ac:dyDescent="0.2">
      <c r="A63" s="23" t="s">
        <v>15</v>
      </c>
      <c r="B63" s="23">
        <f>'Annual Raw'!C27</f>
        <v>1.4644648</v>
      </c>
      <c r="C63" s="23">
        <f>'Annual Raw'!D27</f>
        <v>1.2651053999999999</v>
      </c>
      <c r="D63" s="23">
        <f>'Annual Raw'!E27</f>
        <v>0.99579309999999999</v>
      </c>
      <c r="E63" s="23">
        <f>'Annual Raw'!F27</f>
        <v>0.98346650000000002</v>
      </c>
      <c r="F63" s="23">
        <f>'Annual Raw'!G27</f>
        <v>1.0734376999999999</v>
      </c>
      <c r="G63" s="23">
        <f>'Annual Raw'!H27</f>
        <v>1.1749392999999999</v>
      </c>
      <c r="H63" s="23">
        <f>'Annual Raw'!I27</f>
        <v>1.4546299</v>
      </c>
      <c r="I63" s="23">
        <f>'Annual Raw'!J27</f>
        <v>2.5606309999999999</v>
      </c>
      <c r="J63" s="23">
        <f>'Annual Raw'!K27</f>
        <v>4.1667591000000002</v>
      </c>
      <c r="K63" s="23">
        <f>'Annual Raw'!L27</f>
        <v>3.7943334000000002</v>
      </c>
      <c r="L63" s="23">
        <f>'Annual Raw'!M27</f>
        <v>4.6108313000000001</v>
      </c>
      <c r="M63" s="23">
        <f>'Annual Raw'!N27</f>
        <v>5.5186251000000004</v>
      </c>
      <c r="N63" s="23">
        <f>'Annual Raw'!O27</f>
        <v>6.8438885999999997</v>
      </c>
      <c r="O63" s="23">
        <f>'Annual Raw'!P27</f>
        <v>8.0177568000000008</v>
      </c>
      <c r="P63" s="23">
        <f>'Annual Raw'!Q27</f>
        <v>9.6231665999999993</v>
      </c>
      <c r="Q63" s="23">
        <f>'Annual Raw'!R27</f>
        <v>31.720304599999999</v>
      </c>
      <c r="R63" s="23">
        <f>'Annual Raw'!S27</f>
        <v>23.3324411</v>
      </c>
      <c r="S63" s="23">
        <f>'Annual Raw'!T27</f>
        <v>9.3923120999999998</v>
      </c>
      <c r="T63" s="23">
        <f>'Annual Raw'!U27</f>
        <v>9.3784535000000009</v>
      </c>
      <c r="U63" s="23">
        <f>'Annual Raw'!V27</f>
        <v>11.957745900000001</v>
      </c>
      <c r="V63" s="23">
        <f>'Annual Raw'!W27</f>
        <v>11.776</v>
      </c>
      <c r="W63" s="23">
        <f>'Annual Raw'!X27</f>
        <v>12.1</v>
      </c>
      <c r="X63" s="23">
        <f>'Annual Raw'!Y27</f>
        <v>13.917299999999999</v>
      </c>
      <c r="Y63" s="23">
        <f>'Annual Raw'!Z27</f>
        <v>18.140999999999998</v>
      </c>
      <c r="Z63" s="23">
        <f>'Annual Raw'!AA27</f>
        <v>25.0608</v>
      </c>
      <c r="AA63" s="23">
        <f>'Annual Raw'!AB27</f>
        <v>33.615499999999997</v>
      </c>
      <c r="AB63" s="76">
        <f>+SUM(CM63:CP63)</f>
        <v>44.329671134722425</v>
      </c>
      <c r="AC63" s="76">
        <f>+SUM(CQ63:CT63)</f>
        <v>55.039799855222611</v>
      </c>
      <c r="AD63" s="76">
        <f>+SUM(CU63:CX63)</f>
        <v>64.758258038127252</v>
      </c>
      <c r="AE63" s="76">
        <f>+SUM(CY63:DB63)</f>
        <v>73.57686628436457</v>
      </c>
      <c r="AI63" s="23">
        <f>'QTR Raw'!C28</f>
        <v>0</v>
      </c>
      <c r="AJ63" s="23">
        <f>'QTR Raw'!D28</f>
        <v>0</v>
      </c>
      <c r="AK63" s="23">
        <f>'QTR Raw'!E28</f>
        <v>0</v>
      </c>
      <c r="AL63" s="23">
        <f>'QTR Raw'!F28</f>
        <v>0</v>
      </c>
      <c r="AM63" s="23">
        <f>'QTR Raw'!G28</f>
        <v>0</v>
      </c>
      <c r="AN63" s="23">
        <f>'QTR Raw'!H28</f>
        <v>0</v>
      </c>
      <c r="AO63" s="23">
        <f>'QTR Raw'!I28</f>
        <v>0</v>
      </c>
      <c r="AP63" s="23">
        <f>'QTR Raw'!J28</f>
        <v>0</v>
      </c>
      <c r="AQ63" s="23">
        <f>'QTR Raw'!K28</f>
        <v>0</v>
      </c>
      <c r="AR63" s="23">
        <f>'QTR Raw'!L28</f>
        <v>0</v>
      </c>
      <c r="AS63" s="23">
        <f>'QTR Raw'!M28</f>
        <v>0</v>
      </c>
      <c r="AT63" s="23">
        <f>'QTR Raw'!N28</f>
        <v>0</v>
      </c>
      <c r="AU63" s="23">
        <f>'QTR Raw'!O28</f>
        <v>0</v>
      </c>
      <c r="AV63" s="23">
        <f>'QTR Raw'!P28</f>
        <v>0</v>
      </c>
      <c r="AW63" s="23">
        <f>'QTR Raw'!Q28</f>
        <v>0</v>
      </c>
      <c r="AX63" s="23">
        <f>'QTR Raw'!R28</f>
        <v>0</v>
      </c>
      <c r="AY63" s="23">
        <f>'QTR Raw'!S28</f>
        <v>0</v>
      </c>
      <c r="AZ63" s="23">
        <f>'QTR Raw'!T28</f>
        <v>0</v>
      </c>
      <c r="BA63" s="23">
        <f>'QTR Raw'!U28</f>
        <v>0</v>
      </c>
      <c r="BB63" s="23">
        <f>'QTR Raw'!V28</f>
        <v>0</v>
      </c>
      <c r="BC63" s="23">
        <f>'QTR Raw'!W28</f>
        <v>0</v>
      </c>
      <c r="BD63" s="23">
        <f>'QTR Raw'!X28</f>
        <v>0</v>
      </c>
      <c r="BE63" s="23">
        <f>'QTR Raw'!Y28</f>
        <v>0</v>
      </c>
      <c r="BF63" s="23">
        <f>'QTR Raw'!Z28</f>
        <v>0</v>
      </c>
      <c r="BG63" s="23">
        <f>'QTR Raw'!AA28</f>
        <v>0</v>
      </c>
      <c r="BH63" s="23">
        <f>'QTR Raw'!AB28</f>
        <v>0</v>
      </c>
      <c r="BI63" s="23">
        <f>'QTR Raw'!AC28</f>
        <v>0</v>
      </c>
      <c r="BJ63" s="23">
        <f>'QTR Raw'!AD28</f>
        <v>0</v>
      </c>
      <c r="BK63" s="23">
        <f>'QTR Raw'!AE28</f>
        <v>0</v>
      </c>
      <c r="BL63" s="23">
        <f>'QTR Raw'!AF28</f>
        <v>0</v>
      </c>
      <c r="BM63" s="23">
        <f>'QTR Raw'!AG28</f>
        <v>0</v>
      </c>
      <c r="BN63" s="23">
        <f>'QTR Raw'!AH28</f>
        <v>0</v>
      </c>
      <c r="BO63" s="23">
        <f>'QTR Raw'!AI28</f>
        <v>0</v>
      </c>
      <c r="BP63" s="23">
        <f>'QTR Raw'!AJ28</f>
        <v>0</v>
      </c>
      <c r="BQ63" s="23">
        <f>'QTR Raw'!AK28</f>
        <v>0</v>
      </c>
      <c r="BR63" s="23">
        <f>'QTR Raw'!AL28</f>
        <v>0</v>
      </c>
      <c r="BS63" s="23">
        <f>'QTR Raw'!AM28</f>
        <v>0</v>
      </c>
      <c r="BT63" s="23">
        <f>'QTR Raw'!AN28</f>
        <v>0</v>
      </c>
      <c r="BU63" s="23">
        <f>'QTR Raw'!AO28</f>
        <v>0</v>
      </c>
      <c r="BV63" s="23">
        <f>'QTR Raw'!AP28</f>
        <v>0</v>
      </c>
      <c r="BW63" s="23">
        <f>'QTR Raw'!AQ28</f>
        <v>0</v>
      </c>
      <c r="BX63" s="23">
        <f>'QTR Raw'!AR28</f>
        <v>0</v>
      </c>
      <c r="BY63" s="23">
        <f>'QTR Raw'!AS28</f>
        <v>3.64</v>
      </c>
      <c r="BZ63" s="23">
        <f>'QTR Raw'!AT28</f>
        <v>3.4689999999999999</v>
      </c>
      <c r="CA63" s="23">
        <f>'QTR Raw'!AU28</f>
        <v>3.6389999999999998</v>
      </c>
      <c r="CB63" s="23">
        <f>'QTR Raw'!AV28</f>
        <v>4.085</v>
      </c>
      <c r="CC63" s="23">
        <f>'QTR Raw'!AW28</f>
        <v>5.2430000000000003</v>
      </c>
      <c r="CD63" s="23">
        <f>'QTR Raw'!AX28</f>
        <v>5.1740000000000004</v>
      </c>
      <c r="CE63" s="23">
        <f>'QTR Raw'!AY28</f>
        <v>5.6059999999999999</v>
      </c>
      <c r="CF63" s="23">
        <f>'QTR Raw'!AZ28</f>
        <v>5.9169999999999998</v>
      </c>
      <c r="CG63" s="23">
        <f>'QTR Raw'!BA28</f>
        <v>6.4009999999999998</v>
      </c>
      <c r="CH63" s="23">
        <f>'QTR Raw'!BB28</f>
        <v>7.1369999999999996</v>
      </c>
      <c r="CI63" s="23">
        <f>'QTR Raw'!BC28</f>
        <v>7.5679999999999996</v>
      </c>
      <c r="CJ63" s="23">
        <f>'QTR Raw'!BD28</f>
        <v>7.6219999999999999</v>
      </c>
      <c r="CK63" s="23">
        <f>'QTR Raw'!BE28</f>
        <v>9.4049999999999994</v>
      </c>
      <c r="CL63" s="23">
        <f>'QTR Raw'!BF28</f>
        <v>9.0210000000000008</v>
      </c>
      <c r="CM63" s="24">
        <f t="shared" ref="CM63:DB63" si="132">CM64*CL165</f>
        <v>10.020400234101704</v>
      </c>
      <c r="CN63" s="24">
        <f t="shared" si="132"/>
        <v>10.739853206230748</v>
      </c>
      <c r="CO63" s="24">
        <f t="shared" si="132"/>
        <v>11.44204068505277</v>
      </c>
      <c r="CP63" s="24">
        <f t="shared" si="132"/>
        <v>12.127377009337202</v>
      </c>
      <c r="CQ63" s="24">
        <f t="shared" si="132"/>
        <v>12.79626657451662</v>
      </c>
      <c r="CR63" s="24">
        <f t="shared" si="132"/>
        <v>13.449104071307792</v>
      </c>
      <c r="CS63" s="24">
        <f t="shared" si="132"/>
        <v>14.086274718606264</v>
      </c>
      <c r="CT63" s="24">
        <f t="shared" si="132"/>
        <v>14.708154490791932</v>
      </c>
      <c r="CU63" s="24">
        <f t="shared" si="132"/>
        <v>15.315110339579698</v>
      </c>
      <c r="CV63" s="24">
        <f t="shared" si="132"/>
        <v>15.907500410546172</v>
      </c>
      <c r="CW63" s="24">
        <f t="shared" si="132"/>
        <v>16.485674254460093</v>
      </c>
      <c r="CX63" s="24">
        <f t="shared" si="132"/>
        <v>17.049973033541288</v>
      </c>
      <c r="CY63" s="24">
        <f t="shared" si="132"/>
        <v>17.600729722769746</v>
      </c>
      <c r="CZ63" s="24">
        <f t="shared" si="132"/>
        <v>18.138269306363721</v>
      </c>
      <c r="DA63" s="24">
        <f t="shared" si="132"/>
        <v>18.662908969542695</v>
      </c>
      <c r="DB63" s="24">
        <f t="shared" si="132"/>
        <v>19.174958285688412</v>
      </c>
      <c r="DE63" s="123"/>
      <c r="DF63" s="23">
        <v>9.175434130959486</v>
      </c>
    </row>
    <row r="64" spans="1:110" s="46" customFormat="1" x14ac:dyDescent="0.2">
      <c r="A64" s="46" t="s">
        <v>483</v>
      </c>
      <c r="B64" s="46">
        <f>+B63/B165</f>
        <v>0.12644877230746598</v>
      </c>
      <c r="C64" s="46">
        <f>+C63/C165</f>
        <v>0.11715586664457715</v>
      </c>
      <c r="D64" s="46">
        <f>+D63/D165</f>
        <v>9.7607763005611456E-2</v>
      </c>
      <c r="E64" s="46">
        <f t="shared" ref="E64:AE64" si="133">+E63/E165</f>
        <v>9.8010808125094717E-2</v>
      </c>
      <c r="F64" s="46">
        <f t="shared" si="133"/>
        <v>0.10050047742135804</v>
      </c>
      <c r="G64" s="46">
        <f t="shared" si="133"/>
        <v>0.10483477547188144</v>
      </c>
      <c r="H64" s="46">
        <f t="shared" si="133"/>
        <v>4.7849648560338409E-2</v>
      </c>
      <c r="I64" s="46">
        <f t="shared" si="133"/>
        <v>5.0364363545605674E-2</v>
      </c>
      <c r="J64" s="46">
        <f t="shared" si="133"/>
        <v>7.7999350192468966E-2</v>
      </c>
      <c r="K64" s="46">
        <f t="shared" si="133"/>
        <v>6.6111728094848485E-2</v>
      </c>
      <c r="L64" s="46">
        <f t="shared" si="133"/>
        <v>7.2569569724173472E-2</v>
      </c>
      <c r="M64" s="46">
        <f t="shared" si="133"/>
        <v>6.7258441818653369E-2</v>
      </c>
      <c r="N64" s="46">
        <f t="shared" si="133"/>
        <v>6.6898872222077105E-2</v>
      </c>
      <c r="O64" s="46">
        <f t="shared" si="133"/>
        <v>8.0195734579362798E-2</v>
      </c>
      <c r="P64" s="46">
        <f t="shared" si="133"/>
        <v>8.7254948768748897E-2</v>
      </c>
      <c r="Q64" s="46">
        <f t="shared" si="133"/>
        <v>0.10729333179306869</v>
      </c>
      <c r="R64" s="46">
        <f t="shared" si="133"/>
        <v>8.4386415679683649E-2</v>
      </c>
      <c r="S64" s="46">
        <f t="shared" si="133"/>
        <v>9.7909507069898469E-2</v>
      </c>
      <c r="T64" s="46">
        <f t="shared" si="133"/>
        <v>9.9764860445894832E-2</v>
      </c>
      <c r="U64" s="46">
        <f t="shared" si="133"/>
        <v>0.10918150337609706</v>
      </c>
      <c r="V64" s="46">
        <f t="shared" si="133"/>
        <v>0.11547124446348918</v>
      </c>
      <c r="W64" s="46">
        <f t="shared" si="133"/>
        <v>9.0472701170911163E-2</v>
      </c>
      <c r="X64" s="46">
        <f t="shared" si="133"/>
        <v>8.4611980024780556E-2</v>
      </c>
      <c r="Y64" s="46">
        <f t="shared" si="133"/>
        <v>7.1009155135491234E-2</v>
      </c>
      <c r="Z64" s="46">
        <f t="shared" si="133"/>
        <v>6.9738863287250388E-2</v>
      </c>
      <c r="AA64" s="46">
        <f t="shared" ref="AA64" si="134">+AA63/AA165</f>
        <v>7.8495129591511476E-2</v>
      </c>
      <c r="AB64" s="110">
        <f t="shared" si="133"/>
        <v>8.3135748460788098E-2</v>
      </c>
      <c r="AC64" s="110">
        <f t="shared" si="133"/>
        <v>8.6244874848501421E-2</v>
      </c>
      <c r="AD64" s="110">
        <f t="shared" si="133"/>
        <v>8.8296007090580872E-2</v>
      </c>
      <c r="AE64" s="110">
        <f t="shared" si="133"/>
        <v>8.9744805378770359E-2</v>
      </c>
      <c r="AI64" s="46" t="e">
        <f t="shared" ref="AI64:BN64" si="135">+AI63/AH165</f>
        <v>#DIV/0!</v>
      </c>
      <c r="AJ64" s="46" t="e">
        <f t="shared" si="135"/>
        <v>#DIV/0!</v>
      </c>
      <c r="AK64" s="46" t="e">
        <f t="shared" si="135"/>
        <v>#DIV/0!</v>
      </c>
      <c r="AL64" s="46" t="e">
        <f t="shared" si="135"/>
        <v>#DIV/0!</v>
      </c>
      <c r="AM64" s="46" t="e">
        <f t="shared" si="135"/>
        <v>#DIV/0!</v>
      </c>
      <c r="AN64" s="46" t="e">
        <f t="shared" si="135"/>
        <v>#DIV/0!</v>
      </c>
      <c r="AO64" s="46" t="e">
        <f t="shared" si="135"/>
        <v>#DIV/0!</v>
      </c>
      <c r="AP64" s="46" t="e">
        <f t="shared" si="135"/>
        <v>#DIV/0!</v>
      </c>
      <c r="AQ64" s="46" t="e">
        <f t="shared" si="135"/>
        <v>#DIV/0!</v>
      </c>
      <c r="AR64" s="46" t="e">
        <f t="shared" si="135"/>
        <v>#DIV/0!</v>
      </c>
      <c r="AS64" s="46" t="e">
        <f t="shared" si="135"/>
        <v>#DIV/0!</v>
      </c>
      <c r="AT64" s="46" t="e">
        <f t="shared" si="135"/>
        <v>#DIV/0!</v>
      </c>
      <c r="AU64" s="46" t="e">
        <f t="shared" si="135"/>
        <v>#DIV/0!</v>
      </c>
      <c r="AV64" s="46" t="e">
        <f t="shared" si="135"/>
        <v>#DIV/0!</v>
      </c>
      <c r="AW64" s="46" t="e">
        <f t="shared" si="135"/>
        <v>#DIV/0!</v>
      </c>
      <c r="AX64" s="46" t="e">
        <f t="shared" si="135"/>
        <v>#DIV/0!</v>
      </c>
      <c r="AY64" s="46" t="e">
        <f t="shared" si="135"/>
        <v>#DIV/0!</v>
      </c>
      <c r="AZ64" s="46" t="e">
        <f t="shared" si="135"/>
        <v>#DIV/0!</v>
      </c>
      <c r="BA64" s="46" t="e">
        <f t="shared" si="135"/>
        <v>#DIV/0!</v>
      </c>
      <c r="BB64" s="46" t="e">
        <f t="shared" si="135"/>
        <v>#DIV/0!</v>
      </c>
      <c r="BC64" s="46" t="e">
        <f t="shared" si="135"/>
        <v>#DIV/0!</v>
      </c>
      <c r="BD64" s="46" t="e">
        <f t="shared" si="135"/>
        <v>#DIV/0!</v>
      </c>
      <c r="BE64" s="46" t="e">
        <f t="shared" si="135"/>
        <v>#DIV/0!</v>
      </c>
      <c r="BF64" s="46" t="e">
        <f t="shared" si="135"/>
        <v>#DIV/0!</v>
      </c>
      <c r="BG64" s="46" t="e">
        <f t="shared" si="135"/>
        <v>#DIV/0!</v>
      </c>
      <c r="BH64" s="46" t="e">
        <f t="shared" si="135"/>
        <v>#DIV/0!</v>
      </c>
      <c r="BI64" s="46" t="e">
        <f t="shared" si="135"/>
        <v>#DIV/0!</v>
      </c>
      <c r="BJ64" s="46" t="e">
        <f t="shared" si="135"/>
        <v>#DIV/0!</v>
      </c>
      <c r="BK64" s="46" t="e">
        <f t="shared" si="135"/>
        <v>#DIV/0!</v>
      </c>
      <c r="BL64" s="46" t="e">
        <f t="shared" si="135"/>
        <v>#DIV/0!</v>
      </c>
      <c r="BM64" s="46" t="e">
        <f t="shared" si="135"/>
        <v>#DIV/0!</v>
      </c>
      <c r="BN64" s="46" t="e">
        <f t="shared" si="135"/>
        <v>#DIV/0!</v>
      </c>
      <c r="BO64" s="46" t="e">
        <f t="shared" ref="BO64:CL64" si="136">+BO63/BN165</f>
        <v>#DIV/0!</v>
      </c>
      <c r="BP64" s="46" t="e">
        <f t="shared" si="136"/>
        <v>#DIV/0!</v>
      </c>
      <c r="BQ64" s="46" t="e">
        <f t="shared" si="136"/>
        <v>#DIV/0!</v>
      </c>
      <c r="BR64" s="46" t="e">
        <f t="shared" si="136"/>
        <v>#DIV/0!</v>
      </c>
      <c r="BS64" s="46" t="e">
        <f t="shared" si="136"/>
        <v>#DIV/0!</v>
      </c>
      <c r="BT64" s="46" t="e">
        <f t="shared" si="136"/>
        <v>#DIV/0!</v>
      </c>
      <c r="BU64" s="46" t="e">
        <f t="shared" si="136"/>
        <v>#DIV/0!</v>
      </c>
      <c r="BV64" s="46" t="e">
        <f t="shared" si="136"/>
        <v>#DIV/0!</v>
      </c>
      <c r="BW64" s="46" t="e">
        <f t="shared" si="136"/>
        <v>#DIV/0!</v>
      </c>
      <c r="BX64" s="46" t="e">
        <f t="shared" si="136"/>
        <v>#DIV/0!</v>
      </c>
      <c r="BY64" s="46" t="e">
        <f t="shared" si="136"/>
        <v>#DIV/0!</v>
      </c>
      <c r="BZ64" s="46" t="e">
        <f t="shared" si="136"/>
        <v>#DIV/0!</v>
      </c>
      <c r="CA64" s="46">
        <f t="shared" si="136"/>
        <v>2.2123732399503902E-2</v>
      </c>
      <c r="CB64" s="46">
        <f t="shared" si="136"/>
        <v>2.4835242333600835E-2</v>
      </c>
      <c r="CC64" s="46" t="e">
        <f t="shared" si="136"/>
        <v>#DIV/0!</v>
      </c>
      <c r="CD64" s="46" t="e">
        <f t="shared" si="136"/>
        <v>#DIV/0!</v>
      </c>
      <c r="CE64" s="46">
        <f t="shared" si="136"/>
        <v>2.2874070205360676E-2</v>
      </c>
      <c r="CF64" s="46">
        <f t="shared" si="136"/>
        <v>2.4143038424031239E-2</v>
      </c>
      <c r="CG64" s="46">
        <f t="shared" si="136"/>
        <v>2.2573228102099691E-2</v>
      </c>
      <c r="CH64" s="46">
        <f t="shared" si="136"/>
        <v>2.5168743784515776E-2</v>
      </c>
      <c r="CI64" s="46">
        <f t="shared" si="136"/>
        <v>2.1060130457044902E-2</v>
      </c>
      <c r="CJ64" s="46">
        <f t="shared" si="136"/>
        <v>2.1666704568712621E-2</v>
      </c>
      <c r="CK64" s="46">
        <f t="shared" si="136"/>
        <v>2.4408917495004023E-2</v>
      </c>
      <c r="CL64" s="46">
        <f t="shared" si="136"/>
        <v>2.3998084622444505E-2</v>
      </c>
      <c r="CM64" s="47">
        <f t="shared" ref="CM64:DB64" si="137">CL64</f>
        <v>2.3998084622444505E-2</v>
      </c>
      <c r="CN64" s="47">
        <f t="shared" si="137"/>
        <v>2.3998084622444505E-2</v>
      </c>
      <c r="CO64" s="47">
        <f t="shared" si="137"/>
        <v>2.3998084622444505E-2</v>
      </c>
      <c r="CP64" s="47">
        <f t="shared" si="137"/>
        <v>2.3998084622444505E-2</v>
      </c>
      <c r="CQ64" s="47">
        <f t="shared" si="137"/>
        <v>2.3998084622444505E-2</v>
      </c>
      <c r="CR64" s="47">
        <f t="shared" si="137"/>
        <v>2.3998084622444505E-2</v>
      </c>
      <c r="CS64" s="47">
        <f t="shared" si="137"/>
        <v>2.3998084622444505E-2</v>
      </c>
      <c r="CT64" s="47">
        <f t="shared" si="137"/>
        <v>2.3998084622444505E-2</v>
      </c>
      <c r="CU64" s="47">
        <f t="shared" si="137"/>
        <v>2.3998084622444505E-2</v>
      </c>
      <c r="CV64" s="47">
        <f t="shared" si="137"/>
        <v>2.3998084622444505E-2</v>
      </c>
      <c r="CW64" s="47">
        <f t="shared" si="137"/>
        <v>2.3998084622444505E-2</v>
      </c>
      <c r="CX64" s="47">
        <f t="shared" si="137"/>
        <v>2.3998084622444505E-2</v>
      </c>
      <c r="CY64" s="47">
        <f t="shared" si="137"/>
        <v>2.3998084622444505E-2</v>
      </c>
      <c r="CZ64" s="47">
        <f t="shared" si="137"/>
        <v>2.3998084622444505E-2</v>
      </c>
      <c r="DA64" s="47">
        <f t="shared" si="137"/>
        <v>2.3998084622444505E-2</v>
      </c>
      <c r="DB64" s="47">
        <f t="shared" si="137"/>
        <v>2.3998084622444505E-2</v>
      </c>
      <c r="DE64" s="130"/>
      <c r="DF64" s="46">
        <v>2.4408917495004023E-2</v>
      </c>
    </row>
    <row r="65" spans="1:110" s="26" customFormat="1" x14ac:dyDescent="0.2">
      <c r="A65" s="34" t="s">
        <v>16</v>
      </c>
      <c r="B65" s="26">
        <f>B59-B63</f>
        <v>4.7068992000000005</v>
      </c>
      <c r="C65" s="26">
        <f t="shared" ref="C65:T65" si="138">C59-C63</f>
        <v>6.2457537000000016</v>
      </c>
      <c r="D65" s="26">
        <f>D59-D63</f>
        <v>3.8333570999999917</v>
      </c>
      <c r="E65" s="26">
        <f t="shared" si="138"/>
        <v>4.9121622999999932</v>
      </c>
      <c r="F65" s="26">
        <f t="shared" si="138"/>
        <v>6.4588216000000074</v>
      </c>
      <c r="G65" s="26">
        <f t="shared" si="138"/>
        <v>15.48215649999999</v>
      </c>
      <c r="H65" s="26">
        <f t="shared" si="138"/>
        <v>30.165525399999993</v>
      </c>
      <c r="I65" s="26">
        <f t="shared" si="138"/>
        <v>37.780340999999993</v>
      </c>
      <c r="J65" s="26">
        <f t="shared" si="138"/>
        <v>40.671799200000017</v>
      </c>
      <c r="K65" s="26">
        <f t="shared" si="138"/>
        <v>54.893140299999992</v>
      </c>
      <c r="L65" s="26">
        <f t="shared" si="138"/>
        <v>61.583686600000021</v>
      </c>
      <c r="M65" s="26">
        <f t="shared" si="138"/>
        <v>60.833505600000016</v>
      </c>
      <c r="N65" s="26">
        <f t="shared" si="138"/>
        <v>74.615355000000037</v>
      </c>
      <c r="O65" s="26">
        <f t="shared" si="138"/>
        <v>32.752102700000052</v>
      </c>
      <c r="P65" s="26">
        <f t="shared" si="138"/>
        <v>23.523773999999996</v>
      </c>
      <c r="Q65" s="26">
        <f t="shared" si="138"/>
        <v>-49.530325800000021</v>
      </c>
      <c r="R65" s="26">
        <f t="shared" si="138"/>
        <v>-12.5492369</v>
      </c>
      <c r="S65" s="26">
        <f t="shared" si="138"/>
        <v>26.928973300000024</v>
      </c>
      <c r="T65" s="26">
        <f t="shared" si="138"/>
        <v>134.13646800000006</v>
      </c>
      <c r="U65" s="26">
        <f t="shared" ref="U65:Z65" si="139">U59-U63</f>
        <v>120.8528396</v>
      </c>
      <c r="V65" s="26">
        <f t="shared" si="139"/>
        <v>117.10809999999999</v>
      </c>
      <c r="W65" s="26">
        <f t="shared" si="139"/>
        <v>155.52900000000002</v>
      </c>
      <c r="X65" s="26">
        <f t="shared" si="139"/>
        <v>190.43860000000001</v>
      </c>
      <c r="Y65" s="26">
        <f t="shared" si="139"/>
        <v>232.13430000000002</v>
      </c>
      <c r="Z65" s="26">
        <f t="shared" si="139"/>
        <v>259.62929999999983</v>
      </c>
      <c r="AA65" s="26">
        <f t="shared" ref="AA65" si="140">AA59-AA63</f>
        <v>306.99929999999995</v>
      </c>
      <c r="AB65" s="27">
        <f>AB59-AB63</f>
        <v>348.76196226641918</v>
      </c>
      <c r="AC65" s="27">
        <f>AC59-AC63</f>
        <v>440.96658533362717</v>
      </c>
      <c r="AD65" s="27">
        <f>AD59-AD63</f>
        <v>525.29266860481789</v>
      </c>
      <c r="AE65" s="27">
        <f>AE59-AE63</f>
        <v>646.77802340287712</v>
      </c>
      <c r="AI65" s="26">
        <f t="shared" ref="AI65:AO65" si="141">AI59-AI63</f>
        <v>0</v>
      </c>
      <c r="AJ65" s="26">
        <f t="shared" si="141"/>
        <v>0</v>
      </c>
      <c r="AK65" s="26">
        <f t="shared" si="141"/>
        <v>0</v>
      </c>
      <c r="AL65" s="26">
        <f t="shared" si="141"/>
        <v>0</v>
      </c>
      <c r="AM65" s="26">
        <f t="shared" si="141"/>
        <v>0</v>
      </c>
      <c r="AN65" s="26">
        <f t="shared" si="141"/>
        <v>0</v>
      </c>
      <c r="AO65" s="26">
        <f t="shared" si="141"/>
        <v>0</v>
      </c>
      <c r="AP65" s="26">
        <f t="shared" ref="AP65:CD65" si="142">AP59-AP63</f>
        <v>0</v>
      </c>
      <c r="AQ65" s="26">
        <f t="shared" si="142"/>
        <v>0</v>
      </c>
      <c r="AR65" s="26">
        <f t="shared" si="142"/>
        <v>0</v>
      </c>
      <c r="AS65" s="26">
        <f t="shared" si="142"/>
        <v>0</v>
      </c>
      <c r="AT65" s="26">
        <f t="shared" si="142"/>
        <v>0</v>
      </c>
      <c r="AU65" s="26">
        <f t="shared" si="142"/>
        <v>0</v>
      </c>
      <c r="AV65" s="26">
        <f t="shared" si="142"/>
        <v>0</v>
      </c>
      <c r="AW65" s="26">
        <f t="shared" si="142"/>
        <v>0</v>
      </c>
      <c r="AX65" s="26">
        <f t="shared" si="142"/>
        <v>0</v>
      </c>
      <c r="AY65" s="26">
        <f t="shared" si="142"/>
        <v>0</v>
      </c>
      <c r="AZ65" s="26">
        <f t="shared" si="142"/>
        <v>0</v>
      </c>
      <c r="BA65" s="26">
        <f t="shared" si="142"/>
        <v>0</v>
      </c>
      <c r="BB65" s="26">
        <f t="shared" si="142"/>
        <v>0</v>
      </c>
      <c r="BC65" s="26">
        <f t="shared" si="142"/>
        <v>0</v>
      </c>
      <c r="BD65" s="26">
        <f t="shared" si="142"/>
        <v>0</v>
      </c>
      <c r="BE65" s="26">
        <f t="shared" si="142"/>
        <v>0</v>
      </c>
      <c r="BF65" s="26">
        <f t="shared" si="142"/>
        <v>0</v>
      </c>
      <c r="BG65" s="26">
        <f t="shared" si="142"/>
        <v>0</v>
      </c>
      <c r="BH65" s="26">
        <f t="shared" si="142"/>
        <v>0</v>
      </c>
      <c r="BI65" s="26">
        <f t="shared" si="142"/>
        <v>0</v>
      </c>
      <c r="BJ65" s="26">
        <f t="shared" si="142"/>
        <v>0</v>
      </c>
      <c r="BK65" s="26">
        <f t="shared" si="142"/>
        <v>0</v>
      </c>
      <c r="BL65" s="26">
        <f t="shared" si="142"/>
        <v>0</v>
      </c>
      <c r="BM65" s="26">
        <f t="shared" si="142"/>
        <v>0</v>
      </c>
      <c r="BN65" s="26">
        <f t="shared" si="142"/>
        <v>0</v>
      </c>
      <c r="BO65" s="26">
        <f t="shared" si="142"/>
        <v>0</v>
      </c>
      <c r="BP65" s="26">
        <f t="shared" si="142"/>
        <v>0</v>
      </c>
      <c r="BQ65" s="26">
        <f t="shared" si="142"/>
        <v>0</v>
      </c>
      <c r="BR65" s="26">
        <f t="shared" si="142"/>
        <v>0</v>
      </c>
      <c r="BS65" s="26">
        <f t="shared" si="142"/>
        <v>0</v>
      </c>
      <c r="BT65" s="26">
        <f t="shared" si="142"/>
        <v>0</v>
      </c>
      <c r="BU65" s="26">
        <f t="shared" si="142"/>
        <v>0</v>
      </c>
      <c r="BV65" s="26">
        <f t="shared" si="142"/>
        <v>0</v>
      </c>
      <c r="BW65" s="26">
        <f t="shared" si="142"/>
        <v>0</v>
      </c>
      <c r="BX65" s="26">
        <f t="shared" si="142"/>
        <v>0</v>
      </c>
      <c r="BY65" s="26">
        <f t="shared" si="142"/>
        <v>48.570000000000007</v>
      </c>
      <c r="BZ65" s="26">
        <f t="shared" si="142"/>
        <v>36.626000000000026</v>
      </c>
      <c r="CA65" s="26">
        <f t="shared" si="142"/>
        <v>67.891000000000034</v>
      </c>
      <c r="CB65" s="26">
        <f t="shared" si="142"/>
        <v>54.734999999999964</v>
      </c>
      <c r="CC65" s="26">
        <f t="shared" si="142"/>
        <v>61.452000000000034</v>
      </c>
      <c r="CD65" s="26">
        <f t="shared" si="142"/>
        <v>48.055000000000014</v>
      </c>
      <c r="CE65" s="26">
        <f t="shared" ref="CE65:CK65" si="143">CE59-CE63</f>
        <v>64.598000000000042</v>
      </c>
      <c r="CF65" s="26">
        <f t="shared" si="143"/>
        <v>57.986999999999966</v>
      </c>
      <c r="CG65" s="26">
        <f t="shared" si="143"/>
        <v>62.52300000000001</v>
      </c>
      <c r="CH65" s="26">
        <f t="shared" si="143"/>
        <v>74.521000000000015</v>
      </c>
      <c r="CI65" s="26">
        <f t="shared" si="143"/>
        <v>68.567999999999998</v>
      </c>
      <c r="CJ65" s="26">
        <f t="shared" si="143"/>
        <v>70.33799999999998</v>
      </c>
      <c r="CK65" s="26">
        <f t="shared" si="143"/>
        <v>84.685000000000002</v>
      </c>
      <c r="CL65" s="26">
        <f t="shared" ref="CL65" si="144">CL59-CL63</f>
        <v>85.636999999999986</v>
      </c>
      <c r="CM65" s="27">
        <f t="shared" ref="CM65:DB65" si="145">CM59-CM63</f>
        <v>78.402013241248127</v>
      </c>
      <c r="CN65" s="27">
        <f t="shared" si="145"/>
        <v>87.827259198654019</v>
      </c>
      <c r="CO65" s="27">
        <f t="shared" si="145"/>
        <v>90.23997925863938</v>
      </c>
      <c r="CP65" s="27">
        <f t="shared" si="145"/>
        <v>92.292710567877947</v>
      </c>
      <c r="CQ65" s="27">
        <f t="shared" si="145"/>
        <v>101.4522933048351</v>
      </c>
      <c r="CR65" s="27">
        <f t="shared" si="145"/>
        <v>112.97104346996976</v>
      </c>
      <c r="CS65" s="27">
        <f t="shared" si="145"/>
        <v>115.03656381862641</v>
      </c>
      <c r="CT65" s="27">
        <f t="shared" si="145"/>
        <v>111.50668474019581</v>
      </c>
      <c r="CU65" s="27">
        <f t="shared" si="145"/>
        <v>121.02043851377094</v>
      </c>
      <c r="CV65" s="27">
        <f t="shared" si="145"/>
        <v>131.80846071779402</v>
      </c>
      <c r="CW65" s="27">
        <f t="shared" si="145"/>
        <v>131.85817661660261</v>
      </c>
      <c r="CX65" s="27">
        <f t="shared" si="145"/>
        <v>140.60559275665037</v>
      </c>
      <c r="CY65" s="27">
        <f t="shared" si="145"/>
        <v>150.44988722159792</v>
      </c>
      <c r="CZ65" s="27">
        <f t="shared" si="145"/>
        <v>163.24930465572669</v>
      </c>
      <c r="DA65" s="27">
        <f t="shared" si="145"/>
        <v>165.21991167880651</v>
      </c>
      <c r="DB65" s="27">
        <f t="shared" si="145"/>
        <v>167.85891984674586</v>
      </c>
      <c r="DE65" s="121"/>
      <c r="DF65" s="26">
        <v>84.035968049165817</v>
      </c>
    </row>
    <row r="66" spans="1:110" s="23" customFormat="1" x14ac:dyDescent="0.2">
      <c r="A66" s="23" t="s">
        <v>17</v>
      </c>
      <c r="B66" s="23">
        <f>'Annual Raw'!C23</f>
        <v>1.7963210000000001</v>
      </c>
      <c r="C66" s="23">
        <f>'Annual Raw'!D23</f>
        <v>1.5778719000000001</v>
      </c>
      <c r="D66" s="23">
        <f>'Annual Raw'!E23</f>
        <v>2.3277861</v>
      </c>
      <c r="E66" s="23">
        <f>'Annual Raw'!F23</f>
        <v>1.4852618</v>
      </c>
      <c r="F66" s="23">
        <f>'Annual Raw'!G23</f>
        <v>2.0172045000000001</v>
      </c>
      <c r="G66" s="23">
        <f>'Annual Raw'!H23</f>
        <v>1.5512828999999999</v>
      </c>
      <c r="H66" s="23">
        <f>'Annual Raw'!I23</f>
        <v>0.7916434</v>
      </c>
      <c r="I66" s="23">
        <f>'Annual Raw'!J23</f>
        <v>1.7421059999999999</v>
      </c>
      <c r="J66" s="23">
        <f>'Annual Raw'!K23</f>
        <v>6.2729349000000001</v>
      </c>
      <c r="K66" s="23">
        <f>'Annual Raw'!L23</f>
        <v>9.7472835999999994</v>
      </c>
      <c r="L66" s="23">
        <f>'Annual Raw'!M23</f>
        <v>2.5460468000000001</v>
      </c>
      <c r="M66" s="23">
        <f>'Annual Raw'!N23</f>
        <v>3.0573332999999998</v>
      </c>
      <c r="N66" s="23">
        <f>'Annual Raw'!O23</f>
        <v>9.2070863999999997</v>
      </c>
      <c r="O66" s="23">
        <f>'Annual Raw'!P23</f>
        <v>15.039230099999999</v>
      </c>
      <c r="P66" s="23">
        <f>'Annual Raw'!Q23</f>
        <v>18.303455799999998</v>
      </c>
      <c r="Q66" s="23">
        <f>'Annual Raw'!R23</f>
        <v>4.6945348999999998</v>
      </c>
      <c r="R66" s="23">
        <f>'Annual Raw'!S23</f>
        <v>15.9106065</v>
      </c>
      <c r="S66" s="23">
        <f>'Annual Raw'!T23</f>
        <v>12.598136800000001</v>
      </c>
      <c r="T66" s="23">
        <f>'Annual Raw'!U23</f>
        <v>10.331586</v>
      </c>
      <c r="U66" s="23">
        <f>'Annual Raw'!V23</f>
        <v>42.977825099999997</v>
      </c>
      <c r="V66" s="23">
        <f>'Annual Raw'!W23</f>
        <v>22.462900000000001</v>
      </c>
      <c r="W66" s="23">
        <f>'Annual Raw'!X23</f>
        <v>21.001999999999999</v>
      </c>
      <c r="X66" s="23">
        <f>'Annual Raw'!Y23</f>
        <v>20.1813</v>
      </c>
      <c r="Y66" s="23">
        <f>'Annual Raw'!Z23</f>
        <v>31.311699999999998</v>
      </c>
      <c r="Z66" s="23">
        <f>'Annual Raw'!AA23</f>
        <v>40.666899999999998</v>
      </c>
      <c r="AA66" s="23">
        <f>'Annual Raw'!AB23</f>
        <v>47.417700000000004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23">
        <f>'QTR Raw'!C23</f>
        <v>0</v>
      </c>
      <c r="AJ66" s="23">
        <f>'QTR Raw'!D23</f>
        <v>0</v>
      </c>
      <c r="AK66" s="23">
        <f>'QTR Raw'!E23</f>
        <v>0</v>
      </c>
      <c r="AL66" s="23">
        <f>'QTR Raw'!F23</f>
        <v>0</v>
      </c>
      <c r="AM66" s="23">
        <f>'QTR Raw'!G23</f>
        <v>0</v>
      </c>
      <c r="AN66" s="23">
        <f>'QTR Raw'!H23</f>
        <v>0</v>
      </c>
      <c r="AO66" s="23">
        <f>'QTR Raw'!I23</f>
        <v>0</v>
      </c>
      <c r="AP66" s="23">
        <f>'QTR Raw'!J23</f>
        <v>0</v>
      </c>
      <c r="AQ66" s="23">
        <f>'QTR Raw'!K23</f>
        <v>0</v>
      </c>
      <c r="AR66" s="23">
        <f>'QTR Raw'!L23</f>
        <v>0</v>
      </c>
      <c r="AS66" s="23">
        <f>'QTR Raw'!M23</f>
        <v>0</v>
      </c>
      <c r="AT66" s="23">
        <f>'QTR Raw'!N23</f>
        <v>0</v>
      </c>
      <c r="AU66" s="23">
        <f>'QTR Raw'!O23</f>
        <v>0</v>
      </c>
      <c r="AV66" s="23">
        <f>'QTR Raw'!P23</f>
        <v>0</v>
      </c>
      <c r="AW66" s="23">
        <f>'QTR Raw'!Q23</f>
        <v>0</v>
      </c>
      <c r="AX66" s="23">
        <f>'QTR Raw'!R23</f>
        <v>0</v>
      </c>
      <c r="AY66" s="23">
        <f>'QTR Raw'!S23</f>
        <v>0</v>
      </c>
      <c r="AZ66" s="23">
        <f>'QTR Raw'!T23</f>
        <v>0</v>
      </c>
      <c r="BA66" s="23">
        <f>'QTR Raw'!U23</f>
        <v>0</v>
      </c>
      <c r="BB66" s="23">
        <f>'QTR Raw'!V23</f>
        <v>0</v>
      </c>
      <c r="BC66" s="23">
        <f>'QTR Raw'!W23</f>
        <v>0</v>
      </c>
      <c r="BD66" s="23">
        <f>'QTR Raw'!X23</f>
        <v>0</v>
      </c>
      <c r="BE66" s="23">
        <f>'QTR Raw'!Y23</f>
        <v>0</v>
      </c>
      <c r="BF66" s="23">
        <f>'QTR Raw'!Z23</f>
        <v>0</v>
      </c>
      <c r="BG66" s="23">
        <f>'QTR Raw'!AA23</f>
        <v>0</v>
      </c>
      <c r="BH66" s="23">
        <f>'QTR Raw'!AB23</f>
        <v>0</v>
      </c>
      <c r="BI66" s="23">
        <f>'QTR Raw'!AC23</f>
        <v>0</v>
      </c>
      <c r="BJ66" s="23">
        <f>'QTR Raw'!AD23</f>
        <v>0</v>
      </c>
      <c r="BK66" s="23">
        <f>'QTR Raw'!AE23</f>
        <v>0</v>
      </c>
      <c r="BL66" s="23">
        <f>'QTR Raw'!AF23</f>
        <v>0</v>
      </c>
      <c r="BM66" s="23">
        <f>'QTR Raw'!AG23</f>
        <v>0</v>
      </c>
      <c r="BN66" s="23">
        <f>'QTR Raw'!AH23</f>
        <v>0</v>
      </c>
      <c r="BO66" s="23">
        <f>'QTR Raw'!AI23</f>
        <v>0</v>
      </c>
      <c r="BP66" s="23">
        <f>'QTR Raw'!AJ23</f>
        <v>0</v>
      </c>
      <c r="BQ66" s="23">
        <f>'QTR Raw'!AK23</f>
        <v>0</v>
      </c>
      <c r="BR66" s="23">
        <f>'QTR Raw'!AL23</f>
        <v>0</v>
      </c>
      <c r="BS66" s="23">
        <f>'QTR Raw'!AM23</f>
        <v>0</v>
      </c>
      <c r="BT66" s="23">
        <f>'QTR Raw'!AN23</f>
        <v>0</v>
      </c>
      <c r="BU66" s="23">
        <f>'QTR Raw'!AO23</f>
        <v>0</v>
      </c>
      <c r="BV66" s="23">
        <f>'QTR Raw'!AP23</f>
        <v>0</v>
      </c>
      <c r="BW66" s="23">
        <f>'QTR Raw'!AQ23</f>
        <v>0</v>
      </c>
      <c r="BX66" s="23">
        <f>'QTR Raw'!AR23</f>
        <v>0</v>
      </c>
      <c r="BY66" s="23">
        <f>'QTR Raw'!AS23</f>
        <v>5.86</v>
      </c>
      <c r="BZ66" s="23">
        <f>'QTR Raw'!AT23</f>
        <v>6.48</v>
      </c>
      <c r="CA66" s="23">
        <f>'QTR Raw'!AU23</f>
        <v>8.4719999999999995</v>
      </c>
      <c r="CB66" s="23">
        <f>'QTR Raw'!AV23</f>
        <v>6.9160000000000004</v>
      </c>
      <c r="CC66" s="23">
        <f>'QTR Raw'!AW23</f>
        <v>4.7309999999999999</v>
      </c>
      <c r="CD66" s="23">
        <f>'QTR Raw'!AX23</f>
        <v>11.193</v>
      </c>
      <c r="CE66" s="23">
        <f>'QTR Raw'!AY23</f>
        <v>5.3689999999999998</v>
      </c>
      <c r="CF66" s="23">
        <f>'QTR Raw'!AZ23</f>
        <v>13.44</v>
      </c>
      <c r="CG66" s="23">
        <f>'QTR Raw'!BA23</f>
        <v>8.7210000000000001</v>
      </c>
      <c r="CH66" s="23">
        <f>'QTR Raw'!BB23</f>
        <v>13.137</v>
      </c>
      <c r="CI66" s="23">
        <f>'QTR Raw'!BC23</f>
        <v>12.669</v>
      </c>
      <c r="CJ66" s="23">
        <f>'QTR Raw'!BD23</f>
        <v>10.849</v>
      </c>
      <c r="CK66" s="23">
        <f>'QTR Raw'!BE23</f>
        <v>7.0830000000000002</v>
      </c>
      <c r="CL66" s="23">
        <f>'QTR Raw'!BF23</f>
        <v>14.589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44.009</v>
      </c>
    </row>
    <row r="67" spans="1:110" s="23" customFormat="1" x14ac:dyDescent="0.2">
      <c r="A67" s="23" t="s">
        <v>18</v>
      </c>
      <c r="B67" s="23">
        <f>'Annual Raw'!C25</f>
        <v>0.7251107</v>
      </c>
      <c r="C67" s="23">
        <f>'Annual Raw'!D25</f>
        <v>0.88663329999999996</v>
      </c>
      <c r="D67" s="23">
        <f>'Annual Raw'!E25</f>
        <v>0.6466655</v>
      </c>
      <c r="E67" s="23">
        <f>'Annual Raw'!F25</f>
        <v>0.58412249999999999</v>
      </c>
      <c r="F67" s="23">
        <f>'Annual Raw'!G25</f>
        <v>0.33067390000000002</v>
      </c>
      <c r="G67" s="23">
        <f>'Annual Raw'!H25</f>
        <v>0.34423359999999997</v>
      </c>
      <c r="H67" s="23">
        <f>'Annual Raw'!I25</f>
        <v>0.49782100000000001</v>
      </c>
      <c r="I67" s="23">
        <f>'Annual Raw'!J25</f>
        <v>2.4190274</v>
      </c>
      <c r="J67" s="23">
        <f>'Annual Raw'!K25</f>
        <v>3.4096738000000002</v>
      </c>
      <c r="K67" s="23">
        <f>'Annual Raw'!L25</f>
        <v>3.6586232000000001</v>
      </c>
      <c r="L67" s="23">
        <f>'Annual Raw'!M25</f>
        <v>4.4967974999999996</v>
      </c>
      <c r="M67" s="23">
        <f>'Annual Raw'!N25</f>
        <v>19.510286900000001</v>
      </c>
      <c r="N67" s="23">
        <f>'Annual Raw'!O25</f>
        <v>18.287213900000001</v>
      </c>
      <c r="O67" s="23">
        <f>'Annual Raw'!P25</f>
        <v>13.960947900000001</v>
      </c>
      <c r="P67" s="23">
        <f>'Annual Raw'!Q25</f>
        <v>17.288822499999998</v>
      </c>
      <c r="Q67" s="23">
        <f>'Annual Raw'!R25</f>
        <v>34.542858199999998</v>
      </c>
      <c r="R67" s="23">
        <f>'Annual Raw'!S25</f>
        <v>40.922314499999999</v>
      </c>
      <c r="S67" s="23">
        <f>'Annual Raw'!T25</f>
        <v>28.2108682</v>
      </c>
      <c r="T67" s="23">
        <f>'Annual Raw'!U25</f>
        <v>27.436376299999999</v>
      </c>
      <c r="U67" s="23">
        <f>'Annual Raw'!V25</f>
        <v>25.497846299999999</v>
      </c>
      <c r="V67" s="23">
        <f>'Annual Raw'!W25</f>
        <v>6.8569000000000004</v>
      </c>
      <c r="W67" s="23">
        <f>'Annual Raw'!X25</f>
        <v>2.3239999999999998</v>
      </c>
      <c r="X67" s="23">
        <f>'Annual Raw'!Y25</f>
        <v>3.6846999999999999</v>
      </c>
      <c r="Y67" s="23">
        <f>'Annual Raw'!Z25</f>
        <v>5.6699000000000002</v>
      </c>
      <c r="Z67" s="23">
        <f>'Annual Raw'!AA25</f>
        <v>8.5446000000000009</v>
      </c>
      <c r="AA67" s="23">
        <f>'Annual Raw'!AB25</f>
        <v>9.2310999999999996</v>
      </c>
      <c r="AB67" s="76">
        <f>+SUM(CM67:CP67)</f>
        <v>-38.659101800295836</v>
      </c>
      <c r="AC67" s="76">
        <f>+SUM(CQ67:CT67)</f>
        <v>-52.278149958314579</v>
      </c>
      <c r="AD67" s="76">
        <f>+SUM(CU67:CX67)</f>
        <v>-56.012269151766226</v>
      </c>
      <c r="AE67" s="76">
        <f>+SUM(CY67:DB67)</f>
        <v>-77.150935231005747</v>
      </c>
      <c r="AI67" s="23">
        <f>'QTR Raw'!C25</f>
        <v>0</v>
      </c>
      <c r="AJ67" s="23">
        <f>'QTR Raw'!D25</f>
        <v>0</v>
      </c>
      <c r="AK67" s="23">
        <f>'QTR Raw'!E25</f>
        <v>0</v>
      </c>
      <c r="AL67" s="23">
        <f>'QTR Raw'!F25</f>
        <v>0</v>
      </c>
      <c r="AM67" s="23">
        <f>'QTR Raw'!G25</f>
        <v>0</v>
      </c>
      <c r="AN67" s="23">
        <f>'QTR Raw'!H25</f>
        <v>0</v>
      </c>
      <c r="AO67" s="23">
        <f>'QTR Raw'!I25</f>
        <v>0</v>
      </c>
      <c r="AP67" s="23">
        <f>'QTR Raw'!J25</f>
        <v>0</v>
      </c>
      <c r="AQ67" s="23">
        <f>'QTR Raw'!K25</f>
        <v>0</v>
      </c>
      <c r="AR67" s="23">
        <f>'QTR Raw'!L25</f>
        <v>0</v>
      </c>
      <c r="AS67" s="23">
        <f>'QTR Raw'!M25</f>
        <v>0</v>
      </c>
      <c r="AT67" s="23">
        <f>'QTR Raw'!N25</f>
        <v>0</v>
      </c>
      <c r="AU67" s="23">
        <f>'QTR Raw'!O25</f>
        <v>0</v>
      </c>
      <c r="AV67" s="23">
        <f>'QTR Raw'!P25</f>
        <v>0</v>
      </c>
      <c r="AW67" s="23">
        <f>'QTR Raw'!Q25</f>
        <v>0</v>
      </c>
      <c r="AX67" s="23">
        <f>'QTR Raw'!R25</f>
        <v>0</v>
      </c>
      <c r="AY67" s="23">
        <f>'QTR Raw'!S25</f>
        <v>0</v>
      </c>
      <c r="AZ67" s="23">
        <f>'QTR Raw'!T25</f>
        <v>0</v>
      </c>
      <c r="BA67" s="23">
        <f>'QTR Raw'!U25</f>
        <v>0</v>
      </c>
      <c r="BB67" s="23">
        <f>'QTR Raw'!V25</f>
        <v>0</v>
      </c>
      <c r="BC67" s="23">
        <f>'QTR Raw'!W25</f>
        <v>0</v>
      </c>
      <c r="BD67" s="23">
        <f>'QTR Raw'!X25</f>
        <v>0</v>
      </c>
      <c r="BE67" s="23">
        <f>'QTR Raw'!Y25</f>
        <v>0</v>
      </c>
      <c r="BF67" s="23">
        <f>'QTR Raw'!Z25</f>
        <v>0</v>
      </c>
      <c r="BG67" s="23">
        <f>'QTR Raw'!AA25</f>
        <v>0</v>
      </c>
      <c r="BH67" s="23">
        <f>'QTR Raw'!AB25</f>
        <v>0</v>
      </c>
      <c r="BI67" s="23">
        <f>'QTR Raw'!AC25</f>
        <v>0</v>
      </c>
      <c r="BJ67" s="23">
        <f>'QTR Raw'!AD25</f>
        <v>0</v>
      </c>
      <c r="BK67" s="23">
        <f>'QTR Raw'!AE25</f>
        <v>0</v>
      </c>
      <c r="BL67" s="23">
        <f>'QTR Raw'!AF25</f>
        <v>0</v>
      </c>
      <c r="BM67" s="23">
        <f>'QTR Raw'!AG25</f>
        <v>0</v>
      </c>
      <c r="BN67" s="23">
        <f>'QTR Raw'!AH25</f>
        <v>0</v>
      </c>
      <c r="BO67" s="23">
        <f>'QTR Raw'!AI25</f>
        <v>0</v>
      </c>
      <c r="BP67" s="23">
        <f>'QTR Raw'!AJ25</f>
        <v>0</v>
      </c>
      <c r="BQ67" s="23">
        <f>'QTR Raw'!AK25</f>
        <v>0</v>
      </c>
      <c r="BR67" s="23">
        <f>'QTR Raw'!AL25</f>
        <v>0</v>
      </c>
      <c r="BS67" s="23">
        <f>'QTR Raw'!AM25</f>
        <v>0</v>
      </c>
      <c r="BT67" s="23">
        <f>'QTR Raw'!AN25</f>
        <v>0</v>
      </c>
      <c r="BU67" s="23">
        <f>'QTR Raw'!AO25</f>
        <v>0</v>
      </c>
      <c r="BV67" s="23">
        <f>'QTR Raw'!AP25</f>
        <v>0</v>
      </c>
      <c r="BW67" s="23">
        <f>'QTR Raw'!AQ25</f>
        <v>0</v>
      </c>
      <c r="BX67" s="23">
        <f>'QTR Raw'!AR25</f>
        <v>0</v>
      </c>
      <c r="BY67" s="23">
        <f>'QTR Raw'!AS25</f>
        <v>0.57999999999999996</v>
      </c>
      <c r="BZ67" s="23">
        <f>'QTR Raw'!AT25</f>
        <v>2.0760000000000001</v>
      </c>
      <c r="CA67" s="23">
        <f>'QTR Raw'!AU25</f>
        <v>0.628</v>
      </c>
      <c r="CB67" s="23">
        <f>'QTR Raw'!AV25</f>
        <v>1.2150000000000001</v>
      </c>
      <c r="CC67" s="23">
        <f>'QTR Raw'!AW25</f>
        <v>2.294</v>
      </c>
      <c r="CD67" s="23">
        <f>'QTR Raw'!AX25</f>
        <v>1.532</v>
      </c>
      <c r="CE67" s="23">
        <f>'QTR Raw'!AY25</f>
        <v>2.0409999999999999</v>
      </c>
      <c r="CF67" s="23">
        <f>'QTR Raw'!AZ25</f>
        <v>2.8279999999999998</v>
      </c>
      <c r="CG67" s="23">
        <f>'QTR Raw'!BA25</f>
        <v>2.5030000000000001</v>
      </c>
      <c r="CH67" s="23">
        <f>'QTR Raw'!BB25</f>
        <v>1.173</v>
      </c>
      <c r="CI67" s="23">
        <f>'QTR Raw'!BC25</f>
        <v>0.72499999999999998</v>
      </c>
      <c r="CJ67" s="23">
        <f>'QTR Raw'!BD25</f>
        <v>1.9990000000000001</v>
      </c>
      <c r="CK67" s="23">
        <f>'QTR Raw'!BE25</f>
        <v>2.9969999999999999</v>
      </c>
      <c r="CL67" s="23">
        <f>'QTR Raw'!BF25</f>
        <v>3.51</v>
      </c>
      <c r="CM67" s="24">
        <f t="shared" ref="CM67:DB67" si="146">CM68*CL199</f>
        <v>-7.5250500000000011</v>
      </c>
      <c r="CN67" s="24">
        <f t="shared" si="146"/>
        <v>-10.149188898266756</v>
      </c>
      <c r="CO67" s="24">
        <f t="shared" si="146"/>
        <v>-10.005780503719786</v>
      </c>
      <c r="CP67" s="24">
        <f t="shared" si="146"/>
        <v>-10.979082398309297</v>
      </c>
      <c r="CQ67" s="24">
        <f t="shared" si="146"/>
        <v>-12.037567050306805</v>
      </c>
      <c r="CR67" s="24">
        <f t="shared" si="146"/>
        <v>-12.586584156663791</v>
      </c>
      <c r="CS67" s="24">
        <f t="shared" si="146"/>
        <v>-12.943243050592285</v>
      </c>
      <c r="CT67" s="24">
        <f t="shared" si="146"/>
        <v>-14.710755700751697</v>
      </c>
      <c r="CU67" s="24">
        <f t="shared" si="146"/>
        <v>-12.644548345331316</v>
      </c>
      <c r="CV67" s="24">
        <f t="shared" si="146"/>
        <v>-13.335861928237737</v>
      </c>
      <c r="CW67" s="24">
        <f t="shared" si="146"/>
        <v>-14.080896591951197</v>
      </c>
      <c r="CX67" s="24">
        <f t="shared" si="146"/>
        <v>-15.950962286245977</v>
      </c>
      <c r="CY67" s="24">
        <f t="shared" si="146"/>
        <v>-17.131959028484861</v>
      </c>
      <c r="CZ67" s="24">
        <f t="shared" si="146"/>
        <v>-18.401955926588922</v>
      </c>
      <c r="DA67" s="24">
        <f t="shared" si="146"/>
        <v>-19.616755076267761</v>
      </c>
      <c r="DB67" s="24">
        <f t="shared" si="146"/>
        <v>-22.000265199664199</v>
      </c>
      <c r="DE67" s="123"/>
      <c r="DF67" s="23">
        <v>-3.9601184296756733</v>
      </c>
    </row>
    <row r="68" spans="1:110" s="46" customFormat="1" x14ac:dyDescent="0.2">
      <c r="A68" s="46" t="s">
        <v>482</v>
      </c>
      <c r="B68" s="46">
        <f>+B67/B159</f>
        <v>8.6316533831516773E-2</v>
      </c>
      <c r="C68" s="46">
        <f>+C67/C159</f>
        <v>0.32260803188147097</v>
      </c>
      <c r="D68" s="46">
        <f>+D67/D159</f>
        <v>0.10618680936097746</v>
      </c>
      <c r="E68" s="46">
        <f t="shared" ref="E68:AE68" si="147">+E67/E159</f>
        <v>0.97353750000000006</v>
      </c>
      <c r="F68" s="46">
        <f t="shared" si="147"/>
        <v>0.33240937611174182</v>
      </c>
      <c r="G68" s="46">
        <f t="shared" si="147"/>
        <v>0.26603796536836011</v>
      </c>
      <c r="H68" s="46">
        <f t="shared" si="147"/>
        <v>6.1807493200531381E-2</v>
      </c>
      <c r="I68" s="46">
        <f t="shared" si="147"/>
        <v>0.11047575156192972</v>
      </c>
      <c r="J68" s="46">
        <f t="shared" si="147"/>
        <v>8.7850016677898726E-2</v>
      </c>
      <c r="K68" s="46">
        <f t="shared" si="147"/>
        <v>3.0752242134689672E-2</v>
      </c>
      <c r="L68" s="46">
        <f t="shared" si="147"/>
        <v>4.0664220533874008E-2</v>
      </c>
      <c r="M68" s="46">
        <f t="shared" si="147"/>
        <v>0.10876606753836519</v>
      </c>
      <c r="N68" s="46">
        <f t="shared" si="147"/>
        <v>8.9459214669199275E-2</v>
      </c>
      <c r="O68" s="46">
        <f t="shared" si="147"/>
        <v>5.9683179604176365E-2</v>
      </c>
      <c r="P68" s="46">
        <f t="shared" si="147"/>
        <v>7.6023617043081804E-2</v>
      </c>
      <c r="Q68" s="46">
        <f t="shared" si="147"/>
        <v>6.5555819345603519E-2</v>
      </c>
      <c r="R68" s="46">
        <f t="shared" si="147"/>
        <v>7.4828801590937397E-2</v>
      </c>
      <c r="S68" s="46">
        <f t="shared" si="147"/>
        <v>0.10781461239590009</v>
      </c>
      <c r="T68" s="46">
        <f t="shared" si="147"/>
        <v>9.647196096805026E-2</v>
      </c>
      <c r="U68" s="46">
        <f t="shared" si="147"/>
        <v>0.17594441034518601</v>
      </c>
      <c r="V68" s="46">
        <f t="shared" si="147"/>
        <v>0.11358369486174127</v>
      </c>
      <c r="W68" s="46">
        <f t="shared" si="147"/>
        <v>5.3578015492438215E-2</v>
      </c>
      <c r="X68" s="46" t="e">
        <f t="shared" si="147"/>
        <v>#DIV/0!</v>
      </c>
      <c r="Y68" s="46">
        <f t="shared" si="147"/>
        <v>1.1635815137087506</v>
      </c>
      <c r="Z68" s="46">
        <f t="shared" si="147"/>
        <v>0.25814735480986234</v>
      </c>
      <c r="AA68" s="46">
        <f t="shared" ref="AA68" si="148">+AA67/AA159</f>
        <v>0.13282158273381295</v>
      </c>
      <c r="AB68" s="110">
        <f t="shared" si="147"/>
        <v>-0.55624606906900487</v>
      </c>
      <c r="AC68" s="110">
        <f t="shared" si="147"/>
        <v>-0.7522035965225119</v>
      </c>
      <c r="AD68" s="110">
        <f t="shared" si="147"/>
        <v>-0.80593193024124066</v>
      </c>
      <c r="AE68" s="110">
        <f t="shared" si="147"/>
        <v>-1.110085399007277</v>
      </c>
      <c r="AI68" s="46" t="e">
        <f t="shared" ref="AI68:BN68" si="149">(AI67-AI66)/AH199</f>
        <v>#DIV/0!</v>
      </c>
      <c r="AJ68" s="46" t="e">
        <f t="shared" si="149"/>
        <v>#DIV/0!</v>
      </c>
      <c r="AK68" s="46" t="e">
        <f t="shared" si="149"/>
        <v>#DIV/0!</v>
      </c>
      <c r="AL68" s="46" t="e">
        <f t="shared" si="149"/>
        <v>#DIV/0!</v>
      </c>
      <c r="AM68" s="46" t="e">
        <f t="shared" si="149"/>
        <v>#DIV/0!</v>
      </c>
      <c r="AN68" s="46" t="e">
        <f t="shared" si="149"/>
        <v>#DIV/0!</v>
      </c>
      <c r="AO68" s="46" t="e">
        <f t="shared" si="149"/>
        <v>#DIV/0!</v>
      </c>
      <c r="AP68" s="46" t="e">
        <f t="shared" si="149"/>
        <v>#DIV/0!</v>
      </c>
      <c r="AQ68" s="46" t="e">
        <f t="shared" si="149"/>
        <v>#DIV/0!</v>
      </c>
      <c r="AR68" s="46" t="e">
        <f t="shared" si="149"/>
        <v>#DIV/0!</v>
      </c>
      <c r="AS68" s="46" t="e">
        <f t="shared" si="149"/>
        <v>#DIV/0!</v>
      </c>
      <c r="AT68" s="46" t="e">
        <f t="shared" si="149"/>
        <v>#DIV/0!</v>
      </c>
      <c r="AU68" s="46" t="e">
        <f t="shared" si="149"/>
        <v>#DIV/0!</v>
      </c>
      <c r="AV68" s="46" t="e">
        <f t="shared" si="149"/>
        <v>#DIV/0!</v>
      </c>
      <c r="AW68" s="46" t="e">
        <f t="shared" si="149"/>
        <v>#DIV/0!</v>
      </c>
      <c r="AX68" s="46" t="e">
        <f t="shared" si="149"/>
        <v>#DIV/0!</v>
      </c>
      <c r="AY68" s="46" t="e">
        <f t="shared" si="149"/>
        <v>#DIV/0!</v>
      </c>
      <c r="AZ68" s="46" t="e">
        <f t="shared" si="149"/>
        <v>#DIV/0!</v>
      </c>
      <c r="BA68" s="46" t="e">
        <f t="shared" si="149"/>
        <v>#DIV/0!</v>
      </c>
      <c r="BB68" s="46" t="e">
        <f t="shared" si="149"/>
        <v>#DIV/0!</v>
      </c>
      <c r="BC68" s="46" t="e">
        <f t="shared" si="149"/>
        <v>#DIV/0!</v>
      </c>
      <c r="BD68" s="46" t="e">
        <f t="shared" si="149"/>
        <v>#DIV/0!</v>
      </c>
      <c r="BE68" s="46" t="e">
        <f t="shared" si="149"/>
        <v>#DIV/0!</v>
      </c>
      <c r="BF68" s="46" t="e">
        <f t="shared" si="149"/>
        <v>#DIV/0!</v>
      </c>
      <c r="BG68" s="46" t="e">
        <f t="shared" si="149"/>
        <v>#DIV/0!</v>
      </c>
      <c r="BH68" s="46" t="e">
        <f t="shared" si="149"/>
        <v>#DIV/0!</v>
      </c>
      <c r="BI68" s="46" t="e">
        <f t="shared" si="149"/>
        <v>#DIV/0!</v>
      </c>
      <c r="BJ68" s="46" t="e">
        <f t="shared" si="149"/>
        <v>#DIV/0!</v>
      </c>
      <c r="BK68" s="46" t="e">
        <f t="shared" si="149"/>
        <v>#DIV/0!</v>
      </c>
      <c r="BL68" s="46" t="e">
        <f t="shared" si="149"/>
        <v>#DIV/0!</v>
      </c>
      <c r="BM68" s="46" t="e">
        <f t="shared" si="149"/>
        <v>#DIV/0!</v>
      </c>
      <c r="BN68" s="46" t="e">
        <f t="shared" si="149"/>
        <v>#DIV/0!</v>
      </c>
      <c r="BO68" s="46" t="e">
        <f t="shared" ref="BO68:CL68" si="150">(BO67-BO66)/BN199</f>
        <v>#DIV/0!</v>
      </c>
      <c r="BP68" s="46" t="e">
        <f t="shared" si="150"/>
        <v>#DIV/0!</v>
      </c>
      <c r="BQ68" s="46" t="e">
        <f t="shared" si="150"/>
        <v>#DIV/0!</v>
      </c>
      <c r="BR68" s="46" t="e">
        <f t="shared" si="150"/>
        <v>#DIV/0!</v>
      </c>
      <c r="BS68" s="46" t="e">
        <f t="shared" si="150"/>
        <v>#DIV/0!</v>
      </c>
      <c r="BT68" s="46" t="e">
        <f t="shared" si="150"/>
        <v>#DIV/0!</v>
      </c>
      <c r="BU68" s="46" t="e">
        <f t="shared" si="150"/>
        <v>#DIV/0!</v>
      </c>
      <c r="BV68" s="46" t="e">
        <f t="shared" si="150"/>
        <v>#DIV/0!</v>
      </c>
      <c r="BW68" s="46" t="e">
        <f t="shared" si="150"/>
        <v>#DIV/0!</v>
      </c>
      <c r="BX68" s="46" t="e">
        <f t="shared" si="150"/>
        <v>#DIV/0!</v>
      </c>
      <c r="BY68" s="46" t="e">
        <f t="shared" si="150"/>
        <v>#DIV/0!</v>
      </c>
      <c r="BZ68" s="46" t="e">
        <f t="shared" si="150"/>
        <v>#DIV/0!</v>
      </c>
      <c r="CA68" s="46">
        <f t="shared" si="150"/>
        <v>2.5270781383900667E-2</v>
      </c>
      <c r="CB68" s="46">
        <f t="shared" si="150"/>
        <v>2.6667784679043859E-2</v>
      </c>
      <c r="CC68" s="46" t="e">
        <f t="shared" si="150"/>
        <v>#DIV/0!</v>
      </c>
      <c r="CD68" s="46">
        <f t="shared" si="150"/>
        <v>0.19883919566962338</v>
      </c>
      <c r="CE68" s="46">
        <f t="shared" si="150"/>
        <v>1.3266681017643727E-2</v>
      </c>
      <c r="CF68" s="46">
        <f t="shared" si="150"/>
        <v>3.9495679538413021E-2</v>
      </c>
      <c r="CG68" s="46">
        <f t="shared" si="150"/>
        <v>3.3232321612767034E-2</v>
      </c>
      <c r="CH68" s="46">
        <f t="shared" si="150"/>
        <v>5.9229203680126477E-2</v>
      </c>
      <c r="CI68" s="46">
        <f t="shared" si="150"/>
        <v>4.6869303941392958E-2</v>
      </c>
      <c r="CJ68" s="46">
        <f t="shared" si="150"/>
        <v>2.5648439869811031E-2</v>
      </c>
      <c r="CK68" s="46">
        <f t="shared" si="150"/>
        <v>1.9231131276239245E-2</v>
      </c>
      <c r="CL68" s="46">
        <f t="shared" si="150"/>
        <v>5.3801851432737073E-2</v>
      </c>
      <c r="CM68" s="47">
        <v>0.03</v>
      </c>
      <c r="CN68" s="47">
        <f t="shared" ref="CN68:DB68" si="151">+CM68</f>
        <v>0.03</v>
      </c>
      <c r="CO68" s="47">
        <f t="shared" si="151"/>
        <v>0.03</v>
      </c>
      <c r="CP68" s="47">
        <f t="shared" si="151"/>
        <v>0.03</v>
      </c>
      <c r="CQ68" s="47">
        <f t="shared" si="151"/>
        <v>0.03</v>
      </c>
      <c r="CR68" s="47">
        <f t="shared" si="151"/>
        <v>0.03</v>
      </c>
      <c r="CS68" s="47">
        <f t="shared" si="151"/>
        <v>0.03</v>
      </c>
      <c r="CT68" s="47">
        <f t="shared" si="151"/>
        <v>0.03</v>
      </c>
      <c r="CU68" s="47">
        <v>2.1999999999999999E-2</v>
      </c>
      <c r="CV68" s="47">
        <f t="shared" si="151"/>
        <v>2.1999999999999999E-2</v>
      </c>
      <c r="CW68" s="47">
        <f t="shared" si="151"/>
        <v>2.1999999999999999E-2</v>
      </c>
      <c r="CX68" s="47">
        <f t="shared" si="151"/>
        <v>2.1999999999999999E-2</v>
      </c>
      <c r="CY68" s="47">
        <f t="shared" si="151"/>
        <v>2.1999999999999999E-2</v>
      </c>
      <c r="CZ68" s="47">
        <f t="shared" si="151"/>
        <v>2.1999999999999999E-2</v>
      </c>
      <c r="DA68" s="47">
        <f t="shared" si="151"/>
        <v>2.1999999999999999E-2</v>
      </c>
      <c r="DB68" s="47">
        <f t="shared" si="151"/>
        <v>2.1999999999999999E-2</v>
      </c>
      <c r="DE68" s="130"/>
      <c r="DF68" s="46">
        <v>1.9231131276239245E-2</v>
      </c>
    </row>
    <row r="69" spans="1:110" s="26" customFormat="1" x14ac:dyDescent="0.2">
      <c r="A69" s="26" t="s">
        <v>20</v>
      </c>
      <c r="B69" s="26">
        <f>B65+B66-B67</f>
        <v>5.7781095000000002</v>
      </c>
      <c r="C69" s="26">
        <f t="shared" ref="C69:T69" si="152">C65+C66-C67</f>
        <v>6.9369923000000018</v>
      </c>
      <c r="D69" s="26">
        <f>D65+D66-D67</f>
        <v>5.5144776999999916</v>
      </c>
      <c r="E69" s="26">
        <f t="shared" si="152"/>
        <v>5.8133015999999929</v>
      </c>
      <c r="F69" s="26">
        <f t="shared" si="152"/>
        <v>8.1453522000000067</v>
      </c>
      <c r="G69" s="26">
        <f t="shared" si="152"/>
        <v>16.689205799999989</v>
      </c>
      <c r="H69" s="26">
        <f t="shared" si="152"/>
        <v>30.459347799999996</v>
      </c>
      <c r="I69" s="26">
        <f t="shared" si="152"/>
        <v>37.103419599999995</v>
      </c>
      <c r="J69" s="26">
        <f t="shared" si="152"/>
        <v>43.535060300000019</v>
      </c>
      <c r="K69" s="26">
        <f t="shared" si="152"/>
        <v>60.981800699999987</v>
      </c>
      <c r="L69" s="26">
        <f t="shared" si="152"/>
        <v>59.632935900000021</v>
      </c>
      <c r="M69" s="26">
        <f t="shared" si="152"/>
        <v>44.380552000000023</v>
      </c>
      <c r="N69" s="26">
        <f t="shared" si="152"/>
        <v>65.535227500000033</v>
      </c>
      <c r="O69" s="26">
        <f t="shared" si="152"/>
        <v>33.830384900000048</v>
      </c>
      <c r="P69" s="26">
        <f t="shared" si="152"/>
        <v>24.538407299999999</v>
      </c>
      <c r="Q69" s="26">
        <f t="shared" si="152"/>
        <v>-79.378649100000018</v>
      </c>
      <c r="R69" s="26">
        <f t="shared" si="152"/>
        <v>-37.560944899999996</v>
      </c>
      <c r="S69" s="26">
        <f t="shared" si="152"/>
        <v>11.316241900000023</v>
      </c>
      <c r="T69" s="26">
        <f t="shared" si="152"/>
        <v>117.03167770000005</v>
      </c>
      <c r="U69" s="26">
        <f t="shared" ref="U69:Z69" si="153">U65+U66-U67</f>
        <v>138.33281840000001</v>
      </c>
      <c r="V69" s="26">
        <f t="shared" si="153"/>
        <v>132.7141</v>
      </c>
      <c r="W69" s="26">
        <f t="shared" si="153"/>
        <v>174.20700000000002</v>
      </c>
      <c r="X69" s="26">
        <f t="shared" si="153"/>
        <v>206.93520000000001</v>
      </c>
      <c r="Y69" s="26">
        <f t="shared" si="153"/>
        <v>257.77610000000004</v>
      </c>
      <c r="Z69" s="26">
        <f t="shared" si="153"/>
        <v>291.75159999999983</v>
      </c>
      <c r="AA69" s="26">
        <f t="shared" ref="AA69" si="154">AA65+AA66-AA67</f>
        <v>345.18589999999995</v>
      </c>
      <c r="AB69" s="27">
        <f>AB65+AB66-AB67</f>
        <v>387.42106406671502</v>
      </c>
      <c r="AC69" s="27">
        <f>AC65+AC66-AC67</f>
        <v>493.24473529194177</v>
      </c>
      <c r="AD69" s="27">
        <f>AD65+AD66-AD67</f>
        <v>581.30493775658408</v>
      </c>
      <c r="AE69" s="27">
        <f>AE65+AE66-AE67</f>
        <v>723.92895863388287</v>
      </c>
      <c r="AI69" s="26">
        <f t="shared" ref="AI69:AO69" si="155">AI65+AI66-AI67</f>
        <v>0</v>
      </c>
      <c r="AJ69" s="26">
        <f t="shared" si="155"/>
        <v>0</v>
      </c>
      <c r="AK69" s="26">
        <f t="shared" si="155"/>
        <v>0</v>
      </c>
      <c r="AL69" s="26">
        <f t="shared" si="155"/>
        <v>0</v>
      </c>
      <c r="AM69" s="26">
        <f t="shared" si="155"/>
        <v>0</v>
      </c>
      <c r="AN69" s="26">
        <f t="shared" si="155"/>
        <v>0</v>
      </c>
      <c r="AO69" s="26">
        <f t="shared" si="155"/>
        <v>0</v>
      </c>
      <c r="AP69" s="26">
        <f t="shared" ref="AP69:CD69" si="156">AP65+AP66-AP67</f>
        <v>0</v>
      </c>
      <c r="AQ69" s="26">
        <f t="shared" si="156"/>
        <v>0</v>
      </c>
      <c r="AR69" s="26">
        <f t="shared" si="156"/>
        <v>0</v>
      </c>
      <c r="AS69" s="26">
        <f t="shared" si="156"/>
        <v>0</v>
      </c>
      <c r="AT69" s="26">
        <f t="shared" si="156"/>
        <v>0</v>
      </c>
      <c r="AU69" s="26">
        <f t="shared" si="156"/>
        <v>0</v>
      </c>
      <c r="AV69" s="26">
        <f t="shared" si="156"/>
        <v>0</v>
      </c>
      <c r="AW69" s="26">
        <f t="shared" si="156"/>
        <v>0</v>
      </c>
      <c r="AX69" s="26">
        <f t="shared" si="156"/>
        <v>0</v>
      </c>
      <c r="AY69" s="26">
        <f t="shared" si="156"/>
        <v>0</v>
      </c>
      <c r="AZ69" s="26">
        <f t="shared" si="156"/>
        <v>0</v>
      </c>
      <c r="BA69" s="26">
        <f t="shared" si="156"/>
        <v>0</v>
      </c>
      <c r="BB69" s="26">
        <f t="shared" si="156"/>
        <v>0</v>
      </c>
      <c r="BC69" s="26">
        <f t="shared" si="156"/>
        <v>0</v>
      </c>
      <c r="BD69" s="26">
        <f t="shared" si="156"/>
        <v>0</v>
      </c>
      <c r="BE69" s="26">
        <f t="shared" si="156"/>
        <v>0</v>
      </c>
      <c r="BF69" s="26">
        <f t="shared" si="156"/>
        <v>0</v>
      </c>
      <c r="BG69" s="26">
        <f t="shared" si="156"/>
        <v>0</v>
      </c>
      <c r="BH69" s="26">
        <f t="shared" si="156"/>
        <v>0</v>
      </c>
      <c r="BI69" s="26">
        <f t="shared" si="156"/>
        <v>0</v>
      </c>
      <c r="BJ69" s="26">
        <f t="shared" si="156"/>
        <v>0</v>
      </c>
      <c r="BK69" s="26">
        <f t="shared" si="156"/>
        <v>0</v>
      </c>
      <c r="BL69" s="26">
        <f t="shared" si="156"/>
        <v>0</v>
      </c>
      <c r="BM69" s="26">
        <f t="shared" si="156"/>
        <v>0</v>
      </c>
      <c r="BN69" s="26">
        <f t="shared" si="156"/>
        <v>0</v>
      </c>
      <c r="BO69" s="26">
        <f t="shared" si="156"/>
        <v>0</v>
      </c>
      <c r="BP69" s="26">
        <f t="shared" si="156"/>
        <v>0</v>
      </c>
      <c r="BQ69" s="26">
        <f t="shared" si="156"/>
        <v>0</v>
      </c>
      <c r="BR69" s="26">
        <f t="shared" si="156"/>
        <v>0</v>
      </c>
      <c r="BS69" s="26">
        <f t="shared" si="156"/>
        <v>0</v>
      </c>
      <c r="BT69" s="26">
        <f t="shared" si="156"/>
        <v>0</v>
      </c>
      <c r="BU69" s="26">
        <f t="shared" si="156"/>
        <v>0</v>
      </c>
      <c r="BV69" s="26">
        <f t="shared" si="156"/>
        <v>0</v>
      </c>
      <c r="BW69" s="26">
        <f t="shared" si="156"/>
        <v>0</v>
      </c>
      <c r="BX69" s="26">
        <f t="shared" si="156"/>
        <v>0</v>
      </c>
      <c r="BY69" s="26">
        <f t="shared" si="156"/>
        <v>53.850000000000009</v>
      </c>
      <c r="BZ69" s="26">
        <f t="shared" si="156"/>
        <v>41.030000000000022</v>
      </c>
      <c r="CA69" s="26">
        <f t="shared" si="156"/>
        <v>75.735000000000028</v>
      </c>
      <c r="CB69" s="26">
        <f t="shared" si="156"/>
        <v>60.435999999999964</v>
      </c>
      <c r="CC69" s="26">
        <f t="shared" si="156"/>
        <v>63.889000000000038</v>
      </c>
      <c r="CD69" s="26">
        <f t="shared" si="156"/>
        <v>57.716000000000008</v>
      </c>
      <c r="CE69" s="26">
        <f t="shared" ref="CE69:CK69" si="157">CE65+CE66-CE67</f>
        <v>67.926000000000045</v>
      </c>
      <c r="CF69" s="26">
        <f t="shared" si="157"/>
        <v>68.598999999999961</v>
      </c>
      <c r="CG69" s="26">
        <f t="shared" si="157"/>
        <v>68.741000000000014</v>
      </c>
      <c r="CH69" s="26">
        <f t="shared" si="157"/>
        <v>86.485000000000014</v>
      </c>
      <c r="CI69" s="26">
        <f t="shared" si="157"/>
        <v>80.512</v>
      </c>
      <c r="CJ69" s="26">
        <f t="shared" si="157"/>
        <v>79.187999999999988</v>
      </c>
      <c r="CK69" s="26">
        <f t="shared" si="157"/>
        <v>88.771000000000001</v>
      </c>
      <c r="CL69" s="26">
        <f t="shared" ref="CL69" si="158">CL65+CL66-CL67</f>
        <v>96.71599999999998</v>
      </c>
      <c r="CM69" s="27">
        <f t="shared" ref="CM69:DB69" si="159">CM65+CM66-CM67</f>
        <v>85.927063241248135</v>
      </c>
      <c r="CN69" s="27">
        <f t="shared" si="159"/>
        <v>97.976448096920777</v>
      </c>
      <c r="CO69" s="27">
        <f t="shared" si="159"/>
        <v>100.24575976235917</v>
      </c>
      <c r="CP69" s="27">
        <f t="shared" si="159"/>
        <v>103.27179296618725</v>
      </c>
      <c r="CQ69" s="27">
        <f t="shared" si="159"/>
        <v>113.4898603551419</v>
      </c>
      <c r="CR69" s="27">
        <f t="shared" si="159"/>
        <v>125.55762762663355</v>
      </c>
      <c r="CS69" s="27">
        <f t="shared" si="159"/>
        <v>127.97980686921869</v>
      </c>
      <c r="CT69" s="27">
        <f t="shared" si="159"/>
        <v>126.21744044094751</v>
      </c>
      <c r="CU69" s="27">
        <f t="shared" si="159"/>
        <v>133.66498685910227</v>
      </c>
      <c r="CV69" s="27">
        <f t="shared" si="159"/>
        <v>145.14432264603175</v>
      </c>
      <c r="CW69" s="27">
        <f t="shared" si="159"/>
        <v>145.93907320855379</v>
      </c>
      <c r="CX69" s="27">
        <f t="shared" si="159"/>
        <v>156.55655504289635</v>
      </c>
      <c r="CY69" s="27">
        <f t="shared" si="159"/>
        <v>167.58184625008278</v>
      </c>
      <c r="CZ69" s="27">
        <f t="shared" si="159"/>
        <v>181.65126058231562</v>
      </c>
      <c r="DA69" s="27">
        <f t="shared" si="159"/>
        <v>184.83666675507428</v>
      </c>
      <c r="DB69" s="27">
        <f t="shared" si="159"/>
        <v>189.85918504641006</v>
      </c>
      <c r="DE69" s="121"/>
      <c r="DF69" s="26">
        <v>87.996086478841491</v>
      </c>
    </row>
    <row r="70" spans="1:110" s="23" customFormat="1" x14ac:dyDescent="0.2">
      <c r="A70" s="23" t="s">
        <v>21</v>
      </c>
      <c r="B70" s="23">
        <f>'Annual Raw'!C30</f>
        <v>1.66</v>
      </c>
      <c r="C70" s="23">
        <f>'Annual Raw'!D30</f>
        <v>1.82</v>
      </c>
      <c r="D70" s="23">
        <f>'Annual Raw'!E30</f>
        <v>1.8749301</v>
      </c>
      <c r="E70" s="23">
        <f>'Annual Raw'!F30</f>
        <v>2.0196939</v>
      </c>
      <c r="F70" s="23">
        <f>'Annual Raw'!G30</f>
        <v>2.8932112000000001</v>
      </c>
      <c r="G70" s="23">
        <f>'Annual Raw'!H30</f>
        <v>5.8709861999999999</v>
      </c>
      <c r="H70" s="23">
        <f>'Annual Raw'!I30</f>
        <v>10.164441099999999</v>
      </c>
      <c r="I70" s="23">
        <f>'Annual Raw'!J30</f>
        <v>12.3015408</v>
      </c>
      <c r="J70" s="23">
        <f>'Annual Raw'!K30</f>
        <v>13.302825500000001</v>
      </c>
      <c r="K70" s="23">
        <f>'Annual Raw'!L30</f>
        <v>15.0749718</v>
      </c>
      <c r="L70" s="23">
        <f>'Annual Raw'!M30</f>
        <v>15.429006299999999</v>
      </c>
      <c r="M70" s="23">
        <f>'Annual Raw'!N30</f>
        <v>12.007032000000001</v>
      </c>
      <c r="N70" s="23">
        <f>'Annual Raw'!O30</f>
        <v>21.022431300000001</v>
      </c>
      <c r="O70" s="23">
        <f>'Annual Raw'!P30</f>
        <v>13.376173</v>
      </c>
      <c r="P70" s="23">
        <f>'Annual Raw'!Q30</f>
        <v>8.7507646000000001</v>
      </c>
      <c r="Q70" s="23">
        <f>'Annual Raw'!R30</f>
        <v>7.0808400999999996</v>
      </c>
      <c r="R70" s="23">
        <f>'Annual Raw'!S30</f>
        <v>-3.01494E-2</v>
      </c>
      <c r="S70" s="23">
        <f>'Annual Raw'!T30</f>
        <v>9.9744565000000005</v>
      </c>
      <c r="T70" s="23">
        <f>'Annual Raw'!U30</f>
        <v>-58.845843100000003</v>
      </c>
      <c r="U70" s="23">
        <f>'Annual Raw'!V30</f>
        <v>46.370464499999997</v>
      </c>
      <c r="V70" s="23">
        <f>'Annual Raw'!W30</f>
        <v>35.233499999999999</v>
      </c>
      <c r="W70" s="23">
        <f>'Annual Raw'!X30</f>
        <v>43.709000000000003</v>
      </c>
      <c r="X70" s="23">
        <f>'Annual Raw'!Y30</f>
        <v>52.197099999999999</v>
      </c>
      <c r="Y70" s="23">
        <f>'Annual Raw'!Z30</f>
        <v>61.774799999999999</v>
      </c>
      <c r="Z70" s="23">
        <f>'Annual Raw'!AA30</f>
        <v>72.895499999999998</v>
      </c>
      <c r="AA70" s="23">
        <f>'Annual Raw'!AB30</f>
        <v>84.0184</v>
      </c>
      <c r="AB70" s="24">
        <f>+SUM(CM70:CP70)</f>
        <v>91.631705156749845</v>
      </c>
      <c r="AC70" s="24">
        <f>+SUM(CQ70:CT70)</f>
        <v>116.46453773158142</v>
      </c>
      <c r="AD70" s="24">
        <f>+SUM(CU70:CX70)</f>
        <v>137.22064785580864</v>
      </c>
      <c r="AE70" s="24">
        <f>+SUM(CY70:DB70)</f>
        <v>170.88256255870573</v>
      </c>
      <c r="AI70" s="23">
        <f>'QTR Raw'!C29</f>
        <v>0</v>
      </c>
      <c r="AJ70" s="23">
        <f>'QTR Raw'!D29</f>
        <v>0</v>
      </c>
      <c r="AK70" s="23">
        <f>'QTR Raw'!E29</f>
        <v>0</v>
      </c>
      <c r="AL70" s="23">
        <f>'QTR Raw'!F29</f>
        <v>0</v>
      </c>
      <c r="AM70" s="23">
        <f>'QTR Raw'!G29</f>
        <v>0</v>
      </c>
      <c r="AN70" s="23">
        <f>'QTR Raw'!H29</f>
        <v>0</v>
      </c>
      <c r="AO70" s="23">
        <f>'QTR Raw'!I29</f>
        <v>0</v>
      </c>
      <c r="AP70" s="23">
        <f>'QTR Raw'!J29</f>
        <v>0</v>
      </c>
      <c r="AQ70" s="23">
        <f>'QTR Raw'!K29</f>
        <v>0</v>
      </c>
      <c r="AR70" s="23">
        <f>'QTR Raw'!L29</f>
        <v>0</v>
      </c>
      <c r="AS70" s="23">
        <f>'QTR Raw'!M29</f>
        <v>0</v>
      </c>
      <c r="AT70" s="23">
        <f>'QTR Raw'!N29</f>
        <v>0</v>
      </c>
      <c r="AU70" s="23">
        <f>'QTR Raw'!O29</f>
        <v>0</v>
      </c>
      <c r="AV70" s="23">
        <f>'QTR Raw'!P29</f>
        <v>0</v>
      </c>
      <c r="AW70" s="23">
        <f>'QTR Raw'!Q29</f>
        <v>0</v>
      </c>
      <c r="AX70" s="23">
        <f>'QTR Raw'!R29</f>
        <v>0</v>
      </c>
      <c r="AY70" s="23">
        <f>'QTR Raw'!S29</f>
        <v>0</v>
      </c>
      <c r="AZ70" s="23">
        <f>'QTR Raw'!T29</f>
        <v>0</v>
      </c>
      <c r="BA70" s="23">
        <f>'QTR Raw'!U29</f>
        <v>0</v>
      </c>
      <c r="BB70" s="23">
        <f>'QTR Raw'!V29</f>
        <v>0</v>
      </c>
      <c r="BC70" s="23">
        <f>'QTR Raw'!W29</f>
        <v>0</v>
      </c>
      <c r="BD70" s="23">
        <f>'QTR Raw'!X29</f>
        <v>0</v>
      </c>
      <c r="BE70" s="23">
        <f>'QTR Raw'!Y29</f>
        <v>0</v>
      </c>
      <c r="BF70" s="23">
        <f>'QTR Raw'!Z29</f>
        <v>0</v>
      </c>
      <c r="BG70" s="23">
        <f>'QTR Raw'!AA29</f>
        <v>0</v>
      </c>
      <c r="BH70" s="23">
        <f>'QTR Raw'!AB29</f>
        <v>0</v>
      </c>
      <c r="BI70" s="23">
        <f>'QTR Raw'!AC29</f>
        <v>0</v>
      </c>
      <c r="BJ70" s="23">
        <f>'QTR Raw'!AD29</f>
        <v>0</v>
      </c>
      <c r="BK70" s="23">
        <f>'QTR Raw'!AE29</f>
        <v>0</v>
      </c>
      <c r="BL70" s="23">
        <f>'QTR Raw'!AF29</f>
        <v>0</v>
      </c>
      <c r="BM70" s="23">
        <f>'QTR Raw'!AG29</f>
        <v>0</v>
      </c>
      <c r="BN70" s="23">
        <f>'QTR Raw'!AH29</f>
        <v>0</v>
      </c>
      <c r="BO70" s="23">
        <f>'QTR Raw'!AI29</f>
        <v>0</v>
      </c>
      <c r="BP70" s="23">
        <f>'QTR Raw'!AJ29</f>
        <v>0</v>
      </c>
      <c r="BQ70" s="23">
        <f>'QTR Raw'!AK29</f>
        <v>0</v>
      </c>
      <c r="BR70" s="23">
        <f>'QTR Raw'!AL29</f>
        <v>0</v>
      </c>
      <c r="BS70" s="23">
        <f>'QTR Raw'!AM29</f>
        <v>0</v>
      </c>
      <c r="BT70" s="23">
        <f>'QTR Raw'!AN29</f>
        <v>0</v>
      </c>
      <c r="BU70" s="23">
        <f>'QTR Raw'!AO29</f>
        <v>0</v>
      </c>
      <c r="BV70" s="23">
        <f>'QTR Raw'!AP29</f>
        <v>0</v>
      </c>
      <c r="BW70" s="23">
        <f>'QTR Raw'!AQ29</f>
        <v>0</v>
      </c>
      <c r="BX70" s="23">
        <f>'QTR Raw'!AR29</f>
        <v>0</v>
      </c>
      <c r="BY70" s="23">
        <f>'QTR Raw'!AS29</f>
        <v>13.16</v>
      </c>
      <c r="BZ70" s="23">
        <f>'QTR Raw'!AT29</f>
        <v>10.419</v>
      </c>
      <c r="CA70" s="23">
        <f>'QTR Raw'!AU29</f>
        <v>18.643999999999998</v>
      </c>
      <c r="CB70" s="23">
        <f>'QTR Raw'!AV29</f>
        <v>14.19</v>
      </c>
      <c r="CC70" s="23">
        <f>'QTR Raw'!AW29</f>
        <v>15.302</v>
      </c>
      <c r="CD70" s="23">
        <f>'QTR Raw'!AX29</f>
        <v>13.638999999999999</v>
      </c>
      <c r="CE70" s="23">
        <f>'QTR Raw'!AY29</f>
        <v>15.289</v>
      </c>
      <c r="CF70" s="23">
        <f>'QTR Raw'!AZ29</f>
        <v>19.108000000000001</v>
      </c>
      <c r="CG70" s="23">
        <f>'QTR Raw'!BA29</f>
        <v>17.527999999999999</v>
      </c>
      <c r="CH70" s="23">
        <f>'QTR Raw'!BB29</f>
        <v>20.971</v>
      </c>
      <c r="CI70" s="23">
        <f>'QTR Raw'!BC29</f>
        <v>19.395</v>
      </c>
      <c r="CJ70" s="23">
        <f>'QTR Raw'!BD29</f>
        <v>20.353999999999999</v>
      </c>
      <c r="CK70" s="23">
        <f>'QTR Raw'!BE29</f>
        <v>19.587</v>
      </c>
      <c r="CL70" s="23">
        <f>'QTR Raw'!BF29</f>
        <v>24.683</v>
      </c>
      <c r="CM70" s="24">
        <f t="shared" ref="CM70:DB70" si="160">+CM69*CM71</f>
        <v>20.500294723855117</v>
      </c>
      <c r="CN70" s="24">
        <f t="shared" si="160"/>
        <v>23.31937154373853</v>
      </c>
      <c r="CO70" s="24">
        <f t="shared" si="160"/>
        <v>23.392258773941951</v>
      </c>
      <c r="CP70" s="24">
        <f t="shared" si="160"/>
        <v>24.419780115214248</v>
      </c>
      <c r="CQ70" s="24">
        <f t="shared" si="160"/>
        <v>26.851650352613351</v>
      </c>
      <c r="CR70" s="24">
        <f t="shared" si="160"/>
        <v>29.644780909536827</v>
      </c>
      <c r="CS70" s="24">
        <f t="shared" si="160"/>
        <v>30.155719336193137</v>
      </c>
      <c r="CT70" s="24">
        <f t="shared" si="160"/>
        <v>29.812387133238087</v>
      </c>
      <c r="CU70" s="24">
        <f t="shared" si="160"/>
        <v>31.562710894105123</v>
      </c>
      <c r="CV70" s="24">
        <f t="shared" si="160"/>
        <v>34.256430240393613</v>
      </c>
      <c r="CW70" s="24">
        <f t="shared" si="160"/>
        <v>34.4407700209157</v>
      </c>
      <c r="CX70" s="24">
        <f t="shared" si="160"/>
        <v>36.960736700394207</v>
      </c>
      <c r="CY70" s="24">
        <f t="shared" si="160"/>
        <v>39.558909642972878</v>
      </c>
      <c r="CZ70" s="24">
        <f t="shared" si="160"/>
        <v>42.876658002912095</v>
      </c>
      <c r="DA70" s="24">
        <f t="shared" si="160"/>
        <v>43.629551998483642</v>
      </c>
      <c r="DB70" s="24">
        <f t="shared" si="160"/>
        <v>44.817442914337121</v>
      </c>
      <c r="DE70" s="123"/>
      <c r="DF70" s="23">
        <v>21.142322487994296</v>
      </c>
    </row>
    <row r="71" spans="1:110" s="90" customFormat="1" x14ac:dyDescent="0.2">
      <c r="A71" s="90" t="s">
        <v>106</v>
      </c>
      <c r="B71" s="90">
        <f>B70/B69</f>
        <v>0.28729119792554986</v>
      </c>
      <c r="C71" s="90">
        <f>C70/C69</f>
        <v>0.26236154248001681</v>
      </c>
      <c r="D71" s="90">
        <f>D70/D69</f>
        <v>0.34000139306030797</v>
      </c>
      <c r="E71" s="90">
        <f>E70/E69</f>
        <v>0.34742630590506479</v>
      </c>
      <c r="F71" s="90">
        <f t="shared" ref="F71:T71" si="161">F70/F69</f>
        <v>0.35519780225095704</v>
      </c>
      <c r="G71" s="90">
        <f t="shared" si="161"/>
        <v>0.35178343837068649</v>
      </c>
      <c r="H71" s="90">
        <f t="shared" si="161"/>
        <v>0.33370514584688515</v>
      </c>
      <c r="I71" s="90">
        <f t="shared" si="161"/>
        <v>0.33154735958623072</v>
      </c>
      <c r="J71" s="90">
        <f t="shared" si="161"/>
        <v>0.3055657993426506</v>
      </c>
      <c r="K71" s="90">
        <f t="shared" si="161"/>
        <v>0.24720443848749785</v>
      </c>
      <c r="L71" s="90">
        <f t="shared" si="161"/>
        <v>0.2587329647138838</v>
      </c>
      <c r="M71" s="90">
        <f t="shared" si="161"/>
        <v>0.27054715317646327</v>
      </c>
      <c r="N71" s="90">
        <f t="shared" si="161"/>
        <v>0.32078062596181556</v>
      </c>
      <c r="O71" s="90">
        <f t="shared" si="161"/>
        <v>0.39538932351904693</v>
      </c>
      <c r="P71" s="90">
        <f t="shared" si="161"/>
        <v>0.35661501959012637</v>
      </c>
      <c r="Q71" s="90">
        <f t="shared" si="161"/>
        <v>-8.920333339358881E-2</v>
      </c>
      <c r="R71" s="90">
        <f t="shared" si="161"/>
        <v>8.0267948743749536E-4</v>
      </c>
      <c r="S71" s="90">
        <f t="shared" si="161"/>
        <v>0.88142835652885609</v>
      </c>
      <c r="T71" s="90">
        <f t="shared" si="161"/>
        <v>-0.50281978568952856</v>
      </c>
      <c r="U71" s="90">
        <f t="shared" ref="U71:Z71" si="162">U70/U69</f>
        <v>0.33520942489522787</v>
      </c>
      <c r="V71" s="90">
        <f t="shared" si="162"/>
        <v>0.2654842251124786</v>
      </c>
      <c r="W71" s="90">
        <f t="shared" si="162"/>
        <v>0.25090266177593323</v>
      </c>
      <c r="X71" s="90">
        <f t="shared" si="162"/>
        <v>0.25223886511333016</v>
      </c>
      <c r="Y71" s="90">
        <f t="shared" si="162"/>
        <v>0.23964518044923477</v>
      </c>
      <c r="Z71" s="90">
        <f t="shared" si="162"/>
        <v>0.24985467089126517</v>
      </c>
      <c r="AA71" s="90">
        <f t="shared" ref="AA71" si="163">AA70/AA69</f>
        <v>0.24340044016861642</v>
      </c>
      <c r="AB71" s="91">
        <f>AB70/AB69</f>
        <v>0.23651709639868884</v>
      </c>
      <c r="AC71" s="91">
        <f>AC70/AC69</f>
        <v>0.23611917046139047</v>
      </c>
      <c r="AD71" s="91">
        <f>AD70/AD69</f>
        <v>0.23605622272086821</v>
      </c>
      <c r="AE71" s="91">
        <f>AE70/AE69</f>
        <v>0.236048800812135</v>
      </c>
      <c r="AI71" s="90" t="e">
        <f t="shared" ref="AI71:AO71" si="164">AI70/AI69</f>
        <v>#DIV/0!</v>
      </c>
      <c r="AJ71" s="90" t="e">
        <f t="shared" si="164"/>
        <v>#DIV/0!</v>
      </c>
      <c r="AK71" s="90" t="e">
        <f t="shared" si="164"/>
        <v>#DIV/0!</v>
      </c>
      <c r="AL71" s="90" t="e">
        <f t="shared" si="164"/>
        <v>#DIV/0!</v>
      </c>
      <c r="AM71" s="90" t="e">
        <f t="shared" si="164"/>
        <v>#DIV/0!</v>
      </c>
      <c r="AN71" s="90" t="e">
        <f t="shared" si="164"/>
        <v>#DIV/0!</v>
      </c>
      <c r="AO71" s="90" t="e">
        <f t="shared" si="164"/>
        <v>#DIV/0!</v>
      </c>
      <c r="AP71" s="90" t="e">
        <f t="shared" ref="AP71:CD71" si="165">AP70/AP69</f>
        <v>#DIV/0!</v>
      </c>
      <c r="AQ71" s="90" t="e">
        <f t="shared" si="165"/>
        <v>#DIV/0!</v>
      </c>
      <c r="AR71" s="90" t="e">
        <f t="shared" si="165"/>
        <v>#DIV/0!</v>
      </c>
      <c r="AS71" s="90" t="e">
        <f t="shared" si="165"/>
        <v>#DIV/0!</v>
      </c>
      <c r="AT71" s="90" t="e">
        <f t="shared" si="165"/>
        <v>#DIV/0!</v>
      </c>
      <c r="AU71" s="90" t="e">
        <f t="shared" si="165"/>
        <v>#DIV/0!</v>
      </c>
      <c r="AV71" s="90" t="e">
        <f t="shared" si="165"/>
        <v>#DIV/0!</v>
      </c>
      <c r="AW71" s="90" t="e">
        <f t="shared" si="165"/>
        <v>#DIV/0!</v>
      </c>
      <c r="AX71" s="90" t="e">
        <f t="shared" si="165"/>
        <v>#DIV/0!</v>
      </c>
      <c r="AY71" s="90" t="e">
        <f t="shared" si="165"/>
        <v>#DIV/0!</v>
      </c>
      <c r="AZ71" s="90" t="e">
        <f t="shared" si="165"/>
        <v>#DIV/0!</v>
      </c>
      <c r="BA71" s="90" t="e">
        <f t="shared" si="165"/>
        <v>#DIV/0!</v>
      </c>
      <c r="BB71" s="90" t="e">
        <f t="shared" si="165"/>
        <v>#DIV/0!</v>
      </c>
      <c r="BC71" s="90" t="e">
        <f t="shared" si="165"/>
        <v>#DIV/0!</v>
      </c>
      <c r="BD71" s="90" t="e">
        <f t="shared" si="165"/>
        <v>#DIV/0!</v>
      </c>
      <c r="BE71" s="90" t="e">
        <f t="shared" si="165"/>
        <v>#DIV/0!</v>
      </c>
      <c r="BF71" s="90" t="e">
        <f t="shared" si="165"/>
        <v>#DIV/0!</v>
      </c>
      <c r="BG71" s="90" t="e">
        <f t="shared" si="165"/>
        <v>#DIV/0!</v>
      </c>
      <c r="BH71" s="90" t="e">
        <f t="shared" si="165"/>
        <v>#DIV/0!</v>
      </c>
      <c r="BI71" s="90" t="e">
        <f t="shared" si="165"/>
        <v>#DIV/0!</v>
      </c>
      <c r="BJ71" s="90" t="e">
        <f t="shared" si="165"/>
        <v>#DIV/0!</v>
      </c>
      <c r="BK71" s="90" t="e">
        <f t="shared" si="165"/>
        <v>#DIV/0!</v>
      </c>
      <c r="BL71" s="90" t="e">
        <f t="shared" si="165"/>
        <v>#DIV/0!</v>
      </c>
      <c r="BM71" s="90" t="e">
        <f t="shared" si="165"/>
        <v>#DIV/0!</v>
      </c>
      <c r="BN71" s="90" t="e">
        <f t="shared" si="165"/>
        <v>#DIV/0!</v>
      </c>
      <c r="BO71" s="90" t="e">
        <f t="shared" si="165"/>
        <v>#DIV/0!</v>
      </c>
      <c r="BP71" s="90" t="e">
        <f t="shared" si="165"/>
        <v>#DIV/0!</v>
      </c>
      <c r="BQ71" s="90" t="e">
        <f t="shared" si="165"/>
        <v>#DIV/0!</v>
      </c>
      <c r="BR71" s="90" t="e">
        <f t="shared" si="165"/>
        <v>#DIV/0!</v>
      </c>
      <c r="BS71" s="90" t="e">
        <f t="shared" si="165"/>
        <v>#DIV/0!</v>
      </c>
      <c r="BT71" s="90" t="e">
        <f t="shared" si="165"/>
        <v>#DIV/0!</v>
      </c>
      <c r="BU71" s="90" t="e">
        <f t="shared" si="165"/>
        <v>#DIV/0!</v>
      </c>
      <c r="BV71" s="90" t="e">
        <f t="shared" si="165"/>
        <v>#DIV/0!</v>
      </c>
      <c r="BW71" s="90" t="e">
        <f t="shared" si="165"/>
        <v>#DIV/0!</v>
      </c>
      <c r="BX71" s="90" t="e">
        <f t="shared" si="165"/>
        <v>#DIV/0!</v>
      </c>
      <c r="BY71" s="90">
        <f t="shared" si="165"/>
        <v>0.24438254410399254</v>
      </c>
      <c r="BZ71" s="90">
        <f t="shared" si="165"/>
        <v>0.25393614428466965</v>
      </c>
      <c r="CA71" s="90">
        <f t="shared" si="165"/>
        <v>0.24617415989965</v>
      </c>
      <c r="CB71" s="90">
        <f t="shared" si="165"/>
        <v>0.23479383149116434</v>
      </c>
      <c r="CC71" s="90">
        <f t="shared" si="165"/>
        <v>0.23950914867974127</v>
      </c>
      <c r="CD71" s="90">
        <f t="shared" si="165"/>
        <v>0.23631228775382904</v>
      </c>
      <c r="CE71" s="90">
        <f t="shared" ref="CE71:CK71" si="166">CE70/CE69</f>
        <v>0.22508317875334907</v>
      </c>
      <c r="CF71" s="90">
        <f t="shared" si="166"/>
        <v>0.27854633449467209</v>
      </c>
      <c r="CG71" s="90">
        <f t="shared" si="166"/>
        <v>0.25498610727222465</v>
      </c>
      <c r="CH71" s="90">
        <f t="shared" si="166"/>
        <v>0.24248135514829158</v>
      </c>
      <c r="CI71" s="90">
        <f t="shared" si="166"/>
        <v>0.24089576709062002</v>
      </c>
      <c r="CJ71" s="90">
        <f t="shared" si="166"/>
        <v>0.25703389402434718</v>
      </c>
      <c r="CK71" s="90">
        <f t="shared" si="166"/>
        <v>0.22064638226447825</v>
      </c>
      <c r="CL71" s="90">
        <f t="shared" ref="CL71" si="167">CL70/CL69</f>
        <v>0.25521113362835524</v>
      </c>
      <c r="CM71" s="91">
        <f>AVERAGE(CI71:CL71)*0.98</f>
        <v>0.23857785836691117</v>
      </c>
      <c r="CN71" s="91">
        <f t="shared" ref="CN71:CP71" si="168">AVERAGE(CJ71:CM71)*0.98</f>
        <v>0.23800997072960248</v>
      </c>
      <c r="CO71" s="91">
        <f t="shared" si="168"/>
        <v>0.23334910952239005</v>
      </c>
      <c r="CP71" s="91">
        <f t="shared" si="168"/>
        <v>0.23646127770057845</v>
      </c>
      <c r="CQ71" s="91">
        <f>AVERAGE(CM71:CP71)</f>
        <v>0.23659955407987054</v>
      </c>
      <c r="CR71" s="91">
        <f t="shared" ref="CR71:CT71" si="169">AVERAGE(CN71:CQ71)</f>
        <v>0.23610497800811039</v>
      </c>
      <c r="CS71" s="91">
        <f t="shared" si="169"/>
        <v>0.23562872982773736</v>
      </c>
      <c r="CT71" s="91">
        <f t="shared" si="169"/>
        <v>0.23619863490407417</v>
      </c>
      <c r="CU71" s="91">
        <f t="shared" ref="CU71:DB71" si="170">AVERAGE(CQ71:CT71)</f>
        <v>0.23613297420494811</v>
      </c>
      <c r="CV71" s="91">
        <f t="shared" si="170"/>
        <v>0.23601632923621751</v>
      </c>
      <c r="CW71" s="91">
        <f t="shared" si="170"/>
        <v>0.2359941670432443</v>
      </c>
      <c r="CX71" s="91">
        <f t="shared" si="170"/>
        <v>0.23608552634712102</v>
      </c>
      <c r="CY71" s="91">
        <f t="shared" si="170"/>
        <v>0.23605724920788274</v>
      </c>
      <c r="CZ71" s="91">
        <f t="shared" si="170"/>
        <v>0.23603831795861638</v>
      </c>
      <c r="DA71" s="91">
        <f t="shared" si="170"/>
        <v>0.2360438151392161</v>
      </c>
      <c r="DB71" s="91">
        <f t="shared" si="170"/>
        <v>0.23605622716320906</v>
      </c>
      <c r="DE71" s="127"/>
      <c r="DF71" s="90">
        <v>0.24026434963193427</v>
      </c>
    </row>
    <row r="72" spans="1:110" s="26" customFormat="1" x14ac:dyDescent="0.2">
      <c r="A72" s="26" t="s">
        <v>22</v>
      </c>
      <c r="B72" s="26">
        <f>B69-B70</f>
        <v>4.1181095000000001</v>
      </c>
      <c r="C72" s="26">
        <f>C69-C70</f>
        <v>5.1169923000000015</v>
      </c>
      <c r="D72" s="26">
        <f>D69-D70</f>
        <v>3.6395475999999913</v>
      </c>
      <c r="E72" s="26">
        <f>E69-E70</f>
        <v>3.7936076999999928</v>
      </c>
      <c r="F72" s="26">
        <f t="shared" ref="F72:T72" si="171">F69-F70</f>
        <v>5.2521410000000071</v>
      </c>
      <c r="G72" s="26">
        <f t="shared" si="171"/>
        <v>10.818219599999988</v>
      </c>
      <c r="H72" s="26">
        <f t="shared" si="171"/>
        <v>20.294906699999999</v>
      </c>
      <c r="I72" s="26">
        <f t="shared" si="171"/>
        <v>24.801878799999997</v>
      </c>
      <c r="J72" s="26">
        <f t="shared" si="171"/>
        <v>30.232234800000018</v>
      </c>
      <c r="K72" s="26">
        <f t="shared" si="171"/>
        <v>45.906828899999987</v>
      </c>
      <c r="L72" s="26">
        <f t="shared" si="171"/>
        <v>44.203929600000023</v>
      </c>
      <c r="M72" s="26">
        <f t="shared" si="171"/>
        <v>32.373520000000021</v>
      </c>
      <c r="N72" s="26">
        <f t="shared" si="171"/>
        <v>44.512796200000032</v>
      </c>
      <c r="O72" s="26">
        <f t="shared" si="171"/>
        <v>20.454211900000047</v>
      </c>
      <c r="P72" s="26">
        <f t="shared" si="171"/>
        <v>15.787642699999999</v>
      </c>
      <c r="Q72" s="26">
        <f t="shared" si="171"/>
        <v>-86.459489200000021</v>
      </c>
      <c r="R72" s="26">
        <f t="shared" si="171"/>
        <v>-37.530795499999996</v>
      </c>
      <c r="S72" s="26">
        <f t="shared" si="171"/>
        <v>1.3417854000000222</v>
      </c>
      <c r="T72" s="26">
        <f t="shared" si="171"/>
        <v>175.87752080000004</v>
      </c>
      <c r="U72" s="26">
        <f t="shared" ref="U72:Z72" si="172">U69-U70</f>
        <v>91.962353900000011</v>
      </c>
      <c r="V72" s="26">
        <f t="shared" si="172"/>
        <v>97.48060000000001</v>
      </c>
      <c r="W72" s="26">
        <f t="shared" si="172"/>
        <v>130.49800000000002</v>
      </c>
      <c r="X72" s="26">
        <f t="shared" si="172"/>
        <v>154.7381</v>
      </c>
      <c r="Y72" s="26">
        <f t="shared" si="172"/>
        <v>196.00130000000004</v>
      </c>
      <c r="Z72" s="26">
        <f t="shared" si="172"/>
        <v>218.85609999999983</v>
      </c>
      <c r="AA72" s="26">
        <f t="shared" ref="AA72" si="173">AA69-AA70</f>
        <v>261.16749999999996</v>
      </c>
      <c r="AB72" s="27">
        <f>AB69-AB70</f>
        <v>295.78935890996519</v>
      </c>
      <c r="AC72" s="27">
        <f>AC69-AC70</f>
        <v>376.78019756036036</v>
      </c>
      <c r="AD72" s="27">
        <f>AD69-AD70</f>
        <v>444.08428990077545</v>
      </c>
      <c r="AE72" s="27">
        <f>AE69-AE70</f>
        <v>553.0463960751772</v>
      </c>
      <c r="AF72" s="26">
        <v>360</v>
      </c>
      <c r="AI72" s="26">
        <f t="shared" ref="AI72:AO72" si="174">AI69-AI70</f>
        <v>0</v>
      </c>
      <c r="AJ72" s="26">
        <f t="shared" si="174"/>
        <v>0</v>
      </c>
      <c r="AK72" s="26">
        <f t="shared" si="174"/>
        <v>0</v>
      </c>
      <c r="AL72" s="26">
        <f t="shared" si="174"/>
        <v>0</v>
      </c>
      <c r="AM72" s="26">
        <f t="shared" si="174"/>
        <v>0</v>
      </c>
      <c r="AN72" s="26">
        <f t="shared" si="174"/>
        <v>0</v>
      </c>
      <c r="AO72" s="26">
        <f t="shared" si="174"/>
        <v>0</v>
      </c>
      <c r="AP72" s="26">
        <f t="shared" ref="AP72:CD72" si="175">AP69-AP70</f>
        <v>0</v>
      </c>
      <c r="AQ72" s="26">
        <f t="shared" si="175"/>
        <v>0</v>
      </c>
      <c r="AR72" s="26">
        <f t="shared" si="175"/>
        <v>0</v>
      </c>
      <c r="AS72" s="26">
        <f t="shared" si="175"/>
        <v>0</v>
      </c>
      <c r="AT72" s="26">
        <f t="shared" si="175"/>
        <v>0</v>
      </c>
      <c r="AU72" s="26">
        <f t="shared" si="175"/>
        <v>0</v>
      </c>
      <c r="AV72" s="26">
        <f t="shared" si="175"/>
        <v>0</v>
      </c>
      <c r="AW72" s="26">
        <f t="shared" si="175"/>
        <v>0</v>
      </c>
      <c r="AX72" s="26">
        <f t="shared" si="175"/>
        <v>0</v>
      </c>
      <c r="AY72" s="26">
        <f t="shared" si="175"/>
        <v>0</v>
      </c>
      <c r="AZ72" s="26">
        <f t="shared" si="175"/>
        <v>0</v>
      </c>
      <c r="BA72" s="26">
        <f t="shared" si="175"/>
        <v>0</v>
      </c>
      <c r="BB72" s="26">
        <f t="shared" si="175"/>
        <v>0</v>
      </c>
      <c r="BC72" s="26">
        <f t="shared" si="175"/>
        <v>0</v>
      </c>
      <c r="BD72" s="26">
        <f t="shared" si="175"/>
        <v>0</v>
      </c>
      <c r="BE72" s="26">
        <f t="shared" si="175"/>
        <v>0</v>
      </c>
      <c r="BF72" s="26">
        <f t="shared" si="175"/>
        <v>0</v>
      </c>
      <c r="BG72" s="26">
        <f t="shared" si="175"/>
        <v>0</v>
      </c>
      <c r="BH72" s="26">
        <f t="shared" si="175"/>
        <v>0</v>
      </c>
      <c r="BI72" s="26">
        <f t="shared" si="175"/>
        <v>0</v>
      </c>
      <c r="BJ72" s="26">
        <f t="shared" si="175"/>
        <v>0</v>
      </c>
      <c r="BK72" s="26">
        <f t="shared" si="175"/>
        <v>0</v>
      </c>
      <c r="BL72" s="26">
        <f t="shared" si="175"/>
        <v>0</v>
      </c>
      <c r="BM72" s="26">
        <f t="shared" si="175"/>
        <v>0</v>
      </c>
      <c r="BN72" s="26">
        <f t="shared" si="175"/>
        <v>0</v>
      </c>
      <c r="BO72" s="26">
        <f t="shared" si="175"/>
        <v>0</v>
      </c>
      <c r="BP72" s="26">
        <f t="shared" si="175"/>
        <v>0</v>
      </c>
      <c r="BQ72" s="26">
        <f t="shared" si="175"/>
        <v>0</v>
      </c>
      <c r="BR72" s="26">
        <f t="shared" si="175"/>
        <v>0</v>
      </c>
      <c r="BS72" s="26">
        <f t="shared" si="175"/>
        <v>0</v>
      </c>
      <c r="BT72" s="26">
        <f t="shared" si="175"/>
        <v>0</v>
      </c>
      <c r="BU72" s="26">
        <f t="shared" si="175"/>
        <v>0</v>
      </c>
      <c r="BV72" s="26">
        <f t="shared" si="175"/>
        <v>0</v>
      </c>
      <c r="BW72" s="26">
        <f t="shared" si="175"/>
        <v>0</v>
      </c>
      <c r="BX72" s="26">
        <f t="shared" si="175"/>
        <v>0</v>
      </c>
      <c r="BY72" s="26">
        <f t="shared" si="175"/>
        <v>40.690000000000012</v>
      </c>
      <c r="BZ72" s="26">
        <f t="shared" si="175"/>
        <v>30.611000000000022</v>
      </c>
      <c r="CA72" s="26">
        <f t="shared" si="175"/>
        <v>57.09100000000003</v>
      </c>
      <c r="CB72" s="26">
        <f t="shared" si="175"/>
        <v>46.245999999999967</v>
      </c>
      <c r="CC72" s="26">
        <f t="shared" si="175"/>
        <v>48.587000000000039</v>
      </c>
      <c r="CD72" s="26">
        <f t="shared" si="175"/>
        <v>44.077000000000012</v>
      </c>
      <c r="CE72" s="26">
        <f t="shared" ref="CE72:CK72" si="176">CE69-CE70</f>
        <v>52.637000000000043</v>
      </c>
      <c r="CF72" s="26">
        <f t="shared" si="176"/>
        <v>49.490999999999957</v>
      </c>
      <c r="CG72" s="26">
        <f t="shared" si="176"/>
        <v>51.213000000000015</v>
      </c>
      <c r="CH72" s="26">
        <f t="shared" si="176"/>
        <v>65.51400000000001</v>
      </c>
      <c r="CI72" s="26">
        <f t="shared" si="176"/>
        <v>61.117000000000004</v>
      </c>
      <c r="CJ72" s="26">
        <f t="shared" si="176"/>
        <v>58.833999999999989</v>
      </c>
      <c r="CK72" s="26">
        <f t="shared" si="176"/>
        <v>69.183999999999997</v>
      </c>
      <c r="CL72" s="26">
        <f t="shared" ref="CL72" si="177">CL69-CL70</f>
        <v>72.032999999999987</v>
      </c>
      <c r="CM72" s="27">
        <f t="shared" ref="CM72:DB72" si="178">CM69-CM70</f>
        <v>65.426768517393015</v>
      </c>
      <c r="CN72" s="27">
        <f t="shared" si="178"/>
        <v>74.65707655318225</v>
      </c>
      <c r="CO72" s="27">
        <f t="shared" si="178"/>
        <v>76.853500988417224</v>
      </c>
      <c r="CP72" s="27">
        <f t="shared" si="178"/>
        <v>78.852012850972997</v>
      </c>
      <c r="CQ72" s="27">
        <f t="shared" si="178"/>
        <v>86.638210002528552</v>
      </c>
      <c r="CR72" s="27">
        <f t="shared" si="178"/>
        <v>95.912846717096727</v>
      </c>
      <c r="CS72" s="27">
        <f t="shared" si="178"/>
        <v>97.824087533025562</v>
      </c>
      <c r="CT72" s="27">
        <f t="shared" si="178"/>
        <v>96.405053307709423</v>
      </c>
      <c r="CU72" s="27">
        <f t="shared" si="178"/>
        <v>102.10227596499715</v>
      </c>
      <c r="CV72" s="27">
        <f t="shared" si="178"/>
        <v>110.88789240563814</v>
      </c>
      <c r="CW72" s="27">
        <f t="shared" si="178"/>
        <v>111.4983031876381</v>
      </c>
      <c r="CX72" s="27">
        <f t="shared" si="178"/>
        <v>119.59581834250214</v>
      </c>
      <c r="CY72" s="27">
        <f t="shared" si="178"/>
        <v>128.0229366071099</v>
      </c>
      <c r="CZ72" s="27">
        <f t="shared" si="178"/>
        <v>138.77460257940351</v>
      </c>
      <c r="DA72" s="27">
        <f t="shared" si="178"/>
        <v>141.20711475659064</v>
      </c>
      <c r="DB72" s="27">
        <f t="shared" si="178"/>
        <v>145.04174213207295</v>
      </c>
      <c r="DE72" s="121"/>
      <c r="DF72" s="26">
        <v>66.853763990847199</v>
      </c>
    </row>
    <row r="73" spans="1:110" s="45" customFormat="1" x14ac:dyDescent="0.2">
      <c r="A73" s="45" t="s">
        <v>107</v>
      </c>
      <c r="B73" s="45">
        <f>+B72/B41</f>
        <v>0.12951121637477156</v>
      </c>
      <c r="C73" s="45">
        <f>+C72/C41</f>
        <v>0.10454215059843089</v>
      </c>
      <c r="D73" s="45">
        <f>+D72/D41</f>
        <v>7.8244718079787459E-2</v>
      </c>
      <c r="E73" s="45">
        <f>+E72/E41</f>
        <v>7.6991796108083016E-2</v>
      </c>
      <c r="F73" s="45">
        <f t="shared" ref="F73:AE73" si="179">+F72/F41</f>
        <v>0.10199573118931077</v>
      </c>
      <c r="G73" s="45">
        <f t="shared" si="179"/>
        <v>0.13210729070353733</v>
      </c>
      <c r="H73" s="45">
        <f t="shared" si="179"/>
        <v>0.15573856571440819</v>
      </c>
      <c r="I73" s="45">
        <f t="shared" si="179"/>
        <v>0.12803631702162799</v>
      </c>
      <c r="J73" s="45">
        <f t="shared" si="179"/>
        <v>0.12574877166559448</v>
      </c>
      <c r="K73" s="45">
        <f t="shared" si="179"/>
        <v>0.18867241988106812</v>
      </c>
      <c r="L73" s="45">
        <f t="shared" si="179"/>
        <v>0.18213123315585741</v>
      </c>
      <c r="M73" s="45">
        <f t="shared" si="179"/>
        <v>0.10749154115954974</v>
      </c>
      <c r="N73" s="45">
        <f t="shared" si="179"/>
        <v>0.11982850232485368</v>
      </c>
      <c r="O73" s="45">
        <f t="shared" si="179"/>
        <v>6.6241002027587911E-2</v>
      </c>
      <c r="P73" s="45">
        <f t="shared" si="179"/>
        <v>4.9497040281196052E-2</v>
      </c>
      <c r="Q73" s="45">
        <f t="shared" si="179"/>
        <v>-0.18794151065993725</v>
      </c>
      <c r="R73" s="45">
        <f t="shared" si="179"/>
        <v>-8.6720511934108582E-2</v>
      </c>
      <c r="S73" s="45">
        <f t="shared" si="179"/>
        <v>2.398330250226747E-3</v>
      </c>
      <c r="T73" s="45">
        <f t="shared" si="179"/>
        <v>0.27331831258335187</v>
      </c>
      <c r="U73" s="45">
        <f t="shared" si="179"/>
        <v>0.14168582743306879</v>
      </c>
      <c r="V73" s="45">
        <f t="shared" si="179"/>
        <v>0.16390514208023402</v>
      </c>
      <c r="W73" s="45">
        <f t="shared" si="179"/>
        <v>0.16672564969701462</v>
      </c>
      <c r="X73" s="45">
        <f t="shared" si="179"/>
        <v>0.16020090272256879</v>
      </c>
      <c r="Y73" s="45">
        <f t="shared" si="179"/>
        <v>0.17294107733635453</v>
      </c>
      <c r="Z73" s="45">
        <f>+Z72/Z41</f>
        <v>0.1675777198978006</v>
      </c>
      <c r="AA73" s="45">
        <f>+AA72/AA41</f>
        <v>0.16456027042154409</v>
      </c>
      <c r="AB73" s="48">
        <f t="shared" si="179"/>
        <v>0.16142772551667853</v>
      </c>
      <c r="AC73" s="48">
        <f t="shared" si="179"/>
        <v>0.16264602975852765</v>
      </c>
      <c r="AD73" s="48">
        <f t="shared" si="179"/>
        <v>0.16107695624745774</v>
      </c>
      <c r="AE73" s="48">
        <f t="shared" si="179"/>
        <v>0.16430088023186037</v>
      </c>
      <c r="AI73" s="45" t="e">
        <f t="shared" ref="AI73:BN73" si="180">+AI72/AI41</f>
        <v>#DIV/0!</v>
      </c>
      <c r="AJ73" s="45" t="e">
        <f t="shared" si="180"/>
        <v>#DIV/0!</v>
      </c>
      <c r="AK73" s="45" t="e">
        <f t="shared" si="180"/>
        <v>#DIV/0!</v>
      </c>
      <c r="AL73" s="45" t="e">
        <f t="shared" si="180"/>
        <v>#DIV/0!</v>
      </c>
      <c r="AM73" s="45" t="e">
        <f t="shared" si="180"/>
        <v>#DIV/0!</v>
      </c>
      <c r="AN73" s="45" t="e">
        <f t="shared" si="180"/>
        <v>#DIV/0!</v>
      </c>
      <c r="AO73" s="45" t="e">
        <f t="shared" si="180"/>
        <v>#DIV/0!</v>
      </c>
      <c r="AP73" s="45" t="e">
        <f t="shared" si="180"/>
        <v>#DIV/0!</v>
      </c>
      <c r="AQ73" s="45" t="e">
        <f t="shared" si="180"/>
        <v>#DIV/0!</v>
      </c>
      <c r="AR73" s="45" t="e">
        <f t="shared" si="180"/>
        <v>#DIV/0!</v>
      </c>
      <c r="AS73" s="45" t="e">
        <f t="shared" si="180"/>
        <v>#DIV/0!</v>
      </c>
      <c r="AT73" s="45" t="e">
        <f t="shared" si="180"/>
        <v>#DIV/0!</v>
      </c>
      <c r="AU73" s="45" t="e">
        <f t="shared" si="180"/>
        <v>#DIV/0!</v>
      </c>
      <c r="AV73" s="45" t="e">
        <f t="shared" si="180"/>
        <v>#DIV/0!</v>
      </c>
      <c r="AW73" s="45" t="e">
        <f t="shared" si="180"/>
        <v>#DIV/0!</v>
      </c>
      <c r="AX73" s="45" t="e">
        <f t="shared" si="180"/>
        <v>#DIV/0!</v>
      </c>
      <c r="AY73" s="45" t="e">
        <f t="shared" si="180"/>
        <v>#DIV/0!</v>
      </c>
      <c r="AZ73" s="45" t="e">
        <f t="shared" si="180"/>
        <v>#DIV/0!</v>
      </c>
      <c r="BA73" s="45" t="e">
        <f t="shared" si="180"/>
        <v>#DIV/0!</v>
      </c>
      <c r="BB73" s="45" t="e">
        <f t="shared" si="180"/>
        <v>#DIV/0!</v>
      </c>
      <c r="BC73" s="45" t="e">
        <f t="shared" si="180"/>
        <v>#DIV/0!</v>
      </c>
      <c r="BD73" s="45" t="e">
        <f t="shared" si="180"/>
        <v>#DIV/0!</v>
      </c>
      <c r="BE73" s="45" t="e">
        <f t="shared" si="180"/>
        <v>#DIV/0!</v>
      </c>
      <c r="BF73" s="45" t="e">
        <f t="shared" si="180"/>
        <v>#DIV/0!</v>
      </c>
      <c r="BG73" s="45" t="e">
        <f t="shared" si="180"/>
        <v>#DIV/0!</v>
      </c>
      <c r="BH73" s="45" t="e">
        <f t="shared" si="180"/>
        <v>#DIV/0!</v>
      </c>
      <c r="BI73" s="45" t="e">
        <f t="shared" si="180"/>
        <v>#DIV/0!</v>
      </c>
      <c r="BJ73" s="45" t="e">
        <f t="shared" si="180"/>
        <v>#DIV/0!</v>
      </c>
      <c r="BK73" s="45" t="e">
        <f t="shared" si="180"/>
        <v>#DIV/0!</v>
      </c>
      <c r="BL73" s="45" t="e">
        <f t="shared" si="180"/>
        <v>#DIV/0!</v>
      </c>
      <c r="BM73" s="45" t="e">
        <f t="shared" si="180"/>
        <v>#DIV/0!</v>
      </c>
      <c r="BN73" s="45" t="e">
        <f t="shared" si="180"/>
        <v>#DIV/0!</v>
      </c>
      <c r="BO73" s="45" t="e">
        <f t="shared" ref="BO73:CT73" si="181">+BO72/BO41</f>
        <v>#DIV/0!</v>
      </c>
      <c r="BP73" s="45" t="e">
        <f t="shared" si="181"/>
        <v>#DIV/0!</v>
      </c>
      <c r="BQ73" s="45" t="e">
        <f t="shared" si="181"/>
        <v>#DIV/0!</v>
      </c>
      <c r="BR73" s="45" t="e">
        <f t="shared" si="181"/>
        <v>#DIV/0!</v>
      </c>
      <c r="BS73" s="45" t="e">
        <f t="shared" si="181"/>
        <v>#DIV/0!</v>
      </c>
      <c r="BT73" s="45" t="e">
        <f t="shared" si="181"/>
        <v>#DIV/0!</v>
      </c>
      <c r="BU73" s="45" t="e">
        <f t="shared" si="181"/>
        <v>#DIV/0!</v>
      </c>
      <c r="BV73" s="45" t="e">
        <f t="shared" si="181"/>
        <v>#DIV/0!</v>
      </c>
      <c r="BW73" s="45" t="e">
        <f t="shared" si="181"/>
        <v>#DIV/0!</v>
      </c>
      <c r="BX73" s="45" t="e">
        <f t="shared" si="181"/>
        <v>#DIV/0!</v>
      </c>
      <c r="BY73" s="45">
        <f t="shared" si="181"/>
        <v>0.16689909762100086</v>
      </c>
      <c r="BZ73" s="45">
        <f t="shared" si="181"/>
        <v>0.13009405054845122</v>
      </c>
      <c r="CA73" s="45">
        <f t="shared" si="181"/>
        <v>0.18506596648189577</v>
      </c>
      <c r="CB73" s="45">
        <f t="shared" si="181"/>
        <v>0.17949155831554423</v>
      </c>
      <c r="CC73" s="45">
        <f t="shared" si="181"/>
        <v>0.16714139266720343</v>
      </c>
      <c r="CD73" s="45">
        <f t="shared" si="181"/>
        <v>0.1594064526395354</v>
      </c>
      <c r="CE73" s="45">
        <f t="shared" si="181"/>
        <v>0.17758172801187558</v>
      </c>
      <c r="CF73" s="45">
        <f t="shared" si="181"/>
        <v>0.16143826880608539</v>
      </c>
      <c r="CG73" s="45">
        <f t="shared" si="181"/>
        <v>0.15350376318463438</v>
      </c>
      <c r="CH73" s="45">
        <f t="shared" si="181"/>
        <v>0.17735342367852561</v>
      </c>
      <c r="CI73" s="45">
        <f>+CI72/CI41</f>
        <v>0.17995489129154593</v>
      </c>
      <c r="CJ73" s="45">
        <f>+CJ72/CJ41</f>
        <v>0.1642380186698825</v>
      </c>
      <c r="CK73" s="45">
        <f>+CK72/CK41</f>
        <v>0.16143326154269755</v>
      </c>
      <c r="CL73" s="45">
        <f>+CL72/CL41</f>
        <v>0.15637115926487122</v>
      </c>
      <c r="CM73" s="48">
        <f t="shared" si="181"/>
        <v>0.16035138413055852</v>
      </c>
      <c r="CN73" s="48">
        <f t="shared" si="181"/>
        <v>0.16272763800970996</v>
      </c>
      <c r="CO73" s="48">
        <f t="shared" si="181"/>
        <v>0.16185713067271959</v>
      </c>
      <c r="CP73" s="48">
        <f t="shared" si="181"/>
        <v>0.16069183821900673</v>
      </c>
      <c r="CQ73" s="48">
        <f t="shared" si="181"/>
        <v>0.16275636044024205</v>
      </c>
      <c r="CR73" s="48">
        <f t="shared" si="181"/>
        <v>0.16243636018904622</v>
      </c>
      <c r="CS73" s="48">
        <f t="shared" si="181"/>
        <v>0.16206520697254545</v>
      </c>
      <c r="CT73" s="48">
        <f t="shared" si="181"/>
        <v>0.1633503334152718</v>
      </c>
      <c r="CU73" s="48">
        <f t="shared" ref="CU73:DB73" si="182">+CU72/CU41</f>
        <v>0.16036022721070592</v>
      </c>
      <c r="CV73" s="48">
        <f t="shared" si="182"/>
        <v>0.16064768367967419</v>
      </c>
      <c r="CW73" s="48">
        <f t="shared" si="182"/>
        <v>0.1608293136067844</v>
      </c>
      <c r="CX73" s="48">
        <f t="shared" si="182"/>
        <v>0.1623315906140273</v>
      </c>
      <c r="CY73" s="48">
        <f t="shared" si="182"/>
        <v>0.1630461067484949</v>
      </c>
      <c r="CZ73" s="48">
        <f t="shared" si="182"/>
        <v>0.16372436176684446</v>
      </c>
      <c r="DA73" s="48">
        <f t="shared" si="182"/>
        <v>0.1643329074508374</v>
      </c>
      <c r="DB73" s="48">
        <f t="shared" si="182"/>
        <v>0.16595582437497416</v>
      </c>
      <c r="DE73" s="129"/>
      <c r="DF73" s="45">
        <v>0.15822252618949473</v>
      </c>
    </row>
    <row r="74" spans="1:110" s="39" customFormat="1" x14ac:dyDescent="0.2">
      <c r="A74" s="39" t="s">
        <v>451</v>
      </c>
      <c r="C74" s="39">
        <f>+IF(B72&lt;0,1-C72/B72,C72/B72-1)</f>
        <v>0.24255858179584622</v>
      </c>
      <c r="D74" s="39">
        <f>+IF(C72&lt;0,1-D72/C72,D72/C72-1)</f>
        <v>-0.28873303170692866</v>
      </c>
      <c r="E74" s="39">
        <f>+IF(D72&lt;0,1-E72/D72,E72/D72-1)</f>
        <v>4.2329464244402759E-2</v>
      </c>
      <c r="F74" s="39">
        <f t="shared" ref="F74:AE74" si="183">+IF(E72&lt;0,1-F72/E72,F72/E72-1)</f>
        <v>0.38447130418889053</v>
      </c>
      <c r="G74" s="39">
        <f t="shared" si="183"/>
        <v>1.0597732619897244</v>
      </c>
      <c r="H74" s="39">
        <f t="shared" si="183"/>
        <v>0.87599322720348738</v>
      </c>
      <c r="I74" s="39">
        <f t="shared" si="183"/>
        <v>0.22207404875628223</v>
      </c>
      <c r="J74" s="39">
        <f t="shared" si="183"/>
        <v>0.21894938056063817</v>
      </c>
      <c r="K74" s="39">
        <f t="shared" si="183"/>
        <v>0.51847288841511507</v>
      </c>
      <c r="L74" s="39">
        <f t="shared" si="183"/>
        <v>-3.7094683749762658E-2</v>
      </c>
      <c r="M74" s="39">
        <f t="shared" si="183"/>
        <v>-0.26763253192765912</v>
      </c>
      <c r="N74" s="39">
        <f t="shared" si="183"/>
        <v>0.374975479960165</v>
      </c>
      <c r="O74" s="39">
        <f t="shared" si="183"/>
        <v>-0.54048692407240795</v>
      </c>
      <c r="P74" s="39">
        <f t="shared" si="183"/>
        <v>-0.22814710353127987</v>
      </c>
      <c r="Q74" s="39">
        <f t="shared" si="183"/>
        <v>-6.4764027057693694</v>
      </c>
      <c r="R74" s="39">
        <f t="shared" si="183"/>
        <v>0.5659146746381658</v>
      </c>
      <c r="S74" s="39">
        <f t="shared" si="183"/>
        <v>1.0357515843222673</v>
      </c>
      <c r="T74" s="39">
        <f t="shared" si="183"/>
        <v>130.07723545061464</v>
      </c>
      <c r="U74" s="39">
        <f t="shared" si="183"/>
        <v>-0.47712275291522077</v>
      </c>
      <c r="V74" s="39">
        <f t="shared" si="183"/>
        <v>6.000548992037058E-2</v>
      </c>
      <c r="W74" s="39">
        <f t="shared" si="183"/>
        <v>0.33870739408661832</v>
      </c>
      <c r="X74" s="39">
        <f t="shared" si="183"/>
        <v>0.18575073947493426</v>
      </c>
      <c r="Y74" s="39">
        <f t="shared" si="183"/>
        <v>0.26666477099046748</v>
      </c>
      <c r="Z74" s="39">
        <f>+IF(Y72&lt;0,1-Z72/Y72,Z72/Y72-1)</f>
        <v>0.11660534904615316</v>
      </c>
      <c r="AA74" s="39">
        <f>+IF(Z72&lt;0,1-AA72/Z72,AA72/Z72-1)</f>
        <v>0.19332977239382476</v>
      </c>
      <c r="AB74" s="40">
        <f t="shared" si="183"/>
        <v>0.13256572471676309</v>
      </c>
      <c r="AC74" s="40">
        <f t="shared" si="183"/>
        <v>0.2738125500824653</v>
      </c>
      <c r="AD74" s="40">
        <f t="shared" si="183"/>
        <v>0.17862959034526482</v>
      </c>
      <c r="AE74" s="40">
        <f t="shared" si="183"/>
        <v>0.24536356870167109</v>
      </c>
      <c r="AM74" s="39" t="e">
        <f t="shared" ref="AM74:BR74" si="184">+IF(AI72&lt;0,1-AM72/AI72,AM72/AI72-1)</f>
        <v>#DIV/0!</v>
      </c>
      <c r="AN74" s="39" t="e">
        <f t="shared" si="184"/>
        <v>#DIV/0!</v>
      </c>
      <c r="AO74" s="39" t="e">
        <f t="shared" si="184"/>
        <v>#DIV/0!</v>
      </c>
      <c r="AP74" s="39" t="e">
        <f t="shared" si="184"/>
        <v>#DIV/0!</v>
      </c>
      <c r="AQ74" s="39" t="e">
        <f t="shared" si="184"/>
        <v>#DIV/0!</v>
      </c>
      <c r="AR74" s="39" t="e">
        <f t="shared" si="184"/>
        <v>#DIV/0!</v>
      </c>
      <c r="AS74" s="39" t="e">
        <f t="shared" si="184"/>
        <v>#DIV/0!</v>
      </c>
      <c r="AT74" s="39" t="e">
        <f t="shared" si="184"/>
        <v>#DIV/0!</v>
      </c>
      <c r="AU74" s="39" t="e">
        <f t="shared" si="184"/>
        <v>#DIV/0!</v>
      </c>
      <c r="AV74" s="39" t="e">
        <f t="shared" si="184"/>
        <v>#DIV/0!</v>
      </c>
      <c r="AW74" s="39" t="e">
        <f t="shared" si="184"/>
        <v>#DIV/0!</v>
      </c>
      <c r="AX74" s="39" t="e">
        <f t="shared" si="184"/>
        <v>#DIV/0!</v>
      </c>
      <c r="AY74" s="39" t="e">
        <f t="shared" si="184"/>
        <v>#DIV/0!</v>
      </c>
      <c r="AZ74" s="39" t="e">
        <f t="shared" si="184"/>
        <v>#DIV/0!</v>
      </c>
      <c r="BA74" s="39" t="e">
        <f t="shared" si="184"/>
        <v>#DIV/0!</v>
      </c>
      <c r="BB74" s="39" t="e">
        <f t="shared" si="184"/>
        <v>#DIV/0!</v>
      </c>
      <c r="BC74" s="39" t="e">
        <f t="shared" si="184"/>
        <v>#DIV/0!</v>
      </c>
      <c r="BD74" s="39" t="e">
        <f t="shared" si="184"/>
        <v>#DIV/0!</v>
      </c>
      <c r="BE74" s="39" t="e">
        <f t="shared" si="184"/>
        <v>#DIV/0!</v>
      </c>
      <c r="BF74" s="39" t="e">
        <f t="shared" si="184"/>
        <v>#DIV/0!</v>
      </c>
      <c r="BG74" s="39" t="e">
        <f t="shared" si="184"/>
        <v>#DIV/0!</v>
      </c>
      <c r="BH74" s="39" t="e">
        <f t="shared" si="184"/>
        <v>#DIV/0!</v>
      </c>
      <c r="BI74" s="39" t="e">
        <f t="shared" si="184"/>
        <v>#DIV/0!</v>
      </c>
      <c r="BJ74" s="39" t="e">
        <f t="shared" si="184"/>
        <v>#DIV/0!</v>
      </c>
      <c r="BK74" s="39" t="e">
        <f t="shared" si="184"/>
        <v>#DIV/0!</v>
      </c>
      <c r="BL74" s="39" t="e">
        <f t="shared" si="184"/>
        <v>#DIV/0!</v>
      </c>
      <c r="BM74" s="39" t="e">
        <f t="shared" si="184"/>
        <v>#DIV/0!</v>
      </c>
      <c r="BN74" s="39" t="e">
        <f t="shared" si="184"/>
        <v>#DIV/0!</v>
      </c>
      <c r="BO74" s="39" t="e">
        <f t="shared" si="184"/>
        <v>#DIV/0!</v>
      </c>
      <c r="BP74" s="39" t="e">
        <f t="shared" si="184"/>
        <v>#DIV/0!</v>
      </c>
      <c r="BQ74" s="39" t="e">
        <f t="shared" si="184"/>
        <v>#DIV/0!</v>
      </c>
      <c r="BR74" s="39" t="e">
        <f t="shared" si="184"/>
        <v>#DIV/0!</v>
      </c>
      <c r="BS74" s="39" t="e">
        <f t="shared" ref="BS74:CL74" si="185">+IF(BO72&lt;0,1-BS72/BO72,BS72/BO72-1)</f>
        <v>#DIV/0!</v>
      </c>
      <c r="BT74" s="39" t="e">
        <f t="shared" si="185"/>
        <v>#DIV/0!</v>
      </c>
      <c r="BU74" s="39" t="e">
        <f t="shared" si="185"/>
        <v>#DIV/0!</v>
      </c>
      <c r="BV74" s="39" t="e">
        <f t="shared" si="185"/>
        <v>#DIV/0!</v>
      </c>
      <c r="BW74" s="39" t="e">
        <f t="shared" si="185"/>
        <v>#DIV/0!</v>
      </c>
      <c r="BX74" s="39" t="e">
        <f t="shared" si="185"/>
        <v>#DIV/0!</v>
      </c>
      <c r="BY74" s="39" t="e">
        <f t="shared" si="185"/>
        <v>#DIV/0!</v>
      </c>
      <c r="BZ74" s="39" t="e">
        <f t="shared" si="185"/>
        <v>#DIV/0!</v>
      </c>
      <c r="CA74" s="39" t="e">
        <f t="shared" si="185"/>
        <v>#DIV/0!</v>
      </c>
      <c r="CB74" s="39" t="e">
        <f t="shared" si="185"/>
        <v>#DIV/0!</v>
      </c>
      <c r="CC74" s="39">
        <f t="shared" si="185"/>
        <v>0.19407716883755288</v>
      </c>
      <c r="CD74" s="39">
        <f t="shared" si="185"/>
        <v>0.43990722289373041</v>
      </c>
      <c r="CE74" s="39">
        <f t="shared" si="185"/>
        <v>-7.8015799337898817E-2</v>
      </c>
      <c r="CF74" s="39">
        <f t="shared" si="185"/>
        <v>7.0168230765903949E-2</v>
      </c>
      <c r="CG74" s="39">
        <f t="shared" si="185"/>
        <v>5.4047378928519407E-2</v>
      </c>
      <c r="CH74" s="39">
        <f t="shared" si="185"/>
        <v>0.48635342695736994</v>
      </c>
      <c r="CI74" s="39">
        <f t="shared" si="185"/>
        <v>0.16110340634914522</v>
      </c>
      <c r="CJ74" s="39">
        <f t="shared" si="185"/>
        <v>0.18878179871087752</v>
      </c>
      <c r="CK74" s="39">
        <f t="shared" si="185"/>
        <v>0.35090699627047783</v>
      </c>
      <c r="CL74" s="39">
        <f t="shared" si="185"/>
        <v>9.9505449216960917E-2</v>
      </c>
      <c r="CM74" s="40">
        <f t="shared" ref="CM74:DB74" si="186">+CM72/CI72-1</f>
        <v>7.0516689585434555E-2</v>
      </c>
      <c r="CN74" s="40">
        <f t="shared" si="186"/>
        <v>0.26894442929568396</v>
      </c>
      <c r="CO74" s="40">
        <f t="shared" si="186"/>
        <v>0.1108565707160214</v>
      </c>
      <c r="CP74" s="40">
        <f t="shared" si="186"/>
        <v>9.4665123637402537E-2</v>
      </c>
      <c r="CQ74" s="40">
        <f t="shared" si="186"/>
        <v>0.32420127060832438</v>
      </c>
      <c r="CR74" s="40">
        <f t="shared" si="186"/>
        <v>0.28471206140482685</v>
      </c>
      <c r="CS74" s="40">
        <f t="shared" si="186"/>
        <v>0.27286442744838468</v>
      </c>
      <c r="CT74" s="40">
        <f t="shared" si="186"/>
        <v>0.22260738593840257</v>
      </c>
      <c r="CU74" s="40">
        <f t="shared" si="186"/>
        <v>0.17849013688091286</v>
      </c>
      <c r="CV74" s="40">
        <f t="shared" si="186"/>
        <v>0.15613180299727336</v>
      </c>
      <c r="CW74" s="40">
        <f t="shared" si="186"/>
        <v>0.13978372811293638</v>
      </c>
      <c r="CX74" s="40">
        <f t="shared" si="186"/>
        <v>0.24055549205259519</v>
      </c>
      <c r="CY74" s="40">
        <f t="shared" si="186"/>
        <v>0.25386956752069767</v>
      </c>
      <c r="CZ74" s="40">
        <f t="shared" si="186"/>
        <v>0.25148561821116777</v>
      </c>
      <c r="DA74" s="40">
        <f t="shared" si="186"/>
        <v>0.26645079538973993</v>
      </c>
      <c r="DB74" s="40">
        <f t="shared" si="186"/>
        <v>0.21276599919821604</v>
      </c>
      <c r="DE74" s="122"/>
      <c r="DF74" s="39">
        <v>2.0450041072858083E-2</v>
      </c>
    </row>
    <row r="75" spans="1:110" s="39" customFormat="1" x14ac:dyDescent="0.2">
      <c r="A75" s="39" t="s">
        <v>452</v>
      </c>
      <c r="AB75" s="40"/>
      <c r="AC75" s="40"/>
      <c r="AD75" s="40"/>
      <c r="AE75" s="40"/>
      <c r="AJ75" s="39" t="e">
        <f t="shared" ref="AJ75:BO75" si="187">+IF(AI72&lt;0,1-AJ72/AI72,AJ72/AI72-1)</f>
        <v>#DIV/0!</v>
      </c>
      <c r="AK75" s="39" t="e">
        <f t="shared" si="187"/>
        <v>#DIV/0!</v>
      </c>
      <c r="AL75" s="39" t="e">
        <f t="shared" si="187"/>
        <v>#DIV/0!</v>
      </c>
      <c r="AM75" s="39" t="e">
        <f t="shared" si="187"/>
        <v>#DIV/0!</v>
      </c>
      <c r="AN75" s="39" t="e">
        <f t="shared" si="187"/>
        <v>#DIV/0!</v>
      </c>
      <c r="AO75" s="39" t="e">
        <f t="shared" si="187"/>
        <v>#DIV/0!</v>
      </c>
      <c r="AP75" s="39" t="e">
        <f t="shared" si="187"/>
        <v>#DIV/0!</v>
      </c>
      <c r="AQ75" s="39" t="e">
        <f t="shared" si="187"/>
        <v>#DIV/0!</v>
      </c>
      <c r="AR75" s="39" t="e">
        <f t="shared" si="187"/>
        <v>#DIV/0!</v>
      </c>
      <c r="AS75" s="39" t="e">
        <f t="shared" si="187"/>
        <v>#DIV/0!</v>
      </c>
      <c r="AT75" s="39" t="e">
        <f t="shared" si="187"/>
        <v>#DIV/0!</v>
      </c>
      <c r="AU75" s="39" t="e">
        <f t="shared" si="187"/>
        <v>#DIV/0!</v>
      </c>
      <c r="AV75" s="39" t="e">
        <f t="shared" si="187"/>
        <v>#DIV/0!</v>
      </c>
      <c r="AW75" s="39" t="e">
        <f t="shared" si="187"/>
        <v>#DIV/0!</v>
      </c>
      <c r="AX75" s="39" t="e">
        <f t="shared" si="187"/>
        <v>#DIV/0!</v>
      </c>
      <c r="AY75" s="39" t="e">
        <f t="shared" si="187"/>
        <v>#DIV/0!</v>
      </c>
      <c r="AZ75" s="39" t="e">
        <f t="shared" si="187"/>
        <v>#DIV/0!</v>
      </c>
      <c r="BA75" s="39" t="e">
        <f t="shared" si="187"/>
        <v>#DIV/0!</v>
      </c>
      <c r="BB75" s="39" t="e">
        <f t="shared" si="187"/>
        <v>#DIV/0!</v>
      </c>
      <c r="BC75" s="39" t="e">
        <f t="shared" si="187"/>
        <v>#DIV/0!</v>
      </c>
      <c r="BD75" s="39" t="e">
        <f t="shared" si="187"/>
        <v>#DIV/0!</v>
      </c>
      <c r="BE75" s="39" t="e">
        <f t="shared" si="187"/>
        <v>#DIV/0!</v>
      </c>
      <c r="BF75" s="39" t="e">
        <f t="shared" si="187"/>
        <v>#DIV/0!</v>
      </c>
      <c r="BG75" s="39" t="e">
        <f t="shared" si="187"/>
        <v>#DIV/0!</v>
      </c>
      <c r="BH75" s="39" t="e">
        <f t="shared" si="187"/>
        <v>#DIV/0!</v>
      </c>
      <c r="BI75" s="39" t="e">
        <f t="shared" si="187"/>
        <v>#DIV/0!</v>
      </c>
      <c r="BJ75" s="39" t="e">
        <f t="shared" si="187"/>
        <v>#DIV/0!</v>
      </c>
      <c r="BK75" s="39" t="e">
        <f t="shared" si="187"/>
        <v>#DIV/0!</v>
      </c>
      <c r="BL75" s="39" t="e">
        <f t="shared" si="187"/>
        <v>#DIV/0!</v>
      </c>
      <c r="BM75" s="39" t="e">
        <f t="shared" si="187"/>
        <v>#DIV/0!</v>
      </c>
      <c r="BN75" s="39" t="e">
        <f t="shared" si="187"/>
        <v>#DIV/0!</v>
      </c>
      <c r="BO75" s="39" t="e">
        <f t="shared" si="187"/>
        <v>#DIV/0!</v>
      </c>
      <c r="BP75" s="39" t="e">
        <f t="shared" ref="BP75:CL75" si="188">+IF(BO72&lt;0,1-BP72/BO72,BP72/BO72-1)</f>
        <v>#DIV/0!</v>
      </c>
      <c r="BQ75" s="39" t="e">
        <f t="shared" si="188"/>
        <v>#DIV/0!</v>
      </c>
      <c r="BR75" s="39" t="e">
        <f t="shared" si="188"/>
        <v>#DIV/0!</v>
      </c>
      <c r="BS75" s="39" t="e">
        <f t="shared" si="188"/>
        <v>#DIV/0!</v>
      </c>
      <c r="BT75" s="39" t="e">
        <f t="shared" si="188"/>
        <v>#DIV/0!</v>
      </c>
      <c r="BU75" s="39" t="e">
        <f t="shared" si="188"/>
        <v>#DIV/0!</v>
      </c>
      <c r="BV75" s="39" t="e">
        <f t="shared" si="188"/>
        <v>#DIV/0!</v>
      </c>
      <c r="BW75" s="39" t="e">
        <f t="shared" si="188"/>
        <v>#DIV/0!</v>
      </c>
      <c r="BX75" s="39" t="e">
        <f t="shared" si="188"/>
        <v>#DIV/0!</v>
      </c>
      <c r="BY75" s="39" t="e">
        <f t="shared" si="188"/>
        <v>#DIV/0!</v>
      </c>
      <c r="BZ75" s="39">
        <f t="shared" si="188"/>
        <v>-0.24770213811747321</v>
      </c>
      <c r="CA75" s="39">
        <f t="shared" si="188"/>
        <v>0.86504851197281996</v>
      </c>
      <c r="CB75" s="39">
        <f t="shared" si="188"/>
        <v>-0.18995988859890456</v>
      </c>
      <c r="CC75" s="39">
        <f t="shared" si="188"/>
        <v>5.0620594213555137E-2</v>
      </c>
      <c r="CD75" s="39">
        <f t="shared" si="188"/>
        <v>-9.2823183155988698E-2</v>
      </c>
      <c r="CE75" s="39">
        <f t="shared" si="188"/>
        <v>0.19420559475463461</v>
      </c>
      <c r="CF75" s="39">
        <f t="shared" si="188"/>
        <v>-5.9767843912078678E-2</v>
      </c>
      <c r="CG75" s="39">
        <f t="shared" si="188"/>
        <v>3.4794205006972279E-2</v>
      </c>
      <c r="CH75" s="39">
        <f t="shared" si="188"/>
        <v>0.27924550407123183</v>
      </c>
      <c r="CI75" s="39">
        <f t="shared" si="188"/>
        <v>-6.7115425710535193E-2</v>
      </c>
      <c r="CJ75" s="39">
        <f t="shared" si="188"/>
        <v>-3.7354582194806918E-2</v>
      </c>
      <c r="CK75" s="39">
        <f t="shared" si="188"/>
        <v>0.17591868647380782</v>
      </c>
      <c r="CL75" s="39">
        <f t="shared" si="188"/>
        <v>4.1180041628122055E-2</v>
      </c>
      <c r="CM75" s="40">
        <f t="shared" ref="CM75:DB75" si="189">+CM72/CL72-1</f>
        <v>-9.171118074503315E-2</v>
      </c>
      <c r="CN75" s="40">
        <f t="shared" si="189"/>
        <v>0.14107846444128525</v>
      </c>
      <c r="CO75" s="40">
        <f t="shared" si="189"/>
        <v>2.9420177384930746E-2</v>
      </c>
      <c r="CP75" s="40">
        <f t="shared" si="189"/>
        <v>2.6004174655061885E-2</v>
      </c>
      <c r="CQ75" s="40">
        <f t="shared" si="189"/>
        <v>9.8744431118976461E-2</v>
      </c>
      <c r="CR75" s="40">
        <f t="shared" si="189"/>
        <v>0.10705018852879689</v>
      </c>
      <c r="CS75" s="40">
        <f t="shared" si="189"/>
        <v>1.9926849023324422E-2</v>
      </c>
      <c r="CT75" s="40">
        <f t="shared" si="189"/>
        <v>-1.4505979673330116E-2</v>
      </c>
      <c r="CU75" s="40">
        <f t="shared" si="189"/>
        <v>5.9096722234083687E-2</v>
      </c>
      <c r="CV75" s="40">
        <f t="shared" si="189"/>
        <v>8.6047214497479763E-2</v>
      </c>
      <c r="CW75" s="40">
        <f t="shared" si="189"/>
        <v>5.5047559184100425E-3</v>
      </c>
      <c r="CX75" s="40">
        <f t="shared" si="189"/>
        <v>7.2624559507752373E-2</v>
      </c>
      <c r="CY75" s="40">
        <f t="shared" si="189"/>
        <v>7.0463318712983058E-2</v>
      </c>
      <c r="CZ75" s="40">
        <f t="shared" si="189"/>
        <v>8.3982341424407636E-2</v>
      </c>
      <c r="DA75" s="40">
        <f t="shared" si="189"/>
        <v>1.752851121151866E-2</v>
      </c>
      <c r="DB75" s="40">
        <f t="shared" si="189"/>
        <v>2.7156049339952526E-2</v>
      </c>
      <c r="DE75" s="122"/>
      <c r="DF75" s="39">
        <v>-3.3681718448670184E-2</v>
      </c>
    </row>
    <row r="76" spans="1:110" s="75" customFormat="1" x14ac:dyDescent="0.2">
      <c r="A76" s="23" t="s">
        <v>23</v>
      </c>
      <c r="B76" s="75">
        <f>'Annual Raw'!C32</f>
        <v>0</v>
      </c>
      <c r="C76" s="75">
        <f>'Annual Raw'!D32</f>
        <v>0</v>
      </c>
      <c r="D76" s="75">
        <f>'Annual Raw'!E32</f>
        <v>0</v>
      </c>
      <c r="E76" s="75">
        <f>'Annual Raw'!F32</f>
        <v>0</v>
      </c>
      <c r="F76" s="75">
        <f>'Annual Raw'!G32</f>
        <v>0</v>
      </c>
      <c r="G76" s="75">
        <f>'Annual Raw'!H32</f>
        <v>0</v>
      </c>
      <c r="H76" s="75">
        <f>'Annual Raw'!I32</f>
        <v>0</v>
      </c>
      <c r="I76" s="75">
        <f>'Annual Raw'!J32</f>
        <v>0</v>
      </c>
      <c r="J76" s="75">
        <f>'Annual Raw'!K32</f>
        <v>0</v>
      </c>
      <c r="K76" s="75">
        <f>'Annual Raw'!L32</f>
        <v>0</v>
      </c>
      <c r="L76" s="75">
        <f>'Annual Raw'!M32</f>
        <v>0</v>
      </c>
      <c r="M76" s="75">
        <f>'Annual Raw'!N32</f>
        <v>0</v>
      </c>
      <c r="N76" s="75">
        <f>'Annual Raw'!O32</f>
        <v>0</v>
      </c>
      <c r="O76" s="75">
        <f>'Annual Raw'!P32</f>
        <v>0</v>
      </c>
      <c r="P76" s="75">
        <f>'Annual Raw'!Q32</f>
        <v>0</v>
      </c>
      <c r="Q76" s="75">
        <f>'Annual Raw'!R32</f>
        <v>21.886288799999999</v>
      </c>
      <c r="R76" s="75">
        <f>'Annual Raw'!S32</f>
        <v>0</v>
      </c>
      <c r="S76" s="75">
        <f>'Annual Raw'!T32</f>
        <v>1.9689999999999999E-4</v>
      </c>
      <c r="T76" s="75">
        <f>'Annual Raw'!U32</f>
        <v>5.1690000000000004E-4</v>
      </c>
      <c r="U76" s="75">
        <f>'Annual Raw'!V32</f>
        <v>2.1890000000000001E-4</v>
      </c>
      <c r="V76" s="75">
        <f>'Annual Raw'!W32</f>
        <v>0</v>
      </c>
      <c r="W76" s="75">
        <f>'Annual Raw'!X32</f>
        <v>0</v>
      </c>
      <c r="X76" s="75">
        <f>'Annual Raw'!Y32</f>
        <v>0</v>
      </c>
      <c r="Y76" s="75">
        <f>'Annual Raw'!Z32</f>
        <v>0</v>
      </c>
      <c r="Z76" s="75">
        <f>'Annual Raw'!AA32</f>
        <v>0</v>
      </c>
      <c r="AA76" s="75">
        <f>'Annual Raw'!AB32</f>
        <v>0</v>
      </c>
      <c r="AB76" s="76">
        <f>+SUM(CM76:CP76)</f>
        <v>0</v>
      </c>
      <c r="AC76" s="76">
        <f>+SUM(CQ76:CT76)</f>
        <v>0</v>
      </c>
      <c r="AD76" s="76">
        <f>+SUM(CU76:CX76)</f>
        <v>0</v>
      </c>
      <c r="AE76" s="76">
        <f>+SUM(CY76:DB76)</f>
        <v>0</v>
      </c>
      <c r="AI76" s="75">
        <f>'QTR Raw'!C34</f>
        <v>0</v>
      </c>
      <c r="AJ76" s="75">
        <f>'QTR Raw'!D34</f>
        <v>0</v>
      </c>
      <c r="AK76" s="75">
        <f>'QTR Raw'!E34</f>
        <v>0</v>
      </c>
      <c r="AL76" s="75">
        <f>'QTR Raw'!F34</f>
        <v>0</v>
      </c>
      <c r="AM76" s="75">
        <f>'QTR Raw'!G34</f>
        <v>0</v>
      </c>
      <c r="AN76" s="75">
        <f>'QTR Raw'!H34</f>
        <v>0</v>
      </c>
      <c r="AO76" s="75">
        <f>'QTR Raw'!I34</f>
        <v>0</v>
      </c>
      <c r="AP76" s="75">
        <f>'QTR Raw'!J34</f>
        <v>0</v>
      </c>
      <c r="AQ76" s="75">
        <f>'QTR Raw'!K34</f>
        <v>0</v>
      </c>
      <c r="AR76" s="75">
        <f>'QTR Raw'!L34</f>
        <v>0</v>
      </c>
      <c r="AS76" s="75">
        <f>'QTR Raw'!M34</f>
        <v>0</v>
      </c>
      <c r="AT76" s="75">
        <f>'QTR Raw'!N34</f>
        <v>0</v>
      </c>
      <c r="AU76" s="75">
        <f>'QTR Raw'!O34</f>
        <v>0</v>
      </c>
      <c r="AV76" s="75">
        <f>'QTR Raw'!P34</f>
        <v>0</v>
      </c>
      <c r="AW76" s="75">
        <f>'QTR Raw'!Q34</f>
        <v>0</v>
      </c>
      <c r="AX76" s="75">
        <f>'QTR Raw'!R34</f>
        <v>0</v>
      </c>
      <c r="AY76" s="75">
        <f>'QTR Raw'!S34</f>
        <v>0</v>
      </c>
      <c r="AZ76" s="75">
        <f>'QTR Raw'!T34</f>
        <v>0</v>
      </c>
      <c r="BA76" s="75">
        <f>'QTR Raw'!U34</f>
        <v>0</v>
      </c>
      <c r="BB76" s="75">
        <f>'QTR Raw'!V34</f>
        <v>0</v>
      </c>
      <c r="BC76" s="75">
        <f>'QTR Raw'!W34</f>
        <v>0</v>
      </c>
      <c r="BD76" s="75">
        <f>'QTR Raw'!X34</f>
        <v>0</v>
      </c>
      <c r="BE76" s="75">
        <f>'QTR Raw'!Y34</f>
        <v>0</v>
      </c>
      <c r="BF76" s="75">
        <f>'QTR Raw'!Z34</f>
        <v>0</v>
      </c>
      <c r="BG76" s="75">
        <f>'QTR Raw'!AA34</f>
        <v>0</v>
      </c>
      <c r="BH76" s="75">
        <f>'QTR Raw'!AB34</f>
        <v>0</v>
      </c>
      <c r="BI76" s="75">
        <f>'QTR Raw'!AC34</f>
        <v>0</v>
      </c>
      <c r="BJ76" s="75">
        <f>'QTR Raw'!AD34</f>
        <v>0</v>
      </c>
      <c r="BK76" s="75">
        <f>'QTR Raw'!AE34</f>
        <v>0</v>
      </c>
      <c r="BL76" s="75">
        <f>'QTR Raw'!AF34</f>
        <v>0</v>
      </c>
      <c r="BM76" s="75">
        <f>'QTR Raw'!AG34</f>
        <v>0</v>
      </c>
      <c r="BN76" s="75">
        <f>'QTR Raw'!AH34</f>
        <v>0</v>
      </c>
      <c r="BO76" s="75">
        <f>'QTR Raw'!AI34</f>
        <v>0</v>
      </c>
      <c r="BP76" s="75">
        <f>'QTR Raw'!AJ34</f>
        <v>0</v>
      </c>
      <c r="BQ76" s="75">
        <f>'QTR Raw'!AK34</f>
        <v>0</v>
      </c>
      <c r="BR76" s="75">
        <f>'QTR Raw'!AL34</f>
        <v>0</v>
      </c>
      <c r="BS76" s="75">
        <f>'QTR Raw'!AM34</f>
        <v>0</v>
      </c>
      <c r="BT76" s="75">
        <f>'QTR Raw'!AN34</f>
        <v>0</v>
      </c>
      <c r="BU76" s="75">
        <f>'QTR Raw'!AO34</f>
        <v>0</v>
      </c>
      <c r="BV76" s="75">
        <f>'QTR Raw'!AP34</f>
        <v>0</v>
      </c>
      <c r="BW76" s="75">
        <f>'QTR Raw'!AQ34</f>
        <v>0</v>
      </c>
      <c r="BX76" s="75">
        <f>'QTR Raw'!AR34</f>
        <v>0</v>
      </c>
      <c r="BY76" s="75">
        <f>'QTR Raw'!AS34</f>
        <v>0</v>
      </c>
      <c r="BZ76" s="75">
        <f>'QTR Raw'!AT34</f>
        <v>0</v>
      </c>
      <c r="CA76" s="75">
        <f>'QTR Raw'!AU34</f>
        <v>0</v>
      </c>
      <c r="CB76" s="75">
        <f>'QTR Raw'!AV34</f>
        <v>0</v>
      </c>
      <c r="CC76" s="75">
        <f>'QTR Raw'!AW34</f>
        <v>0</v>
      </c>
      <c r="CD76" s="75">
        <f>'QTR Raw'!AX34</f>
        <v>0</v>
      </c>
      <c r="CE76" s="75">
        <f>'QTR Raw'!AY34</f>
        <v>0</v>
      </c>
      <c r="CF76" s="75">
        <f>'QTR Raw'!AZ34</f>
        <v>0</v>
      </c>
      <c r="CG76" s="75">
        <f>'QTR Raw'!BA34</f>
        <v>0</v>
      </c>
      <c r="CH76" s="75">
        <f>'QTR Raw'!BB34</f>
        <v>0</v>
      </c>
      <c r="CI76" s="75">
        <f>'QTR Raw'!BC34</f>
        <v>0</v>
      </c>
      <c r="CJ76" s="75">
        <f>'QTR Raw'!BD34</f>
        <v>0</v>
      </c>
      <c r="CK76" s="75">
        <f>'QTR Raw'!BE34</f>
        <v>0</v>
      </c>
      <c r="CL76" s="75">
        <f>'QTR Raw'!BF34</f>
        <v>0</v>
      </c>
      <c r="CM76" s="76">
        <f t="shared" ref="CM76:DB76" si="190">+CL76</f>
        <v>0</v>
      </c>
      <c r="CN76" s="76">
        <f t="shared" si="190"/>
        <v>0</v>
      </c>
      <c r="CO76" s="76">
        <f t="shared" si="190"/>
        <v>0</v>
      </c>
      <c r="CP76" s="76">
        <f t="shared" si="190"/>
        <v>0</v>
      </c>
      <c r="CQ76" s="76">
        <f t="shared" si="190"/>
        <v>0</v>
      </c>
      <c r="CR76" s="76">
        <f t="shared" si="190"/>
        <v>0</v>
      </c>
      <c r="CS76" s="76">
        <f t="shared" si="190"/>
        <v>0</v>
      </c>
      <c r="CT76" s="76">
        <f t="shared" si="190"/>
        <v>0</v>
      </c>
      <c r="CU76" s="76">
        <f t="shared" si="190"/>
        <v>0</v>
      </c>
      <c r="CV76" s="76">
        <f t="shared" si="190"/>
        <v>0</v>
      </c>
      <c r="CW76" s="76">
        <f t="shared" si="190"/>
        <v>0</v>
      </c>
      <c r="CX76" s="76">
        <f t="shared" si="190"/>
        <v>0</v>
      </c>
      <c r="CY76" s="76">
        <f t="shared" si="190"/>
        <v>0</v>
      </c>
      <c r="CZ76" s="76">
        <f t="shared" si="190"/>
        <v>0</v>
      </c>
      <c r="DA76" s="76">
        <f t="shared" si="190"/>
        <v>0</v>
      </c>
      <c r="DB76" s="76">
        <f t="shared" si="190"/>
        <v>0</v>
      </c>
      <c r="DE76" s="131"/>
      <c r="DF76" s="75">
        <v>0</v>
      </c>
    </row>
    <row r="77" spans="1:110" s="75" customFormat="1" x14ac:dyDescent="0.2">
      <c r="A77" s="23" t="s">
        <v>24</v>
      </c>
      <c r="B77" s="75">
        <f>'Annual Raw'!C33+'Annual Raw'!C28</f>
        <v>0</v>
      </c>
      <c r="C77" s="75">
        <f>'Annual Raw'!D33+'Annual Raw'!D28</f>
        <v>0</v>
      </c>
      <c r="D77" s="75">
        <f>'Annual Raw'!E33+'Annual Raw'!E28</f>
        <v>0</v>
      </c>
      <c r="E77" s="75">
        <f>'Annual Raw'!F33+'Annual Raw'!F28</f>
        <v>0</v>
      </c>
      <c r="F77" s="75">
        <f>'Annual Raw'!G33+'Annual Raw'!G28</f>
        <v>0</v>
      </c>
      <c r="G77" s="75">
        <f>'Annual Raw'!H33+'Annual Raw'!H28</f>
        <v>0</v>
      </c>
      <c r="H77" s="75">
        <f>'Annual Raw'!I33+'Annual Raw'!I28</f>
        <v>0</v>
      </c>
      <c r="I77" s="75">
        <f>'Annual Raw'!J33+'Annual Raw'!J28</f>
        <v>0</v>
      </c>
      <c r="J77" s="75">
        <f>'Annual Raw'!K33+'Annual Raw'!K28</f>
        <v>0</v>
      </c>
      <c r="K77" s="75">
        <f>'Annual Raw'!L33+'Annual Raw'!L28</f>
        <v>0</v>
      </c>
      <c r="L77" s="75">
        <f>'Annual Raw'!M33+'Annual Raw'!M28</f>
        <v>0</v>
      </c>
      <c r="M77" s="75">
        <f>'Annual Raw'!N33+'Annual Raw'!N28</f>
        <v>0</v>
      </c>
      <c r="N77" s="75">
        <f>'Annual Raw'!O33+'Annual Raw'!O28</f>
        <v>0</v>
      </c>
      <c r="O77" s="75">
        <f>'Annual Raw'!P33+'Annual Raw'!P28</f>
        <v>0</v>
      </c>
      <c r="P77" s="75">
        <f>'Annual Raw'!Q33+'Annual Raw'!Q28</f>
        <v>0</v>
      </c>
      <c r="Q77" s="75">
        <f>'Annual Raw'!R33+'Annual Raw'!R28</f>
        <v>0</v>
      </c>
      <c r="R77" s="75">
        <f>'Annual Raw'!S33+'Annual Raw'!S28</f>
        <v>0</v>
      </c>
      <c r="S77" s="75">
        <f>'Annual Raw'!T33+'Annual Raw'!T28</f>
        <v>0</v>
      </c>
      <c r="T77" s="75">
        <f>'Annual Raw'!U33+'Annual Raw'!U28</f>
        <v>0</v>
      </c>
      <c r="U77" s="75">
        <f>'Annual Raw'!V33+'Annual Raw'!V28</f>
        <v>0</v>
      </c>
      <c r="V77" s="75">
        <f>'Annual Raw'!W33+'Annual Raw'!W28</f>
        <v>0</v>
      </c>
      <c r="W77" s="75">
        <f>'Annual Raw'!X33+'Annual Raw'!X28</f>
        <v>0</v>
      </c>
      <c r="X77" s="75">
        <f>'Annual Raw'!Y33+'Annual Raw'!Y28</f>
        <v>0</v>
      </c>
      <c r="Y77" s="75">
        <f>'Annual Raw'!Z33+'Annual Raw'!Z28</f>
        <v>0</v>
      </c>
      <c r="Z77" s="75">
        <f>'Annual Raw'!AA33+'Annual Raw'!AA28</f>
        <v>0</v>
      </c>
      <c r="AA77" s="75">
        <f>'Annual Raw'!AB33+'Annual Raw'!AB28</f>
        <v>0</v>
      </c>
      <c r="AB77" s="76">
        <f>+SUM(CM77:CP77)</f>
        <v>0</v>
      </c>
      <c r="AC77" s="76">
        <f>+SUM(CQ77:CT77)</f>
        <v>0</v>
      </c>
      <c r="AD77" s="76">
        <f>+SUM(CU77:CX77)</f>
        <v>0</v>
      </c>
      <c r="AE77" s="76">
        <f>+SUM(CY77:DB77)</f>
        <v>0</v>
      </c>
      <c r="AI77" s="75">
        <f>'QTR Raw'!C35</f>
        <v>0</v>
      </c>
      <c r="AJ77" s="75">
        <f>'QTR Raw'!D35</f>
        <v>0</v>
      </c>
      <c r="AK77" s="75">
        <f>'QTR Raw'!E35</f>
        <v>0</v>
      </c>
      <c r="AL77" s="75">
        <f>'QTR Raw'!F35</f>
        <v>0</v>
      </c>
      <c r="AM77" s="75">
        <f>'QTR Raw'!G35</f>
        <v>0</v>
      </c>
      <c r="AN77" s="75">
        <f>'QTR Raw'!H35</f>
        <v>0</v>
      </c>
      <c r="AO77" s="75">
        <f>'QTR Raw'!I35</f>
        <v>0</v>
      </c>
      <c r="AP77" s="75">
        <f>'QTR Raw'!J35</f>
        <v>0</v>
      </c>
      <c r="AQ77" s="75">
        <f>'QTR Raw'!K35</f>
        <v>0</v>
      </c>
      <c r="AR77" s="75">
        <f>'QTR Raw'!L35</f>
        <v>0</v>
      </c>
      <c r="AS77" s="75">
        <f>'QTR Raw'!M35</f>
        <v>0</v>
      </c>
      <c r="AT77" s="75">
        <f>'QTR Raw'!N35</f>
        <v>0</v>
      </c>
      <c r="AU77" s="75">
        <f>'QTR Raw'!O35</f>
        <v>0</v>
      </c>
      <c r="AV77" s="75">
        <f>'QTR Raw'!P35</f>
        <v>0</v>
      </c>
      <c r="AW77" s="75">
        <f>'QTR Raw'!Q35</f>
        <v>0</v>
      </c>
      <c r="AX77" s="75">
        <f>'QTR Raw'!R35</f>
        <v>0</v>
      </c>
      <c r="AY77" s="75">
        <f>'QTR Raw'!S35</f>
        <v>0</v>
      </c>
      <c r="AZ77" s="75">
        <f>'QTR Raw'!T35</f>
        <v>0</v>
      </c>
      <c r="BA77" s="75">
        <f>'QTR Raw'!U35</f>
        <v>0</v>
      </c>
      <c r="BB77" s="75">
        <f>'QTR Raw'!V35</f>
        <v>0</v>
      </c>
      <c r="BC77" s="75">
        <f>'QTR Raw'!W35</f>
        <v>0</v>
      </c>
      <c r="BD77" s="75">
        <f>'QTR Raw'!X35</f>
        <v>0</v>
      </c>
      <c r="BE77" s="75">
        <f>'QTR Raw'!Y35</f>
        <v>0</v>
      </c>
      <c r="BF77" s="75">
        <f>'QTR Raw'!Z35</f>
        <v>0</v>
      </c>
      <c r="BG77" s="75">
        <f>'QTR Raw'!AA35</f>
        <v>0</v>
      </c>
      <c r="BH77" s="75">
        <f>'QTR Raw'!AB35</f>
        <v>0</v>
      </c>
      <c r="BI77" s="75">
        <f>'QTR Raw'!AC35</f>
        <v>0</v>
      </c>
      <c r="BJ77" s="75">
        <f>'QTR Raw'!AD35</f>
        <v>0</v>
      </c>
      <c r="BK77" s="75">
        <f>'QTR Raw'!AE35</f>
        <v>0</v>
      </c>
      <c r="BL77" s="75">
        <f>'QTR Raw'!AF35</f>
        <v>0</v>
      </c>
      <c r="BM77" s="75">
        <f>'QTR Raw'!AG35</f>
        <v>0</v>
      </c>
      <c r="BN77" s="75">
        <f>'QTR Raw'!AH35</f>
        <v>0</v>
      </c>
      <c r="BO77" s="75">
        <f>'QTR Raw'!AI35</f>
        <v>0</v>
      </c>
      <c r="BP77" s="75">
        <f>'QTR Raw'!AJ35</f>
        <v>0</v>
      </c>
      <c r="BQ77" s="75">
        <f>'QTR Raw'!AK35</f>
        <v>0</v>
      </c>
      <c r="BR77" s="75">
        <f>'QTR Raw'!AL35</f>
        <v>0</v>
      </c>
      <c r="BS77" s="75">
        <f>'QTR Raw'!AM35</f>
        <v>0</v>
      </c>
      <c r="BT77" s="75">
        <f>'QTR Raw'!AN35</f>
        <v>0</v>
      </c>
      <c r="BU77" s="75">
        <f>'QTR Raw'!AO35</f>
        <v>0</v>
      </c>
      <c r="BV77" s="75">
        <f>'QTR Raw'!AP35</f>
        <v>0</v>
      </c>
      <c r="BW77" s="75">
        <f>'QTR Raw'!AQ35</f>
        <v>0</v>
      </c>
      <c r="BX77" s="75">
        <f>'QTR Raw'!AR35</f>
        <v>0</v>
      </c>
      <c r="BY77" s="75">
        <f>'QTR Raw'!AS35</f>
        <v>0</v>
      </c>
      <c r="BZ77" s="75">
        <f>'QTR Raw'!AT35</f>
        <v>0</v>
      </c>
      <c r="CA77" s="75">
        <f>'QTR Raw'!AU35</f>
        <v>0</v>
      </c>
      <c r="CB77" s="75">
        <f>'QTR Raw'!AV35</f>
        <v>0</v>
      </c>
      <c r="CC77" s="75">
        <f>'QTR Raw'!AW35</f>
        <v>0</v>
      </c>
      <c r="CD77" s="75">
        <f>'QTR Raw'!AX35</f>
        <v>0</v>
      </c>
      <c r="CE77" s="75">
        <f>'QTR Raw'!AY35</f>
        <v>0</v>
      </c>
      <c r="CF77" s="75">
        <f>'QTR Raw'!AZ35</f>
        <v>0</v>
      </c>
      <c r="CG77" s="75">
        <f>'QTR Raw'!BA35</f>
        <v>0</v>
      </c>
      <c r="CH77" s="75">
        <f>'QTR Raw'!BB35</f>
        <v>0</v>
      </c>
      <c r="CI77" s="75">
        <f>'QTR Raw'!BC35</f>
        <v>0</v>
      </c>
      <c r="CJ77" s="75">
        <f>'QTR Raw'!BD35</f>
        <v>0</v>
      </c>
      <c r="CK77" s="75">
        <f>'QTR Raw'!BE35</f>
        <v>0</v>
      </c>
      <c r="CL77" s="75">
        <f>'QTR Raw'!BF35</f>
        <v>0</v>
      </c>
      <c r="CM77" s="76">
        <f t="shared" ref="CM77:DB77" si="191">+CL77</f>
        <v>0</v>
      </c>
      <c r="CN77" s="76">
        <f t="shared" si="191"/>
        <v>0</v>
      </c>
      <c r="CO77" s="76">
        <f t="shared" si="191"/>
        <v>0</v>
      </c>
      <c r="CP77" s="76">
        <f t="shared" si="191"/>
        <v>0</v>
      </c>
      <c r="CQ77" s="76">
        <f t="shared" si="191"/>
        <v>0</v>
      </c>
      <c r="CR77" s="76">
        <f t="shared" si="191"/>
        <v>0</v>
      </c>
      <c r="CS77" s="76">
        <f t="shared" si="191"/>
        <v>0</v>
      </c>
      <c r="CT77" s="76">
        <f t="shared" si="191"/>
        <v>0</v>
      </c>
      <c r="CU77" s="76">
        <f t="shared" si="191"/>
        <v>0</v>
      </c>
      <c r="CV77" s="76">
        <f t="shared" si="191"/>
        <v>0</v>
      </c>
      <c r="CW77" s="76">
        <f t="shared" si="191"/>
        <v>0</v>
      </c>
      <c r="CX77" s="76">
        <f t="shared" si="191"/>
        <v>0</v>
      </c>
      <c r="CY77" s="76">
        <f t="shared" si="191"/>
        <v>0</v>
      </c>
      <c r="CZ77" s="76">
        <f t="shared" si="191"/>
        <v>0</v>
      </c>
      <c r="DA77" s="76">
        <f t="shared" si="191"/>
        <v>0</v>
      </c>
      <c r="DB77" s="76">
        <f t="shared" si="191"/>
        <v>0</v>
      </c>
      <c r="DE77" s="131"/>
      <c r="DF77" s="75">
        <v>0</v>
      </c>
    </row>
    <row r="78" spans="1:110" s="23" customFormat="1" x14ac:dyDescent="0.2">
      <c r="A78" s="23" t="s">
        <v>19</v>
      </c>
      <c r="B78" s="75">
        <f>'Annual Raw'!C29+'Annual Raw'!C31+'Annual Raw'!C34+'Annual Raw'!C36</f>
        <v>0</v>
      </c>
      <c r="C78" s="75">
        <f>'Annual Raw'!D29+'Annual Raw'!D31+'Annual Raw'!D34+'Annual Raw'!D36</f>
        <v>0</v>
      </c>
      <c r="D78" s="75">
        <f>'Annual Raw'!E29+'Annual Raw'!E31+'Annual Raw'!E34+'Annual Raw'!E36</f>
        <v>0</v>
      </c>
      <c r="E78" s="75">
        <f>'Annual Raw'!F29+'Annual Raw'!F31+'Annual Raw'!F34+'Annual Raw'!F36</f>
        <v>0</v>
      </c>
      <c r="F78" s="75">
        <f>'Annual Raw'!G29+'Annual Raw'!G31+'Annual Raw'!G34+'Annual Raw'!G36</f>
        <v>0</v>
      </c>
      <c r="G78" s="75">
        <f>'Annual Raw'!H29+'Annual Raw'!H31+'Annual Raw'!H34+'Annual Raw'!H36</f>
        <v>0</v>
      </c>
      <c r="H78" s="75">
        <f>'Annual Raw'!I29+'Annual Raw'!I31+'Annual Raw'!I34+'Annual Raw'!I36</f>
        <v>0</v>
      </c>
      <c r="I78" s="75">
        <f>'Annual Raw'!J29+'Annual Raw'!J31+'Annual Raw'!J34+'Annual Raw'!J36</f>
        <v>0</v>
      </c>
      <c r="J78" s="75">
        <f>'Annual Raw'!K29+'Annual Raw'!K31+'Annual Raw'!K34+'Annual Raw'!K36</f>
        <v>0</v>
      </c>
      <c r="K78" s="75">
        <f>'Annual Raw'!L29+'Annual Raw'!L31+'Annual Raw'!L34+'Annual Raw'!L36</f>
        <v>0</v>
      </c>
      <c r="L78" s="75">
        <f>'Annual Raw'!M29+'Annual Raw'!M31+'Annual Raw'!M34+'Annual Raw'!M36</f>
        <v>0</v>
      </c>
      <c r="M78" s="75">
        <f>'Annual Raw'!N29+'Annual Raw'!N31+'Annual Raw'!N34+'Annual Raw'!N36</f>
        <v>0</v>
      </c>
      <c r="N78" s="75">
        <f>'Annual Raw'!O29+'Annual Raw'!O31+'Annual Raw'!O34+'Annual Raw'!O36</f>
        <v>0</v>
      </c>
      <c r="O78" s="75">
        <f>'Annual Raw'!P29+'Annual Raw'!P31+'Annual Raw'!P34+'Annual Raw'!P36</f>
        <v>0</v>
      </c>
      <c r="P78" s="75">
        <f>'Annual Raw'!Q29+'Annual Raw'!Q31+'Annual Raw'!Q34+'Annual Raw'!Q36</f>
        <v>0</v>
      </c>
      <c r="Q78" s="75">
        <f>'Annual Raw'!R29+'Annual Raw'!R31+'Annual Raw'!R34+'Annual Raw'!R36</f>
        <v>0</v>
      </c>
      <c r="R78" s="75">
        <f>'Annual Raw'!S29+'Annual Raw'!S31+'Annual Raw'!S34+'Annual Raw'!S36</f>
        <v>0</v>
      </c>
      <c r="S78" s="75">
        <f>'Annual Raw'!T29+'Annual Raw'!T31+'Annual Raw'!T34+'Annual Raw'!T36</f>
        <v>0</v>
      </c>
      <c r="T78" s="75">
        <f>'Annual Raw'!U29+'Annual Raw'!U31+'Annual Raw'!U34+'Annual Raw'!U36</f>
        <v>16.953291100000001</v>
      </c>
      <c r="U78" s="75">
        <f>'Annual Raw'!V29+'Annual Raw'!V31+'Annual Raw'!V34+'Annual Raw'!V36</f>
        <v>6.2866669000000002</v>
      </c>
      <c r="V78" s="75">
        <f>'Annual Raw'!W29+'Annual Raw'!W31+'Annual Raw'!W34+'Annual Raw'!W36</f>
        <v>0.59989999999999999</v>
      </c>
      <c r="W78" s="75">
        <f>'Annual Raw'!X29+'Annual Raw'!X31+'Annual Raw'!X34+'Annual Raw'!X36</f>
        <v>0</v>
      </c>
      <c r="X78" s="75">
        <f>'Annual Raw'!Y29+'Annual Raw'!Y31+'Annual Raw'!Y34+'Annual Raw'!Y36</f>
        <v>0</v>
      </c>
      <c r="Y78" s="75">
        <f>'Annual Raw'!Z29+'Annual Raw'!Z31+'Annual Raw'!Z34+'Annual Raw'!Z36</f>
        <v>0</v>
      </c>
      <c r="Z78" s="75">
        <f>'Annual Raw'!AA29+'Annual Raw'!AA31+'Annual Raw'!AA34+'Annual Raw'!AA36</f>
        <v>7.1725000000000003</v>
      </c>
      <c r="AA78" s="75">
        <f>'Annual Raw'!AB29+'Annual Raw'!AB31+'Annual Raw'!AB34+'Annual Raw'!AB36</f>
        <v>-3.2791000000000001</v>
      </c>
      <c r="AB78" s="76">
        <f>+SUM(CM78:CP78)</f>
        <v>0</v>
      </c>
      <c r="AC78" s="76">
        <f>+SUM(CQ78:CT78)</f>
        <v>0</v>
      </c>
      <c r="AD78" s="76">
        <f>+SUM(CU78:CX78)</f>
        <v>0</v>
      </c>
      <c r="AE78" s="76">
        <f>+SUM(CY78:DB78)</f>
        <v>0</v>
      </c>
      <c r="AI78" s="75">
        <f>'QTR Raw'!C26+'QTR Raw'!C31+'QTR Raw'!C32+'QTR Raw'!C33+'QTR Raw'!C36+'QTR Raw'!C37+'QTR Raw'!C39</f>
        <v>0</v>
      </c>
      <c r="AJ78" s="75">
        <f>'QTR Raw'!D26+'QTR Raw'!D31+'QTR Raw'!D32+'QTR Raw'!D33+'QTR Raw'!D36+'QTR Raw'!D37+'QTR Raw'!D39</f>
        <v>0</v>
      </c>
      <c r="AK78" s="75">
        <f>'QTR Raw'!E26+'QTR Raw'!E31+'QTR Raw'!E32+'QTR Raw'!E33+'QTR Raw'!E36+'QTR Raw'!E37+'QTR Raw'!E39</f>
        <v>0</v>
      </c>
      <c r="AL78" s="75">
        <f>'QTR Raw'!F26+'QTR Raw'!F31+'QTR Raw'!F32+'QTR Raw'!F33+'QTR Raw'!F36+'QTR Raw'!F37+'QTR Raw'!F39</f>
        <v>0</v>
      </c>
      <c r="AM78" s="75">
        <f>'QTR Raw'!G26+'QTR Raw'!G31+'QTR Raw'!G32+'QTR Raw'!G33+'QTR Raw'!G36+'QTR Raw'!G37+'QTR Raw'!G39</f>
        <v>0</v>
      </c>
      <c r="AN78" s="75">
        <f>'QTR Raw'!H26+'QTR Raw'!H31+'QTR Raw'!H32+'QTR Raw'!H33+'QTR Raw'!H36+'QTR Raw'!H37+'QTR Raw'!H39</f>
        <v>0</v>
      </c>
      <c r="AO78" s="75">
        <f>'QTR Raw'!I26+'QTR Raw'!I31+'QTR Raw'!I32+'QTR Raw'!I33+'QTR Raw'!I36+'QTR Raw'!I37+'QTR Raw'!I39</f>
        <v>0</v>
      </c>
      <c r="AP78" s="75">
        <f>'QTR Raw'!J26+'QTR Raw'!J31+'QTR Raw'!J32+'QTR Raw'!J33+'QTR Raw'!J36+'QTR Raw'!J37+'QTR Raw'!J39</f>
        <v>0</v>
      </c>
      <c r="AQ78" s="75">
        <f>'QTR Raw'!K26+'QTR Raw'!K31+'QTR Raw'!K32+'QTR Raw'!K33+'QTR Raw'!K36+'QTR Raw'!K37+'QTR Raw'!K39</f>
        <v>0</v>
      </c>
      <c r="AR78" s="75">
        <f>'QTR Raw'!L26+'QTR Raw'!L31+'QTR Raw'!L32+'QTR Raw'!L33+'QTR Raw'!L36+'QTR Raw'!L37+'QTR Raw'!L39</f>
        <v>0</v>
      </c>
      <c r="AS78" s="75">
        <f>'QTR Raw'!M26+'QTR Raw'!M31+'QTR Raw'!M32+'QTR Raw'!M33+'QTR Raw'!M36+'QTR Raw'!M37+'QTR Raw'!M39</f>
        <v>0</v>
      </c>
      <c r="AT78" s="75">
        <f>'QTR Raw'!N26+'QTR Raw'!N31+'QTR Raw'!N32+'QTR Raw'!N33+'QTR Raw'!N36+'QTR Raw'!N37+'QTR Raw'!N39</f>
        <v>0</v>
      </c>
      <c r="AU78" s="75">
        <f>'QTR Raw'!O26+'QTR Raw'!O31+'QTR Raw'!O32+'QTR Raw'!O33+'QTR Raw'!O36+'QTR Raw'!O37+'QTR Raw'!O39</f>
        <v>0</v>
      </c>
      <c r="AV78" s="75">
        <f>'QTR Raw'!P26+'QTR Raw'!P31+'QTR Raw'!P32+'QTR Raw'!P33+'QTR Raw'!P36+'QTR Raw'!P37+'QTR Raw'!P39</f>
        <v>0</v>
      </c>
      <c r="AW78" s="75">
        <f>'QTR Raw'!Q26+'QTR Raw'!Q31+'QTR Raw'!Q32+'QTR Raw'!Q33+'QTR Raw'!Q36+'QTR Raw'!Q37+'QTR Raw'!Q39</f>
        <v>0</v>
      </c>
      <c r="AX78" s="75">
        <f>'QTR Raw'!R26+'QTR Raw'!R31+'QTR Raw'!R32+'QTR Raw'!R33+'QTR Raw'!R36+'QTR Raw'!R37+'QTR Raw'!R39</f>
        <v>0</v>
      </c>
      <c r="AY78" s="75">
        <f>'QTR Raw'!S26+'QTR Raw'!S31+'QTR Raw'!S32+'QTR Raw'!S33+'QTR Raw'!S36+'QTR Raw'!S37+'QTR Raw'!S39</f>
        <v>0</v>
      </c>
      <c r="AZ78" s="75">
        <f>'QTR Raw'!T26+'QTR Raw'!T31+'QTR Raw'!T32+'QTR Raw'!T33+'QTR Raw'!T36+'QTR Raw'!T37+'QTR Raw'!T39</f>
        <v>0</v>
      </c>
      <c r="BA78" s="75">
        <f>'QTR Raw'!U26+'QTR Raw'!U31+'QTR Raw'!U32+'QTR Raw'!U33+'QTR Raw'!U36+'QTR Raw'!U37+'QTR Raw'!U39</f>
        <v>0</v>
      </c>
      <c r="BB78" s="75">
        <f>'QTR Raw'!V26+'QTR Raw'!V31+'QTR Raw'!V32+'QTR Raw'!V33+'QTR Raw'!V36+'QTR Raw'!V37+'QTR Raw'!V39</f>
        <v>0</v>
      </c>
      <c r="BC78" s="75">
        <f>'QTR Raw'!W26+'QTR Raw'!W31+'QTR Raw'!W32+'QTR Raw'!W33+'QTR Raw'!W36+'QTR Raw'!W37+'QTR Raw'!W39</f>
        <v>0</v>
      </c>
      <c r="BD78" s="75">
        <f>'QTR Raw'!X26+'QTR Raw'!X31+'QTR Raw'!X32+'QTR Raw'!X33+'QTR Raw'!X36+'QTR Raw'!X37+'QTR Raw'!X39</f>
        <v>0</v>
      </c>
      <c r="BE78" s="75">
        <f>'QTR Raw'!Y26+'QTR Raw'!Y31+'QTR Raw'!Y32+'QTR Raw'!Y33+'QTR Raw'!Y36+'QTR Raw'!Y37+'QTR Raw'!Y39</f>
        <v>0</v>
      </c>
      <c r="BF78" s="75">
        <f>'QTR Raw'!Z26+'QTR Raw'!Z31+'QTR Raw'!Z32+'QTR Raw'!Z33+'QTR Raw'!Z36+'QTR Raw'!Z37+'QTR Raw'!Z39</f>
        <v>0</v>
      </c>
      <c r="BG78" s="75">
        <f>'QTR Raw'!AA26+'QTR Raw'!AA31+'QTR Raw'!AA32+'QTR Raw'!AA33+'QTR Raw'!AA36+'QTR Raw'!AA37+'QTR Raw'!AA39</f>
        <v>0</v>
      </c>
      <c r="BH78" s="75">
        <f>'QTR Raw'!AB26+'QTR Raw'!AB31+'QTR Raw'!AB32+'QTR Raw'!AB33+'QTR Raw'!AB36+'QTR Raw'!AB37+'QTR Raw'!AB39</f>
        <v>0</v>
      </c>
      <c r="BI78" s="75">
        <f>'QTR Raw'!AC26+'QTR Raw'!AC31+'QTR Raw'!AC32+'QTR Raw'!AC33+'QTR Raw'!AC36+'QTR Raw'!AC37+'QTR Raw'!AC39</f>
        <v>0</v>
      </c>
      <c r="BJ78" s="75">
        <f>'QTR Raw'!AD26+'QTR Raw'!AD31+'QTR Raw'!AD32+'QTR Raw'!AD33+'QTR Raw'!AD36+'QTR Raw'!AD37+'QTR Raw'!AD39</f>
        <v>0</v>
      </c>
      <c r="BK78" s="75">
        <f>'QTR Raw'!AE26+'QTR Raw'!AE31+'QTR Raw'!AE32+'QTR Raw'!AE33+'QTR Raw'!AE36+'QTR Raw'!AE37+'QTR Raw'!AE39</f>
        <v>0</v>
      </c>
      <c r="BL78" s="75">
        <f>'QTR Raw'!AF26+'QTR Raw'!AF31+'QTR Raw'!AF32+'QTR Raw'!AF33+'QTR Raw'!AF36+'QTR Raw'!AF37+'QTR Raw'!AF39</f>
        <v>0</v>
      </c>
      <c r="BM78" s="75">
        <f>'QTR Raw'!AG26+'QTR Raw'!AG31+'QTR Raw'!AG32+'QTR Raw'!AG33+'QTR Raw'!AG36+'QTR Raw'!AG37+'QTR Raw'!AG39</f>
        <v>0</v>
      </c>
      <c r="BN78" s="75">
        <f>'QTR Raw'!AH26+'QTR Raw'!AH31+'QTR Raw'!AH32+'QTR Raw'!AH33+'QTR Raw'!AH36+'QTR Raw'!AH37+'QTR Raw'!AH39</f>
        <v>0</v>
      </c>
      <c r="BO78" s="75">
        <f>'QTR Raw'!AI26+'QTR Raw'!AI31+'QTR Raw'!AI32+'QTR Raw'!AI33+'QTR Raw'!AI36+'QTR Raw'!AI37+'QTR Raw'!AI39</f>
        <v>0</v>
      </c>
      <c r="BP78" s="75">
        <f>'QTR Raw'!AJ26+'QTR Raw'!AJ31+'QTR Raw'!AJ32+'QTR Raw'!AJ33+'QTR Raw'!AJ36+'QTR Raw'!AJ37+'QTR Raw'!AJ39</f>
        <v>0</v>
      </c>
      <c r="BQ78" s="75">
        <f>'QTR Raw'!AK26+'QTR Raw'!AK31+'QTR Raw'!AK32+'QTR Raw'!AK33+'QTR Raw'!AK36+'QTR Raw'!AK37+'QTR Raw'!AK39</f>
        <v>0</v>
      </c>
      <c r="BR78" s="75">
        <f>'QTR Raw'!AL26+'QTR Raw'!AL31+'QTR Raw'!AL32+'QTR Raw'!AL33+'QTR Raw'!AL36+'QTR Raw'!AL37+'QTR Raw'!AL39</f>
        <v>0</v>
      </c>
      <c r="BS78" s="75">
        <f>'QTR Raw'!AM26+'QTR Raw'!AM31+'QTR Raw'!AM32+'QTR Raw'!AM33+'QTR Raw'!AM36+'QTR Raw'!AM37+'QTR Raw'!AM39</f>
        <v>0</v>
      </c>
      <c r="BT78" s="75">
        <f>'QTR Raw'!AN26+'QTR Raw'!AN31+'QTR Raw'!AN32+'QTR Raw'!AN33+'QTR Raw'!AN36+'QTR Raw'!AN37+'QTR Raw'!AN39</f>
        <v>0</v>
      </c>
      <c r="BU78" s="75">
        <f>'QTR Raw'!AO26+'QTR Raw'!AO31+'QTR Raw'!AO32+'QTR Raw'!AO33+'QTR Raw'!AO36+'QTR Raw'!AO37+'QTR Raw'!AO39</f>
        <v>0</v>
      </c>
      <c r="BV78" s="75">
        <f>'QTR Raw'!AP26+'QTR Raw'!AP31+'QTR Raw'!AP32+'QTR Raw'!AP33+'QTR Raw'!AP36+'QTR Raw'!AP37+'QTR Raw'!AP39</f>
        <v>0</v>
      </c>
      <c r="BW78" s="75">
        <f>'QTR Raw'!AQ26+'QTR Raw'!AQ31+'QTR Raw'!AQ32+'QTR Raw'!AQ33+'QTR Raw'!AQ36+'QTR Raw'!AQ37+'QTR Raw'!AQ39</f>
        <v>0</v>
      </c>
      <c r="BX78" s="75">
        <f>'QTR Raw'!AR26+'QTR Raw'!AR31+'QTR Raw'!AR32+'QTR Raw'!AR33+'QTR Raw'!AR36+'QTR Raw'!AR37+'QTR Raw'!AR39</f>
        <v>0</v>
      </c>
      <c r="BY78" s="75">
        <f>'QTR Raw'!AS26+'QTR Raw'!AS31+'QTR Raw'!AS32+'QTR Raw'!AS33+'QTR Raw'!AS36+'QTR Raw'!AS37+'QTR Raw'!AS39</f>
        <v>0</v>
      </c>
      <c r="BZ78" s="75">
        <f>'QTR Raw'!AT26+'QTR Raw'!AT31+'QTR Raw'!AT32+'QTR Raw'!AT33+'QTR Raw'!AT36+'QTR Raw'!AT37+'QTR Raw'!AT39</f>
        <v>0</v>
      </c>
      <c r="CA78" s="75">
        <f>'QTR Raw'!AU26+'QTR Raw'!AU31+'QTR Raw'!AU32+'QTR Raw'!AU33+'QTR Raw'!AU36+'QTR Raw'!AU37+'QTR Raw'!AU39</f>
        <v>0</v>
      </c>
      <c r="CB78" s="75">
        <f>'QTR Raw'!AV26+'QTR Raw'!AV31+'QTR Raw'!AV32+'QTR Raw'!AV33+'QTR Raw'!AV36+'QTR Raw'!AV37+'QTR Raw'!AV39</f>
        <v>0</v>
      </c>
      <c r="CC78" s="75">
        <f>'QTR Raw'!AW26+'QTR Raw'!AW31+'QTR Raw'!AW32+'QTR Raw'!AW33+'QTR Raw'!AW36+'QTR Raw'!AW37+'QTR Raw'!AW39</f>
        <v>0</v>
      </c>
      <c r="CD78" s="75">
        <f>'QTR Raw'!AX26+'QTR Raw'!AX31+'QTR Raw'!AX32+'QTR Raw'!AX33+'QTR Raw'!AX36+'QTR Raw'!AX37+'QTR Raw'!AX39</f>
        <v>0</v>
      </c>
      <c r="CE78" s="75">
        <f>'QTR Raw'!AY26+'QTR Raw'!AY31+'QTR Raw'!AY32+'QTR Raw'!AY33+'QTR Raw'!AY36+'QTR Raw'!AY37+'QTR Raw'!AY39</f>
        <v>0</v>
      </c>
      <c r="CF78" s="75">
        <f>'QTR Raw'!AZ26+'QTR Raw'!AZ31+'QTR Raw'!AZ32+'QTR Raw'!AZ33+'QTR Raw'!AZ36+'QTR Raw'!AZ37+'QTR Raw'!AZ39</f>
        <v>0</v>
      </c>
      <c r="CG78" s="75">
        <f>'QTR Raw'!BA26+'QTR Raw'!BA31+'QTR Raw'!BA32+'QTR Raw'!BA33+'QTR Raw'!BA36+'QTR Raw'!BA37+'QTR Raw'!BA39</f>
        <v>7.173</v>
      </c>
      <c r="CH78" s="75">
        <f>'QTR Raw'!BB26+'QTR Raw'!BB31+'QTR Raw'!BB32+'QTR Raw'!BB33+'QTR Raw'!BB36+'QTR Raw'!BB37+'QTR Raw'!BB39</f>
        <v>0</v>
      </c>
      <c r="CI78" s="75">
        <f>'QTR Raw'!BC26+'QTR Raw'!BC31+'QTR Raw'!BC32+'QTR Raw'!BC33+'QTR Raw'!BC36+'QTR Raw'!BC37+'QTR Raw'!BC39</f>
        <v>0</v>
      </c>
      <c r="CJ78" s="75">
        <f>'QTR Raw'!BD26+'QTR Raw'!BD31+'QTR Raw'!BD32+'QTR Raw'!BD33+'QTR Raw'!BD36+'QTR Raw'!BD37+'QTR Raw'!BD39</f>
        <v>2.004</v>
      </c>
      <c r="CK78" s="75">
        <f>'QTR Raw'!BE26+'QTR Raw'!BE31+'QTR Raw'!BE32+'QTR Raw'!BE33+'QTR Raw'!BE36+'QTR Raw'!BE37+'QTR Raw'!BE39</f>
        <v>-8.49</v>
      </c>
      <c r="CL78" s="75">
        <f>'QTR Raw'!BF26+'QTR Raw'!BF31+'QTR Raw'!BF32+'QTR Raw'!BF33+'QTR Raw'!BF36+'QTR Raw'!BF37+'QTR Raw'!BF39</f>
        <v>3.206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-3.2800000000000007</v>
      </c>
    </row>
    <row r="79" spans="1:110" s="26" customFormat="1" x14ac:dyDescent="0.2">
      <c r="A79" s="35" t="s">
        <v>25</v>
      </c>
      <c r="B79" s="26">
        <f>B72+B76+B77+B78</f>
        <v>4.1181095000000001</v>
      </c>
      <c r="C79" s="26">
        <f>C72+C76+C77+C78</f>
        <v>5.1169923000000015</v>
      </c>
      <c r="D79" s="26">
        <f>D72+D76+D77+D78</f>
        <v>3.6395475999999913</v>
      </c>
      <c r="E79" s="26">
        <f t="shared" ref="E79:U79" si="192">E72+E76+E77+E78</f>
        <v>3.7936076999999928</v>
      </c>
      <c r="F79" s="26">
        <f t="shared" si="192"/>
        <v>5.2521410000000071</v>
      </c>
      <c r="G79" s="26">
        <f t="shared" si="192"/>
        <v>10.818219599999988</v>
      </c>
      <c r="H79" s="26">
        <f t="shared" si="192"/>
        <v>20.294906699999999</v>
      </c>
      <c r="I79" s="26">
        <f t="shared" si="192"/>
        <v>24.801878799999997</v>
      </c>
      <c r="J79" s="26">
        <f t="shared" si="192"/>
        <v>30.232234800000018</v>
      </c>
      <c r="K79" s="26">
        <f t="shared" si="192"/>
        <v>45.906828899999987</v>
      </c>
      <c r="L79" s="26">
        <f t="shared" si="192"/>
        <v>44.203929600000023</v>
      </c>
      <c r="M79" s="26">
        <f t="shared" si="192"/>
        <v>32.373520000000021</v>
      </c>
      <c r="N79" s="26">
        <f t="shared" si="192"/>
        <v>44.512796200000032</v>
      </c>
      <c r="O79" s="26">
        <f t="shared" si="192"/>
        <v>20.454211900000047</v>
      </c>
      <c r="P79" s="26">
        <f t="shared" si="192"/>
        <v>15.787642699999999</v>
      </c>
      <c r="Q79" s="26">
        <f t="shared" si="192"/>
        <v>-64.573200400000019</v>
      </c>
      <c r="R79" s="26">
        <f t="shared" si="192"/>
        <v>-37.530795499999996</v>
      </c>
      <c r="S79" s="26">
        <f t="shared" si="192"/>
        <v>1.3419823000000222</v>
      </c>
      <c r="T79" s="26">
        <f t="shared" si="192"/>
        <v>192.83132880000005</v>
      </c>
      <c r="U79" s="26">
        <f t="shared" si="192"/>
        <v>98.249239700000004</v>
      </c>
      <c r="V79" s="26">
        <f t="shared" ref="V79:AE79" si="193">V72+V76+V77+V78</f>
        <v>98.080500000000015</v>
      </c>
      <c r="W79" s="26">
        <f t="shared" si="193"/>
        <v>130.49800000000002</v>
      </c>
      <c r="X79" s="26">
        <f t="shared" si="193"/>
        <v>154.7381</v>
      </c>
      <c r="Y79" s="26">
        <f t="shared" si="193"/>
        <v>196.00130000000004</v>
      </c>
      <c r="Z79" s="26">
        <f t="shared" si="193"/>
        <v>226.02859999999984</v>
      </c>
      <c r="AA79" s="26">
        <f t="shared" ref="AA79" si="194">AA72+AA76+AA77+AA78</f>
        <v>257.88839999999993</v>
      </c>
      <c r="AB79" s="27">
        <f t="shared" si="193"/>
        <v>295.78935890996519</v>
      </c>
      <c r="AC79" s="27">
        <f t="shared" si="193"/>
        <v>376.78019756036036</v>
      </c>
      <c r="AD79" s="27">
        <f t="shared" si="193"/>
        <v>444.08428990077545</v>
      </c>
      <c r="AE79" s="27">
        <f t="shared" si="193"/>
        <v>553.0463960751772</v>
      </c>
      <c r="AI79" s="26">
        <f t="shared" ref="AI79:AO79" si="195">AI72+AI76+AI77+AI78</f>
        <v>0</v>
      </c>
      <c r="AJ79" s="26">
        <f t="shared" si="195"/>
        <v>0</v>
      </c>
      <c r="AK79" s="26">
        <f t="shared" si="195"/>
        <v>0</v>
      </c>
      <c r="AL79" s="26">
        <f t="shared" si="195"/>
        <v>0</v>
      </c>
      <c r="AM79" s="26">
        <f t="shared" si="195"/>
        <v>0</v>
      </c>
      <c r="AN79" s="26">
        <f t="shared" si="195"/>
        <v>0</v>
      </c>
      <c r="AO79" s="26">
        <f t="shared" si="195"/>
        <v>0</v>
      </c>
      <c r="AP79" s="26">
        <f t="shared" ref="AP79:CD79" si="196">AP72+AP76+AP77+AP78</f>
        <v>0</v>
      </c>
      <c r="AQ79" s="26">
        <f t="shared" si="196"/>
        <v>0</v>
      </c>
      <c r="AR79" s="26">
        <f t="shared" si="196"/>
        <v>0</v>
      </c>
      <c r="AS79" s="26">
        <f t="shared" si="196"/>
        <v>0</v>
      </c>
      <c r="AT79" s="26">
        <f t="shared" si="196"/>
        <v>0</v>
      </c>
      <c r="AU79" s="26">
        <f t="shared" si="196"/>
        <v>0</v>
      </c>
      <c r="AV79" s="26">
        <f t="shared" si="196"/>
        <v>0</v>
      </c>
      <c r="AW79" s="26">
        <f t="shared" si="196"/>
        <v>0</v>
      </c>
      <c r="AX79" s="26">
        <f t="shared" si="196"/>
        <v>0</v>
      </c>
      <c r="AY79" s="26">
        <f t="shared" si="196"/>
        <v>0</v>
      </c>
      <c r="AZ79" s="26">
        <f t="shared" si="196"/>
        <v>0</v>
      </c>
      <c r="BA79" s="26">
        <f t="shared" si="196"/>
        <v>0</v>
      </c>
      <c r="BB79" s="26">
        <f t="shared" si="196"/>
        <v>0</v>
      </c>
      <c r="BC79" s="26">
        <f t="shared" si="196"/>
        <v>0</v>
      </c>
      <c r="BD79" s="26">
        <f t="shared" si="196"/>
        <v>0</v>
      </c>
      <c r="BE79" s="26">
        <f t="shared" si="196"/>
        <v>0</v>
      </c>
      <c r="BF79" s="26">
        <f t="shared" si="196"/>
        <v>0</v>
      </c>
      <c r="BG79" s="26">
        <f t="shared" si="196"/>
        <v>0</v>
      </c>
      <c r="BH79" s="26">
        <f t="shared" si="196"/>
        <v>0</v>
      </c>
      <c r="BI79" s="26">
        <f t="shared" si="196"/>
        <v>0</v>
      </c>
      <c r="BJ79" s="26">
        <f t="shared" si="196"/>
        <v>0</v>
      </c>
      <c r="BK79" s="26">
        <f t="shared" si="196"/>
        <v>0</v>
      </c>
      <c r="BL79" s="26">
        <f t="shared" si="196"/>
        <v>0</v>
      </c>
      <c r="BM79" s="26">
        <f t="shared" si="196"/>
        <v>0</v>
      </c>
      <c r="BN79" s="26">
        <f t="shared" si="196"/>
        <v>0</v>
      </c>
      <c r="BO79" s="26">
        <f t="shared" si="196"/>
        <v>0</v>
      </c>
      <c r="BP79" s="26">
        <f t="shared" si="196"/>
        <v>0</v>
      </c>
      <c r="BQ79" s="26">
        <f t="shared" si="196"/>
        <v>0</v>
      </c>
      <c r="BR79" s="26">
        <f t="shared" si="196"/>
        <v>0</v>
      </c>
      <c r="BS79" s="26">
        <f t="shared" si="196"/>
        <v>0</v>
      </c>
      <c r="BT79" s="26">
        <f t="shared" si="196"/>
        <v>0</v>
      </c>
      <c r="BU79" s="26">
        <f t="shared" si="196"/>
        <v>0</v>
      </c>
      <c r="BV79" s="26">
        <f t="shared" si="196"/>
        <v>0</v>
      </c>
      <c r="BW79" s="26">
        <f t="shared" si="196"/>
        <v>0</v>
      </c>
      <c r="BX79" s="26">
        <f t="shared" si="196"/>
        <v>0</v>
      </c>
      <c r="BY79" s="26">
        <f t="shared" si="196"/>
        <v>40.690000000000012</v>
      </c>
      <c r="BZ79" s="26">
        <f t="shared" si="196"/>
        <v>30.611000000000022</v>
      </c>
      <c r="CA79" s="26">
        <f t="shared" si="196"/>
        <v>57.09100000000003</v>
      </c>
      <c r="CB79" s="26">
        <f t="shared" si="196"/>
        <v>46.245999999999967</v>
      </c>
      <c r="CC79" s="26">
        <f t="shared" si="196"/>
        <v>48.587000000000039</v>
      </c>
      <c r="CD79" s="26">
        <f t="shared" si="196"/>
        <v>44.077000000000012</v>
      </c>
      <c r="CE79" s="26">
        <f t="shared" ref="CE79:CK79" si="197">CE72+CE76+CE77+CE78</f>
        <v>52.637000000000043</v>
      </c>
      <c r="CF79" s="26">
        <f t="shared" si="197"/>
        <v>49.490999999999957</v>
      </c>
      <c r="CG79" s="26">
        <f t="shared" si="197"/>
        <v>58.386000000000017</v>
      </c>
      <c r="CH79" s="26">
        <f t="shared" si="197"/>
        <v>65.51400000000001</v>
      </c>
      <c r="CI79" s="26">
        <f t="shared" si="197"/>
        <v>61.117000000000004</v>
      </c>
      <c r="CJ79" s="26">
        <f t="shared" si="197"/>
        <v>60.837999999999987</v>
      </c>
      <c r="CK79" s="26">
        <f t="shared" si="197"/>
        <v>60.693999999999996</v>
      </c>
      <c r="CL79" s="26">
        <f t="shared" ref="CL79" si="198">CL72+CL76+CL77+CL78</f>
        <v>75.23899999999999</v>
      </c>
      <c r="CM79" s="27">
        <f t="shared" ref="CM79:DB79" si="199">CM72+CM76+CM77+CM78</f>
        <v>65.426768517393015</v>
      </c>
      <c r="CN79" s="27">
        <f t="shared" si="199"/>
        <v>74.65707655318225</v>
      </c>
      <c r="CO79" s="27">
        <f t="shared" si="199"/>
        <v>76.853500988417224</v>
      </c>
      <c r="CP79" s="27">
        <f t="shared" si="199"/>
        <v>78.852012850972997</v>
      </c>
      <c r="CQ79" s="27">
        <f t="shared" si="199"/>
        <v>86.638210002528552</v>
      </c>
      <c r="CR79" s="27">
        <f t="shared" si="199"/>
        <v>95.912846717096727</v>
      </c>
      <c r="CS79" s="27">
        <f t="shared" si="199"/>
        <v>97.824087533025562</v>
      </c>
      <c r="CT79" s="27">
        <f t="shared" si="199"/>
        <v>96.405053307709423</v>
      </c>
      <c r="CU79" s="27">
        <f t="shared" si="199"/>
        <v>102.10227596499715</v>
      </c>
      <c r="CV79" s="27">
        <f t="shared" si="199"/>
        <v>110.88789240563814</v>
      </c>
      <c r="CW79" s="27">
        <f t="shared" si="199"/>
        <v>111.4983031876381</v>
      </c>
      <c r="CX79" s="27">
        <f t="shared" si="199"/>
        <v>119.59581834250214</v>
      </c>
      <c r="CY79" s="27">
        <f t="shared" si="199"/>
        <v>128.0229366071099</v>
      </c>
      <c r="CZ79" s="27">
        <f t="shared" si="199"/>
        <v>138.77460257940351</v>
      </c>
      <c r="DA79" s="27">
        <f t="shared" si="199"/>
        <v>141.20711475659064</v>
      </c>
      <c r="DB79" s="27">
        <f t="shared" si="199"/>
        <v>145.04174213207295</v>
      </c>
      <c r="DE79" s="121"/>
      <c r="DF79" s="26">
        <v>66.853763990847199</v>
      </c>
    </row>
    <row r="80" spans="1:110" s="25" customFormat="1" x14ac:dyDescent="0.2">
      <c r="A80" s="151" t="s">
        <v>486</v>
      </c>
      <c r="AB80" s="17"/>
      <c r="AC80" s="17"/>
      <c r="AD80" s="17"/>
      <c r="AE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9"/>
    </row>
    <row r="81" spans="1:110" s="1" customFormat="1" x14ac:dyDescent="0.2">
      <c r="AB81" s="20"/>
      <c r="AC81" s="187"/>
      <c r="AD81" s="20"/>
      <c r="AE81" s="20"/>
      <c r="AF81" s="182">
        <f>AC79*50</f>
        <v>18839.00987801802</v>
      </c>
      <c r="BV81" s="182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9"/>
    </row>
    <row r="82" spans="1:110" s="22" customFormat="1" x14ac:dyDescent="0.2">
      <c r="A82" s="22" t="s">
        <v>434</v>
      </c>
      <c r="B82" s="22">
        <f>'Annual Raw'!C35</f>
        <v>4.1181095000000001</v>
      </c>
      <c r="C82" s="22">
        <f>'Annual Raw'!D35</f>
        <v>5.1169922999999997</v>
      </c>
      <c r="D82" s="22">
        <f>'Annual Raw'!E35</f>
        <v>3.6395476000000002</v>
      </c>
      <c r="E82" s="22">
        <f>'Annual Raw'!F35</f>
        <v>3.7936076999999999</v>
      </c>
      <c r="F82" s="22">
        <f>'Annual Raw'!G35</f>
        <v>5.2521409999999999</v>
      </c>
      <c r="G82" s="22">
        <f>'Annual Raw'!H35</f>
        <v>10.818219600000001</v>
      </c>
      <c r="H82" s="22">
        <f>'Annual Raw'!I35</f>
        <v>20.294906699999999</v>
      </c>
      <c r="I82" s="22">
        <f>'Annual Raw'!J35</f>
        <v>24.801878800000001</v>
      </c>
      <c r="J82" s="22">
        <f>'Annual Raw'!K35</f>
        <v>30.232234800000001</v>
      </c>
      <c r="K82" s="22">
        <f>'Annual Raw'!L35</f>
        <v>45.906828900000001</v>
      </c>
      <c r="L82" s="22">
        <f>'Annual Raw'!M35</f>
        <v>44.203929600000002</v>
      </c>
      <c r="M82" s="22">
        <f>'Annual Raw'!N35</f>
        <v>32.373519999999999</v>
      </c>
      <c r="N82" s="22">
        <f>'Annual Raw'!O35</f>
        <v>44.512796199999997</v>
      </c>
      <c r="O82" s="22">
        <f>'Annual Raw'!P35</f>
        <v>20.454211900000001</v>
      </c>
      <c r="P82" s="22">
        <f>'Annual Raw'!Q35</f>
        <v>15.787642699999999</v>
      </c>
      <c r="Q82" s="22">
        <f>'Annual Raw'!R35</f>
        <v>-64.573200400000005</v>
      </c>
      <c r="R82" s="22">
        <f>'Annual Raw'!S35</f>
        <v>-37.530795500000004</v>
      </c>
      <c r="S82" s="22">
        <f>'Annual Raw'!T35</f>
        <v>1.3419823</v>
      </c>
      <c r="T82" s="22">
        <f>'Annual Raw'!U35</f>
        <v>192.83132879999999</v>
      </c>
      <c r="U82" s="22">
        <f>'Annual Raw'!V35</f>
        <v>98.249239700000004</v>
      </c>
      <c r="V82" s="22">
        <f>'Annual Raw'!W35</f>
        <v>98.080500000000001</v>
      </c>
      <c r="W82" s="22">
        <f>'Annual Raw'!X35</f>
        <v>130.49799999999999</v>
      </c>
      <c r="X82" s="22">
        <f>'Annual Raw'!Y35</f>
        <v>154.7381</v>
      </c>
      <c r="Y82" s="22">
        <f>'Annual Raw'!Z35</f>
        <v>196.00129999999999</v>
      </c>
      <c r="Z82" s="22">
        <f>'Annual Raw'!AA35</f>
        <v>226.02860000000001</v>
      </c>
      <c r="AA82" s="22">
        <f>'Annual Raw'!AB35</f>
        <v>257.88839999999999</v>
      </c>
      <c r="AB82" s="21">
        <f>+AB79</f>
        <v>295.78935890996519</v>
      </c>
      <c r="AC82" s="21">
        <f>+AC79</f>
        <v>376.78019756036036</v>
      </c>
      <c r="AD82" s="21">
        <f>+AD79</f>
        <v>444.08428990077545</v>
      </c>
      <c r="AE82" s="21">
        <f>+AE79</f>
        <v>553.0463960751772</v>
      </c>
      <c r="AI82" s="22">
        <f>'QTR Raw'!C42</f>
        <v>0</v>
      </c>
      <c r="AJ82" s="22">
        <f>'QTR Raw'!D42</f>
        <v>0</v>
      </c>
      <c r="AK82" s="22">
        <f>'QTR Raw'!E42</f>
        <v>0</v>
      </c>
      <c r="AL82" s="22">
        <f>'QTR Raw'!F42</f>
        <v>0</v>
      </c>
      <c r="AM82" s="22">
        <f>'QTR Raw'!G42</f>
        <v>0</v>
      </c>
      <c r="AN82" s="22">
        <f>'QTR Raw'!H42</f>
        <v>0</v>
      </c>
      <c r="AO82" s="22">
        <f>'QTR Raw'!I42</f>
        <v>0</v>
      </c>
      <c r="AP82" s="22">
        <f>'QTR Raw'!J42</f>
        <v>0</v>
      </c>
      <c r="AQ82" s="22">
        <f>'QTR Raw'!K42</f>
        <v>0</v>
      </c>
      <c r="AR82" s="22">
        <f>'QTR Raw'!L42</f>
        <v>0</v>
      </c>
      <c r="AS82" s="22">
        <f>'QTR Raw'!M42</f>
        <v>0</v>
      </c>
      <c r="AT82" s="22">
        <f>'QTR Raw'!N42</f>
        <v>0</v>
      </c>
      <c r="AU82" s="22">
        <f>'QTR Raw'!O42</f>
        <v>0</v>
      </c>
      <c r="AV82" s="22">
        <f>'QTR Raw'!P42</f>
        <v>0</v>
      </c>
      <c r="AW82" s="22">
        <f>'QTR Raw'!Q42</f>
        <v>0</v>
      </c>
      <c r="AX82" s="22">
        <f>'QTR Raw'!R42</f>
        <v>0</v>
      </c>
      <c r="AY82" s="22">
        <f>'QTR Raw'!S42</f>
        <v>0</v>
      </c>
      <c r="AZ82" s="22">
        <f>'QTR Raw'!T42</f>
        <v>0</v>
      </c>
      <c r="BA82" s="22">
        <f>'QTR Raw'!U42</f>
        <v>0</v>
      </c>
      <c r="BB82" s="22">
        <f>'QTR Raw'!V42</f>
        <v>0</v>
      </c>
      <c r="BC82" s="22">
        <f>'QTR Raw'!W42</f>
        <v>0</v>
      </c>
      <c r="BD82" s="22">
        <f>'QTR Raw'!X42</f>
        <v>0</v>
      </c>
      <c r="BE82" s="22">
        <f>'QTR Raw'!Y42</f>
        <v>0</v>
      </c>
      <c r="BF82" s="22">
        <f>'QTR Raw'!Z42</f>
        <v>0</v>
      </c>
      <c r="BG82" s="22">
        <f>'QTR Raw'!AA42</f>
        <v>0</v>
      </c>
      <c r="BH82" s="22">
        <f>'QTR Raw'!AB42</f>
        <v>0</v>
      </c>
      <c r="BI82" s="22">
        <f>'QTR Raw'!AC42</f>
        <v>0</v>
      </c>
      <c r="BJ82" s="22">
        <f>'QTR Raw'!AD42</f>
        <v>0</v>
      </c>
      <c r="BK82" s="22">
        <f>'QTR Raw'!AE42</f>
        <v>0</v>
      </c>
      <c r="BL82" s="22">
        <f>'QTR Raw'!AF42</f>
        <v>0</v>
      </c>
      <c r="BM82" s="22">
        <f>'QTR Raw'!AG42</f>
        <v>0</v>
      </c>
      <c r="BN82" s="22">
        <f>'QTR Raw'!AH42</f>
        <v>0</v>
      </c>
      <c r="BO82" s="22">
        <f>'QTR Raw'!AI42</f>
        <v>0</v>
      </c>
      <c r="BP82" s="22">
        <f>'QTR Raw'!AJ42</f>
        <v>0</v>
      </c>
      <c r="BQ82" s="22">
        <f>'QTR Raw'!AK42</f>
        <v>0</v>
      </c>
      <c r="BR82" s="22">
        <f>'QTR Raw'!AL42</f>
        <v>0</v>
      </c>
      <c r="BS82" s="22">
        <f>'QTR Raw'!AM42</f>
        <v>0</v>
      </c>
      <c r="BT82" s="22">
        <f>'QTR Raw'!AN42</f>
        <v>0</v>
      </c>
      <c r="BU82" s="22">
        <f>'QTR Raw'!AO42</f>
        <v>0</v>
      </c>
      <c r="BV82" s="22">
        <f>'QTR Raw'!AP42</f>
        <v>0</v>
      </c>
      <c r="BW82" s="22">
        <f>'QTR Raw'!AQ42</f>
        <v>0</v>
      </c>
      <c r="BX82" s="22">
        <f>'QTR Raw'!AR42</f>
        <v>0</v>
      </c>
      <c r="BY82" s="22">
        <f>'QTR Raw'!AS42</f>
        <v>40.69</v>
      </c>
      <c r="BZ82" s="22">
        <f>'QTR Raw'!AT42</f>
        <v>30.61</v>
      </c>
      <c r="CA82" s="22">
        <f>'QTR Raw'!AU42</f>
        <v>57.09</v>
      </c>
      <c r="CB82" s="22">
        <f>'QTR Raw'!AV42</f>
        <v>46.247</v>
      </c>
      <c r="CC82" s="22">
        <f>'QTR Raw'!AW42</f>
        <v>48.587000000000003</v>
      </c>
      <c r="CD82" s="22">
        <f>'QTR Raw'!AX42</f>
        <v>44.076999999999998</v>
      </c>
      <c r="CE82" s="22">
        <f>'QTR Raw'!AY42</f>
        <v>52.637</v>
      </c>
      <c r="CF82" s="22">
        <f>'QTR Raw'!AZ42</f>
        <v>49.493000000000002</v>
      </c>
      <c r="CG82" s="22">
        <f>'QTR Raw'!BA42</f>
        <v>58.386000000000003</v>
      </c>
      <c r="CH82" s="22">
        <f>'QTR Raw'!BB42</f>
        <v>65.513000000000005</v>
      </c>
      <c r="CI82" s="22">
        <f>'QTR Raw'!BC42</f>
        <v>61.118000000000002</v>
      </c>
      <c r="CJ82" s="22">
        <f>'QTR Raw'!BD42</f>
        <v>60.838000000000001</v>
      </c>
      <c r="CK82" s="22">
        <f>'QTR Raw'!BE42</f>
        <v>60.695999999999998</v>
      </c>
      <c r="CL82" s="22">
        <f>'QTR Raw'!BF42</f>
        <v>75.236999999999995</v>
      </c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E82" s="119"/>
      <c r="DF82" s="22">
        <v>256.93200000000002</v>
      </c>
    </row>
    <row r="83" spans="1:110" s="25" customFormat="1" x14ac:dyDescent="0.2">
      <c r="A83" s="36" t="s">
        <v>435</v>
      </c>
      <c r="B83" s="25">
        <f t="shared" ref="B83:V83" si="200">B82-B79</f>
        <v>0</v>
      </c>
      <c r="C83" s="25">
        <f>C82-C79</f>
        <v>0</v>
      </c>
      <c r="D83" s="25">
        <f t="shared" si="200"/>
        <v>8.8817841970012523E-15</v>
      </c>
      <c r="E83" s="25">
        <f t="shared" si="200"/>
        <v>7.1054273576010019E-15</v>
      </c>
      <c r="F83" s="25">
        <f t="shared" si="200"/>
        <v>-7.1054273576010019E-15</v>
      </c>
      <c r="G83" s="25">
        <f t="shared" si="200"/>
        <v>0</v>
      </c>
      <c r="H83" s="25">
        <f t="shared" si="200"/>
        <v>0</v>
      </c>
      <c r="I83" s="25">
        <f t="shared" si="200"/>
        <v>0</v>
      </c>
      <c r="J83" s="25">
        <f t="shared" si="200"/>
        <v>0</v>
      </c>
      <c r="K83" s="25">
        <f t="shared" si="200"/>
        <v>0</v>
      </c>
      <c r="L83" s="25">
        <f t="shared" si="200"/>
        <v>0</v>
      </c>
      <c r="M83" s="25">
        <f t="shared" si="200"/>
        <v>0</v>
      </c>
      <c r="N83" s="25">
        <f t="shared" si="200"/>
        <v>0</v>
      </c>
      <c r="O83" s="25">
        <f t="shared" si="200"/>
        <v>-4.6185277824406512E-14</v>
      </c>
      <c r="P83" s="25">
        <f t="shared" si="200"/>
        <v>0</v>
      </c>
      <c r="Q83" s="25">
        <f t="shared" si="200"/>
        <v>0</v>
      </c>
      <c r="R83" s="25">
        <f t="shared" si="200"/>
        <v>0</v>
      </c>
      <c r="S83" s="25">
        <f t="shared" si="200"/>
        <v>-2.2204460492503131E-14</v>
      </c>
      <c r="T83" s="25">
        <f t="shared" si="200"/>
        <v>0</v>
      </c>
      <c r="U83" s="25">
        <f t="shared" si="200"/>
        <v>0</v>
      </c>
      <c r="V83" s="25">
        <f t="shared" si="200"/>
        <v>0</v>
      </c>
      <c r="W83" s="25">
        <f t="shared" ref="W83:AE83" si="201">W82-W79</f>
        <v>0</v>
      </c>
      <c r="X83" s="25">
        <f t="shared" si="201"/>
        <v>0</v>
      </c>
      <c r="Y83" s="25">
        <f t="shared" si="201"/>
        <v>0</v>
      </c>
      <c r="Z83" s="25">
        <f t="shared" si="201"/>
        <v>0</v>
      </c>
      <c r="AA83" s="25">
        <f t="shared" ref="AA83" si="202">AA82-AA79</f>
        <v>0</v>
      </c>
      <c r="AB83" s="17">
        <f t="shared" si="201"/>
        <v>0</v>
      </c>
      <c r="AC83" s="17">
        <f t="shared" si="201"/>
        <v>0</v>
      </c>
      <c r="AD83" s="17">
        <f t="shared" si="201"/>
        <v>0</v>
      </c>
      <c r="AE83" s="17">
        <f t="shared" si="201"/>
        <v>0</v>
      </c>
      <c r="AI83" s="25">
        <f t="shared" ref="AI83:AO83" si="203">AI82-AI79</f>
        <v>0</v>
      </c>
      <c r="AJ83" s="25">
        <f t="shared" si="203"/>
        <v>0</v>
      </c>
      <c r="AK83" s="25">
        <f t="shared" si="203"/>
        <v>0</v>
      </c>
      <c r="AL83" s="25">
        <f t="shared" si="203"/>
        <v>0</v>
      </c>
      <c r="AM83" s="25">
        <f t="shared" si="203"/>
        <v>0</v>
      </c>
      <c r="AN83" s="25">
        <f t="shared" si="203"/>
        <v>0</v>
      </c>
      <c r="AO83" s="25">
        <f t="shared" si="203"/>
        <v>0</v>
      </c>
      <c r="AP83" s="25">
        <f t="shared" ref="AP83:CD83" si="204">AP82-AP79</f>
        <v>0</v>
      </c>
      <c r="AQ83" s="25">
        <f t="shared" si="204"/>
        <v>0</v>
      </c>
      <c r="AR83" s="25">
        <f t="shared" si="204"/>
        <v>0</v>
      </c>
      <c r="AS83" s="25">
        <f t="shared" si="204"/>
        <v>0</v>
      </c>
      <c r="AT83" s="25">
        <f t="shared" si="204"/>
        <v>0</v>
      </c>
      <c r="AU83" s="25">
        <f t="shared" si="204"/>
        <v>0</v>
      </c>
      <c r="AV83" s="25">
        <f t="shared" si="204"/>
        <v>0</v>
      </c>
      <c r="AW83" s="25">
        <f t="shared" si="204"/>
        <v>0</v>
      </c>
      <c r="AX83" s="25">
        <f t="shared" si="204"/>
        <v>0</v>
      </c>
      <c r="AY83" s="25">
        <f t="shared" si="204"/>
        <v>0</v>
      </c>
      <c r="AZ83" s="25">
        <f t="shared" si="204"/>
        <v>0</v>
      </c>
      <c r="BA83" s="25">
        <f t="shared" si="204"/>
        <v>0</v>
      </c>
      <c r="BB83" s="25">
        <f t="shared" si="204"/>
        <v>0</v>
      </c>
      <c r="BC83" s="25">
        <f t="shared" si="204"/>
        <v>0</v>
      </c>
      <c r="BD83" s="25">
        <f t="shared" si="204"/>
        <v>0</v>
      </c>
      <c r="BE83" s="25">
        <f t="shared" si="204"/>
        <v>0</v>
      </c>
      <c r="BF83" s="25">
        <f t="shared" si="204"/>
        <v>0</v>
      </c>
      <c r="BG83" s="25">
        <f t="shared" si="204"/>
        <v>0</v>
      </c>
      <c r="BH83" s="25">
        <f t="shared" si="204"/>
        <v>0</v>
      </c>
      <c r="BI83" s="25">
        <f t="shared" si="204"/>
        <v>0</v>
      </c>
      <c r="BJ83" s="25">
        <f t="shared" si="204"/>
        <v>0</v>
      </c>
      <c r="BK83" s="25">
        <f t="shared" si="204"/>
        <v>0</v>
      </c>
      <c r="BL83" s="25">
        <f t="shared" si="204"/>
        <v>0</v>
      </c>
      <c r="BM83" s="25">
        <f t="shared" si="204"/>
        <v>0</v>
      </c>
      <c r="BN83" s="25">
        <f t="shared" si="204"/>
        <v>0</v>
      </c>
      <c r="BO83" s="25">
        <f t="shared" si="204"/>
        <v>0</v>
      </c>
      <c r="BP83" s="25">
        <f t="shared" si="204"/>
        <v>0</v>
      </c>
      <c r="BQ83" s="25">
        <f t="shared" si="204"/>
        <v>0</v>
      </c>
      <c r="BR83" s="25">
        <f t="shared" si="204"/>
        <v>0</v>
      </c>
      <c r="BS83" s="25">
        <f t="shared" si="204"/>
        <v>0</v>
      </c>
      <c r="BT83" s="25">
        <f t="shared" si="204"/>
        <v>0</v>
      </c>
      <c r="BU83" s="25">
        <f t="shared" si="204"/>
        <v>0</v>
      </c>
      <c r="BV83" s="25">
        <f t="shared" si="204"/>
        <v>0</v>
      </c>
      <c r="BW83" s="25">
        <f t="shared" si="204"/>
        <v>0</v>
      </c>
      <c r="BX83" s="25">
        <f t="shared" si="204"/>
        <v>0</v>
      </c>
      <c r="BY83" s="25">
        <f t="shared" si="204"/>
        <v>0</v>
      </c>
      <c r="BZ83" s="25">
        <f t="shared" si="204"/>
        <v>-1.0000000000225384E-3</v>
      </c>
      <c r="CA83" s="25">
        <f t="shared" si="204"/>
        <v>-1.0000000000260911E-3</v>
      </c>
      <c r="CB83" s="25">
        <f t="shared" si="204"/>
        <v>1.0000000000331966E-3</v>
      </c>
      <c r="CC83" s="25">
        <f t="shared" si="204"/>
        <v>0</v>
      </c>
      <c r="CD83" s="25">
        <f t="shared" si="204"/>
        <v>0</v>
      </c>
      <c r="CE83" s="25">
        <f t="shared" ref="CE83:CK83" si="205">CE82-CE79</f>
        <v>0</v>
      </c>
      <c r="CF83" s="25">
        <f t="shared" si="205"/>
        <v>2.0000000000450768E-3</v>
      </c>
      <c r="CG83" s="25">
        <f t="shared" si="205"/>
        <v>0</v>
      </c>
      <c r="CH83" s="25">
        <f t="shared" si="205"/>
        <v>-1.0000000000047748E-3</v>
      </c>
      <c r="CI83" s="25">
        <f t="shared" si="205"/>
        <v>9.9999999999766942E-4</v>
      </c>
      <c r="CJ83" s="25">
        <f t="shared" si="205"/>
        <v>0</v>
      </c>
      <c r="CK83" s="25">
        <f t="shared" si="205"/>
        <v>2.0000000000024443E-3</v>
      </c>
      <c r="CL83" s="25">
        <f t="shared" ref="CL83" si="206">CL82-CL79</f>
        <v>-1.9999999999953388E-3</v>
      </c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E83" s="119"/>
      <c r="DF83" s="25">
        <v>0</v>
      </c>
    </row>
    <row r="84" spans="1:110" s="1" customFormat="1" x14ac:dyDescent="0.2">
      <c r="A84" s="150" t="s">
        <v>487</v>
      </c>
      <c r="AB84" s="20"/>
      <c r="AC84" s="20"/>
      <c r="AD84" s="20"/>
      <c r="AE84" s="20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E84" s="119"/>
    </row>
    <row r="85" spans="1:110" s="38" customFormat="1" x14ac:dyDescent="0.2">
      <c r="A85" s="38" t="s">
        <v>350</v>
      </c>
      <c r="B85" s="39">
        <f t="shared" ref="B85:AE85" si="207">(B79-B78)/B151</f>
        <v>0.24039402860999318</v>
      </c>
      <c r="C85" s="39">
        <f t="shared" si="207"/>
        <v>0.2577397040149455</v>
      </c>
      <c r="D85" s="39">
        <f t="shared" si="207"/>
        <v>0.17612331573726542</v>
      </c>
      <c r="E85" s="39">
        <f t="shared" si="207"/>
        <v>0.16327493756960665</v>
      </c>
      <c r="F85" s="39">
        <f t="shared" si="207"/>
        <v>0.20175879312820341</v>
      </c>
      <c r="G85" s="39">
        <f t="shared" si="207"/>
        <v>0.31469627974761943</v>
      </c>
      <c r="H85" s="39">
        <f t="shared" si="207"/>
        <v>0.40346155222151625</v>
      </c>
      <c r="I85" s="39">
        <f t="shared" si="207"/>
        <v>0.35545508544216331</v>
      </c>
      <c r="J85" s="39">
        <f t="shared" si="207"/>
        <v>0.31931093067341326</v>
      </c>
      <c r="K85" s="39">
        <f t="shared" si="207"/>
        <v>0.33461592022399006</v>
      </c>
      <c r="L85" s="39">
        <f t="shared" si="207"/>
        <v>0.25379824150575309</v>
      </c>
      <c r="M85" s="39">
        <f t="shared" si="207"/>
        <v>0.17155787028465388</v>
      </c>
      <c r="N85" s="39">
        <f t="shared" si="207"/>
        <v>0.10500582388206478</v>
      </c>
      <c r="O85" s="39">
        <f t="shared" si="207"/>
        <v>5.9540758047356437E-2</v>
      </c>
      <c r="P85" s="39">
        <f t="shared" si="207"/>
        <v>4.7789588475433332E-2</v>
      </c>
      <c r="Q85" s="39">
        <f t="shared" si="207"/>
        <v>-0.91680807177737189</v>
      </c>
      <c r="R85" s="39">
        <f t="shared" si="207"/>
        <v>-1.9554742022122231</v>
      </c>
      <c r="S85" s="39">
        <f t="shared" si="207"/>
        <v>6.9109509953451928E-2</v>
      </c>
      <c r="T85" s="39">
        <f t="shared" si="207"/>
        <v>0.83907984060186747</v>
      </c>
      <c r="U85" s="39">
        <f t="shared" si="207"/>
        <v>0.32911742733416216</v>
      </c>
      <c r="V85" s="39">
        <f t="shared" si="207"/>
        <v>0.26200440738800579</v>
      </c>
      <c r="W85" s="39">
        <f t="shared" si="207"/>
        <v>0.25980919161271315</v>
      </c>
      <c r="X85" s="39">
        <f t="shared" si="207"/>
        <v>0.28160681280651551</v>
      </c>
      <c r="Y85" s="39">
        <f t="shared" si="207"/>
        <v>0.30197358457368934</v>
      </c>
      <c r="Z85" s="39">
        <f t="shared" si="207"/>
        <v>0.25049554042234057</v>
      </c>
      <c r="AA85" s="39">
        <f t="shared" ref="AA85" si="208">(AA79-AA78)/AA151</f>
        <v>0.2336842463170242</v>
      </c>
      <c r="AB85" s="40">
        <f t="shared" si="207"/>
        <v>0.20927529528057648</v>
      </c>
      <c r="AC85" s="40">
        <f t="shared" si="207"/>
        <v>0.21047073555793985</v>
      </c>
      <c r="AD85" s="40">
        <f t="shared" si="207"/>
        <v>0.19876098759913546</v>
      </c>
      <c r="AE85" s="40">
        <f t="shared" si="207"/>
        <v>0.19841587278984402</v>
      </c>
      <c r="AF85" s="39"/>
      <c r="AG85" s="39"/>
      <c r="AH85" s="39"/>
      <c r="AI85" s="39"/>
      <c r="AJ85" s="39"/>
      <c r="AK85" s="39"/>
      <c r="AL85" s="39" t="e">
        <f t="shared" ref="AL85:BQ85" si="209">(SUM(AI79:AL79)-SUM(AI78:AL78))/AL151</f>
        <v>#DIV/0!</v>
      </c>
      <c r="AM85" s="39" t="e">
        <f t="shared" si="209"/>
        <v>#DIV/0!</v>
      </c>
      <c r="AN85" s="39" t="e">
        <f t="shared" si="209"/>
        <v>#DIV/0!</v>
      </c>
      <c r="AO85" s="39" t="e">
        <f t="shared" si="209"/>
        <v>#DIV/0!</v>
      </c>
      <c r="AP85" s="39" t="e">
        <f t="shared" si="209"/>
        <v>#DIV/0!</v>
      </c>
      <c r="AQ85" s="39" t="e">
        <f t="shared" si="209"/>
        <v>#DIV/0!</v>
      </c>
      <c r="AR85" s="39" t="e">
        <f t="shared" si="209"/>
        <v>#DIV/0!</v>
      </c>
      <c r="AS85" s="39" t="e">
        <f t="shared" si="209"/>
        <v>#DIV/0!</v>
      </c>
      <c r="AT85" s="39" t="e">
        <f t="shared" si="209"/>
        <v>#DIV/0!</v>
      </c>
      <c r="AU85" s="39" t="e">
        <f t="shared" si="209"/>
        <v>#DIV/0!</v>
      </c>
      <c r="AV85" s="39" t="e">
        <f t="shared" si="209"/>
        <v>#DIV/0!</v>
      </c>
      <c r="AW85" s="39" t="e">
        <f t="shared" si="209"/>
        <v>#DIV/0!</v>
      </c>
      <c r="AX85" s="39" t="e">
        <f t="shared" si="209"/>
        <v>#DIV/0!</v>
      </c>
      <c r="AY85" s="39" t="e">
        <f t="shared" si="209"/>
        <v>#DIV/0!</v>
      </c>
      <c r="AZ85" s="39" t="e">
        <f t="shared" si="209"/>
        <v>#DIV/0!</v>
      </c>
      <c r="BA85" s="39" t="e">
        <f t="shared" si="209"/>
        <v>#DIV/0!</v>
      </c>
      <c r="BB85" s="39" t="e">
        <f t="shared" si="209"/>
        <v>#DIV/0!</v>
      </c>
      <c r="BC85" s="39" t="e">
        <f t="shared" si="209"/>
        <v>#DIV/0!</v>
      </c>
      <c r="BD85" s="39" t="e">
        <f t="shared" si="209"/>
        <v>#DIV/0!</v>
      </c>
      <c r="BE85" s="39" t="e">
        <f t="shared" si="209"/>
        <v>#DIV/0!</v>
      </c>
      <c r="BF85" s="39" t="e">
        <f t="shared" si="209"/>
        <v>#DIV/0!</v>
      </c>
      <c r="BG85" s="39" t="e">
        <f t="shared" si="209"/>
        <v>#DIV/0!</v>
      </c>
      <c r="BH85" s="39" t="e">
        <f t="shared" si="209"/>
        <v>#DIV/0!</v>
      </c>
      <c r="BI85" s="39" t="e">
        <f t="shared" si="209"/>
        <v>#DIV/0!</v>
      </c>
      <c r="BJ85" s="39" t="e">
        <f t="shared" si="209"/>
        <v>#DIV/0!</v>
      </c>
      <c r="BK85" s="39" t="e">
        <f t="shared" si="209"/>
        <v>#DIV/0!</v>
      </c>
      <c r="BL85" s="39" t="e">
        <f t="shared" si="209"/>
        <v>#DIV/0!</v>
      </c>
      <c r="BM85" s="39" t="e">
        <f t="shared" si="209"/>
        <v>#DIV/0!</v>
      </c>
      <c r="BN85" s="39" t="e">
        <f t="shared" si="209"/>
        <v>#DIV/0!</v>
      </c>
      <c r="BO85" s="39" t="e">
        <f t="shared" si="209"/>
        <v>#DIV/0!</v>
      </c>
      <c r="BP85" s="39" t="e">
        <f t="shared" si="209"/>
        <v>#DIV/0!</v>
      </c>
      <c r="BQ85" s="39" t="e">
        <f t="shared" si="209"/>
        <v>#DIV/0!</v>
      </c>
      <c r="BR85" s="39" t="e">
        <f t="shared" ref="BR85:CW85" si="210">(SUM(BO79:BR79)-SUM(BO78:BR78))/BR151</f>
        <v>#DIV/0!</v>
      </c>
      <c r="BS85" s="39" t="e">
        <f t="shared" si="210"/>
        <v>#DIV/0!</v>
      </c>
      <c r="BT85" s="39" t="e">
        <f t="shared" si="210"/>
        <v>#DIV/0!</v>
      </c>
      <c r="BU85" s="39" t="e">
        <f t="shared" si="210"/>
        <v>#DIV/0!</v>
      </c>
      <c r="BV85" s="39" t="e">
        <f t="shared" si="210"/>
        <v>#DIV/0!</v>
      </c>
      <c r="BW85" s="39" t="e">
        <f t="shared" si="210"/>
        <v>#DIV/0!</v>
      </c>
      <c r="BX85" s="39" t="e">
        <f t="shared" si="210"/>
        <v>#DIV/0!</v>
      </c>
      <c r="BY85" s="39">
        <f t="shared" si="210"/>
        <v>1</v>
      </c>
      <c r="BZ85" s="39">
        <f t="shared" si="210"/>
        <v>0.12976015636516511</v>
      </c>
      <c r="CA85" s="39">
        <f t="shared" si="210"/>
        <v>0.21166749646374564</v>
      </c>
      <c r="CB85" s="39" t="e">
        <f t="shared" si="210"/>
        <v>#DIV/0!</v>
      </c>
      <c r="CC85" s="39">
        <f t="shared" si="210"/>
        <v>3.7568691213699124</v>
      </c>
      <c r="CD85" s="39">
        <f t="shared" si="210"/>
        <v>0.30197298279995322</v>
      </c>
      <c r="CE85" s="39">
        <f>(SUM(CB79:CE79)-SUM(CB78:CE78))/CE151</f>
        <v>0.27297368552311879</v>
      </c>
      <c r="CF85" s="39">
        <f t="shared" si="210"/>
        <v>0.25947841098912233</v>
      </c>
      <c r="CG85" s="39">
        <f t="shared" si="210"/>
        <v>0.24399944629288145</v>
      </c>
      <c r="CH85" s="39">
        <f t="shared" si="210"/>
        <v>0.25049428139828589</v>
      </c>
      <c r="CI85" s="39">
        <f t="shared" si="210"/>
        <v>0.24318855946708293</v>
      </c>
      <c r="CJ85" s="39">
        <f t="shared" si="210"/>
        <v>0.24146110298911136</v>
      </c>
      <c r="CK85" s="39">
        <f t="shared" si="210"/>
        <v>0.24464662282576843</v>
      </c>
      <c r="CL85" s="39">
        <f t="shared" si="210"/>
        <v>0.23368458915416748</v>
      </c>
      <c r="CM85" s="40">
        <f t="shared" si="210"/>
        <v>0.22440383932777933</v>
      </c>
      <c r="CN85" s="40">
        <f t="shared" si="210"/>
        <v>0.22366418491852844</v>
      </c>
      <c r="CO85" s="40">
        <f t="shared" si="210"/>
        <v>0.21653076861087811</v>
      </c>
      <c r="CP85" s="40">
        <f t="shared" si="210"/>
        <v>0.20927529528057667</v>
      </c>
      <c r="CQ85" s="40">
        <f t="shared" si="210"/>
        <v>0.21132871488921254</v>
      </c>
      <c r="CR85" s="40">
        <f t="shared" si="210"/>
        <v>0.21194692466213017</v>
      </c>
      <c r="CS85" s="40">
        <f t="shared" si="210"/>
        <v>0.21208689144851686</v>
      </c>
      <c r="CT85" s="40">
        <f t="shared" si="210"/>
        <v>0.2104707355579398</v>
      </c>
      <c r="CU85" s="40">
        <f t="shared" si="210"/>
        <v>0.20728649616876338</v>
      </c>
      <c r="CV85" s="40">
        <f t="shared" si="210"/>
        <v>0.20328757341381765</v>
      </c>
      <c r="CW85" s="40">
        <f t="shared" si="210"/>
        <v>0.19903536551490161</v>
      </c>
      <c r="CX85" s="40">
        <f>(SUM(CU79:CX79)-SUM(CU78:CX78))/CX151</f>
        <v>0.19876098759913549</v>
      </c>
      <c r="CY85" s="40">
        <f>(SUM(CV79:CY79)-SUM(CV78:CY78))/CY151</f>
        <v>0.19896193505865226</v>
      </c>
      <c r="CZ85" s="40">
        <f>(SUM(CW79:CZ79)-SUM(CW78:CZ78))/CZ151</f>
        <v>0.19907222696090487</v>
      </c>
      <c r="DA85" s="40">
        <f>(SUM(CX79:DA79)-SUM(CX78:DA78))/DA151</f>
        <v>0.19967716070491223</v>
      </c>
      <c r="DB85" s="40">
        <f>(SUM(CY79:DB79)-SUM(CY78:DB78))/DB151</f>
        <v>0.19841587278984393</v>
      </c>
      <c r="DE85" s="122"/>
      <c r="DF85" s="38">
        <v>0.2310912755897403</v>
      </c>
    </row>
    <row r="86" spans="1:110" s="38" customFormat="1" x14ac:dyDescent="0.2">
      <c r="A86" s="38" t="s">
        <v>351</v>
      </c>
      <c r="B86" s="39">
        <f t="shared" ref="B86:AE86" si="211">+B65/B160</f>
        <v>0.18435824468548662</v>
      </c>
      <c r="C86" s="39">
        <f t="shared" si="211"/>
        <v>0.27634044404006131</v>
      </c>
      <c r="D86" s="39">
        <f t="shared" si="211"/>
        <v>0.14327814036931158</v>
      </c>
      <c r="E86" s="39">
        <f t="shared" si="211"/>
        <v>0.20609482654255037</v>
      </c>
      <c r="F86" s="39">
        <f t="shared" si="211"/>
        <v>0.23898051551988986</v>
      </c>
      <c r="G86" s="39">
        <f t="shared" si="211"/>
        <v>0.43403096541062697</v>
      </c>
      <c r="H86" s="39">
        <f t="shared" si="211"/>
        <v>0.51691942841033933</v>
      </c>
      <c r="I86" s="39">
        <f t="shared" si="211"/>
        <v>0.41212764065143354</v>
      </c>
      <c r="J86" s="39">
        <f t="shared" si="211"/>
        <v>0.30467580479904033</v>
      </c>
      <c r="K86" s="39">
        <f t="shared" si="211"/>
        <v>0.214289431916311</v>
      </c>
      <c r="L86" s="39">
        <f t="shared" si="211"/>
        <v>0.21627038927222897</v>
      </c>
      <c r="M86" s="39">
        <f t="shared" si="211"/>
        <v>0.1652717741711755</v>
      </c>
      <c r="N86" s="39">
        <f t="shared" si="211"/>
        <v>0.11875234064659682</v>
      </c>
      <c r="O86" s="39">
        <f t="shared" si="211"/>
        <v>5.6718452101993118E-2</v>
      </c>
      <c r="P86" s="39">
        <f t="shared" si="211"/>
        <v>4.2174593694152829E-2</v>
      </c>
      <c r="Q86" s="39">
        <f t="shared" si="211"/>
        <v>-8.2886629051104332E-2</v>
      </c>
      <c r="R86" s="39">
        <f t="shared" si="211"/>
        <v>-2.2168765608839812E-2</v>
      </c>
      <c r="S86" s="39">
        <f t="shared" si="211"/>
        <v>9.5803969192583618E-2</v>
      </c>
      <c r="T86" s="39">
        <f t="shared" si="211"/>
        <v>0.27152599835086361</v>
      </c>
      <c r="U86" s="39">
        <f t="shared" si="211"/>
        <v>0.28479868311466783</v>
      </c>
      <c r="V86" s="39">
        <f t="shared" si="211"/>
        <v>0.2708166349001378</v>
      </c>
      <c r="W86" s="39">
        <f t="shared" si="211"/>
        <v>0.28502913902430088</v>
      </c>
      <c r="X86" s="39">
        <f t="shared" si="211"/>
        <v>0.34657790926303789</v>
      </c>
      <c r="Y86" s="39">
        <f t="shared" si="211"/>
        <v>0.35497770821657326</v>
      </c>
      <c r="Z86" s="39">
        <f t="shared" si="211"/>
        <v>0.28631617185104002</v>
      </c>
      <c r="AA86" s="39">
        <f t="shared" ref="AA86" si="212">+AA65/AA160</f>
        <v>0.2586109862746328</v>
      </c>
      <c r="AB86" s="40">
        <f t="shared" si="211"/>
        <v>0.23518939121544633</v>
      </c>
      <c r="AC86" s="40">
        <f t="shared" si="211"/>
        <v>0.23711978814800275</v>
      </c>
      <c r="AD86" s="40">
        <f t="shared" si="211"/>
        <v>0.22801507951752137</v>
      </c>
      <c r="AE86" s="40">
        <f t="shared" si="211"/>
        <v>0.22639874367286872</v>
      </c>
      <c r="AF86" s="39"/>
      <c r="AG86" s="39"/>
      <c r="AH86" s="39"/>
      <c r="AI86" s="39"/>
      <c r="AJ86" s="39"/>
      <c r="AK86" s="39"/>
      <c r="AL86" s="39" t="e">
        <f t="shared" ref="AL86:BQ86" si="213">+SUM(AI65:AL65)/AL160</f>
        <v>#DIV/0!</v>
      </c>
      <c r="AM86" s="39" t="e">
        <f t="shared" si="213"/>
        <v>#DIV/0!</v>
      </c>
      <c r="AN86" s="39" t="e">
        <f t="shared" si="213"/>
        <v>#DIV/0!</v>
      </c>
      <c r="AO86" s="39" t="e">
        <f t="shared" si="213"/>
        <v>#DIV/0!</v>
      </c>
      <c r="AP86" s="39" t="e">
        <f t="shared" si="213"/>
        <v>#DIV/0!</v>
      </c>
      <c r="AQ86" s="39" t="e">
        <f t="shared" si="213"/>
        <v>#DIV/0!</v>
      </c>
      <c r="AR86" s="39" t="e">
        <f t="shared" si="213"/>
        <v>#DIV/0!</v>
      </c>
      <c r="AS86" s="39" t="e">
        <f t="shared" si="213"/>
        <v>#DIV/0!</v>
      </c>
      <c r="AT86" s="39" t="e">
        <f t="shared" si="213"/>
        <v>#DIV/0!</v>
      </c>
      <c r="AU86" s="39" t="e">
        <f t="shared" si="213"/>
        <v>#DIV/0!</v>
      </c>
      <c r="AV86" s="39" t="e">
        <f t="shared" si="213"/>
        <v>#DIV/0!</v>
      </c>
      <c r="AW86" s="39" t="e">
        <f t="shared" si="213"/>
        <v>#DIV/0!</v>
      </c>
      <c r="AX86" s="39" t="e">
        <f t="shared" si="213"/>
        <v>#DIV/0!</v>
      </c>
      <c r="AY86" s="39" t="e">
        <f t="shared" si="213"/>
        <v>#DIV/0!</v>
      </c>
      <c r="AZ86" s="39" t="e">
        <f t="shared" si="213"/>
        <v>#DIV/0!</v>
      </c>
      <c r="BA86" s="39" t="e">
        <f t="shared" si="213"/>
        <v>#DIV/0!</v>
      </c>
      <c r="BB86" s="39" t="e">
        <f t="shared" si="213"/>
        <v>#DIV/0!</v>
      </c>
      <c r="BC86" s="39" t="e">
        <f t="shared" si="213"/>
        <v>#DIV/0!</v>
      </c>
      <c r="BD86" s="39" t="e">
        <f t="shared" si="213"/>
        <v>#DIV/0!</v>
      </c>
      <c r="BE86" s="39" t="e">
        <f t="shared" si="213"/>
        <v>#DIV/0!</v>
      </c>
      <c r="BF86" s="39" t="e">
        <f t="shared" si="213"/>
        <v>#DIV/0!</v>
      </c>
      <c r="BG86" s="39" t="e">
        <f t="shared" si="213"/>
        <v>#DIV/0!</v>
      </c>
      <c r="BH86" s="39" t="e">
        <f t="shared" si="213"/>
        <v>#DIV/0!</v>
      </c>
      <c r="BI86" s="39" t="e">
        <f t="shared" si="213"/>
        <v>#DIV/0!</v>
      </c>
      <c r="BJ86" s="39" t="e">
        <f t="shared" si="213"/>
        <v>#DIV/0!</v>
      </c>
      <c r="BK86" s="39" t="e">
        <f t="shared" si="213"/>
        <v>#DIV/0!</v>
      </c>
      <c r="BL86" s="39" t="e">
        <f t="shared" si="213"/>
        <v>#DIV/0!</v>
      </c>
      <c r="BM86" s="39" t="e">
        <f t="shared" si="213"/>
        <v>#DIV/0!</v>
      </c>
      <c r="BN86" s="39" t="e">
        <f t="shared" si="213"/>
        <v>#DIV/0!</v>
      </c>
      <c r="BO86" s="39" t="e">
        <f t="shared" si="213"/>
        <v>#DIV/0!</v>
      </c>
      <c r="BP86" s="39" t="e">
        <f t="shared" si="213"/>
        <v>#DIV/0!</v>
      </c>
      <c r="BQ86" s="39" t="e">
        <f t="shared" si="213"/>
        <v>#DIV/0!</v>
      </c>
      <c r="BR86" s="39" t="e">
        <f t="shared" ref="BR86:CW86" si="214">+SUM(BO65:BR65)/BR160</f>
        <v>#DIV/0!</v>
      </c>
      <c r="BS86" s="39" t="e">
        <f t="shared" si="214"/>
        <v>#DIV/0!</v>
      </c>
      <c r="BT86" s="39" t="e">
        <f t="shared" si="214"/>
        <v>#DIV/0!</v>
      </c>
      <c r="BU86" s="39" t="e">
        <f t="shared" si="214"/>
        <v>#DIV/0!</v>
      </c>
      <c r="BV86" s="39" t="e">
        <f t="shared" si="214"/>
        <v>#DIV/0!</v>
      </c>
      <c r="BW86" s="39" t="e">
        <f t="shared" si="214"/>
        <v>#DIV/0!</v>
      </c>
      <c r="BX86" s="39" t="e">
        <f t="shared" si="214"/>
        <v>#DIV/0!</v>
      </c>
      <c r="BY86" s="39">
        <f t="shared" si="214"/>
        <v>1.1936593757680019</v>
      </c>
      <c r="BZ86" s="39">
        <f t="shared" si="214"/>
        <v>0.15504756289093569</v>
      </c>
      <c r="CA86" s="39">
        <f t="shared" si="214"/>
        <v>0.25237975910606131</v>
      </c>
      <c r="CB86" s="39" t="e">
        <f t="shared" si="214"/>
        <v>#DIV/0!</v>
      </c>
      <c r="CC86" s="39">
        <f t="shared" si="214"/>
        <v>4.5424496264432843</v>
      </c>
      <c r="CD86" s="39">
        <f t="shared" si="214"/>
        <v>0.35497544885547783</v>
      </c>
      <c r="CE86" s="39">
        <f t="shared" si="214"/>
        <v>0.32387082530166528</v>
      </c>
      <c r="CF86" s="39">
        <f t="shared" si="214"/>
        <v>0.27705662845914919</v>
      </c>
      <c r="CG86" s="39">
        <f t="shared" si="214"/>
        <v>0.26019984555157283</v>
      </c>
      <c r="CH86" s="39">
        <f t="shared" si="214"/>
        <v>0.28631584101453006</v>
      </c>
      <c r="CI86" s="39">
        <f t="shared" si="214"/>
        <v>0.27233853419943377</v>
      </c>
      <c r="CJ86" s="39">
        <f t="shared" si="214"/>
        <v>0.25773075518520283</v>
      </c>
      <c r="CK86" s="39">
        <f t="shared" si="214"/>
        <v>0.2634929754239273</v>
      </c>
      <c r="CL86" s="39">
        <f t="shared" si="214"/>
        <v>0.2604882955145652</v>
      </c>
      <c r="CM86" s="40">
        <f t="shared" si="214"/>
        <v>0.2547328557482369</v>
      </c>
      <c r="CN86" s="40">
        <f t="shared" si="214"/>
        <v>0.25358128902661892</v>
      </c>
      <c r="CO86" s="40">
        <f t="shared" si="214"/>
        <v>0.24365737830435383</v>
      </c>
      <c r="CP86" s="40">
        <f t="shared" si="214"/>
        <v>0.23518939121544652</v>
      </c>
      <c r="CQ86" s="40">
        <f t="shared" si="214"/>
        <v>0.23689301013714453</v>
      </c>
      <c r="CR86" s="40">
        <f t="shared" si="214"/>
        <v>0.23834769334694006</v>
      </c>
      <c r="CS86" s="40">
        <f t="shared" si="214"/>
        <v>0.23918729023310997</v>
      </c>
      <c r="CT86" s="40">
        <f t="shared" si="214"/>
        <v>0.23711978814800269</v>
      </c>
      <c r="CU86" s="40">
        <f t="shared" si="214"/>
        <v>0.23475340513489606</v>
      </c>
      <c r="CV86" s="40">
        <f t="shared" si="214"/>
        <v>0.23128256920418877</v>
      </c>
      <c r="CW86" s="40">
        <f t="shared" si="214"/>
        <v>0.22717757123008198</v>
      </c>
      <c r="CX86" s="40">
        <f>+SUM(CU65:CX65)/CX160</f>
        <v>0.22801507951752137</v>
      </c>
      <c r="CY86" s="40">
        <f>+SUM(CV65:CY65)/CY160</f>
        <v>0.22811306867386821</v>
      </c>
      <c r="CZ86" s="40">
        <f>+SUM(CW65:CZ65)/CZ160</f>
        <v>0.22802925173198188</v>
      </c>
      <c r="DA86" s="40">
        <f>+SUM(CX65:DA65)/DA160</f>
        <v>0.22845789553897927</v>
      </c>
      <c r="DB86" s="40">
        <f>+SUM(CY65:DB65)/DB160</f>
        <v>0.22639874367286866</v>
      </c>
      <c r="DE86" s="122"/>
      <c r="DF86" s="38">
        <v>0.25673261230890676</v>
      </c>
    </row>
    <row r="87" spans="1:110" s="1" customFormat="1" x14ac:dyDescent="0.2">
      <c r="A87" s="150" t="s">
        <v>488</v>
      </c>
      <c r="AB87" s="20"/>
      <c r="AC87" s="20"/>
      <c r="AD87" s="20"/>
      <c r="AE87" s="20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E87" s="119"/>
    </row>
    <row r="88" spans="1:110" s="8" customFormat="1" x14ac:dyDescent="0.2">
      <c r="A88" s="12" t="s">
        <v>26</v>
      </c>
      <c r="AB88" s="58"/>
      <c r="AC88" s="58"/>
      <c r="AD88" s="58"/>
      <c r="AE88" s="58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E88" s="132"/>
    </row>
    <row r="89" spans="1:110" s="9" customFormat="1" x14ac:dyDescent="0.2">
      <c r="A89" s="9" t="s">
        <v>453</v>
      </c>
      <c r="N89" s="9">
        <f>N41-SUM(AI41:AL41)</f>
        <v>371.47085490000001</v>
      </c>
      <c r="O89" s="9">
        <f>O41-SUM(AM41:AP41)</f>
        <v>308.78475980000002</v>
      </c>
      <c r="P89" s="9">
        <f>P41-SUM(AQ41:AT41)</f>
        <v>318.96134819999997</v>
      </c>
      <c r="Q89" s="9">
        <f>Q41-SUM(AU41:AX41)</f>
        <v>460.0340228</v>
      </c>
      <c r="R89" s="9">
        <f>R41-SUM(AY41:BB41)</f>
        <v>432.7787586</v>
      </c>
      <c r="S89" s="9">
        <f>S41-SUM(BC41:BF41)</f>
        <v>559.46648709999999</v>
      </c>
      <c r="T89" s="9">
        <f>T41-SUM(BG41:BJ41)</f>
        <v>643.48970670000006</v>
      </c>
      <c r="U89" s="9">
        <f>U41-SUM(BK41:BN41)</f>
        <v>649.05824080000002</v>
      </c>
      <c r="V89" s="9">
        <f>V41-SUM(BO41:BR41)</f>
        <v>594.73789999999997</v>
      </c>
      <c r="W89" s="9">
        <f>W41-SUM(BS41:BV41)</f>
        <v>782.71100000000001</v>
      </c>
      <c r="X89" s="9">
        <f>X41-SUM(BW41:BZ41)</f>
        <v>486.80129999999997</v>
      </c>
      <c r="Y89" s="9">
        <f>Y41-SUM(CA41:CD41)</f>
        <v>4.9999999987448973E-4</v>
      </c>
      <c r="Z89" s="9">
        <f>Z41-SUM(CE41:CH41)</f>
        <v>-4.0000000012696546E-4</v>
      </c>
      <c r="AA89" s="9">
        <f>AA41-SUM(CF41:CI41)</f>
        <v>237.85089999999991</v>
      </c>
      <c r="AB89" s="15">
        <f>AB41-SUM(CM41:CP41)</f>
        <v>0</v>
      </c>
      <c r="AC89" s="15">
        <f>AC41-SUM(CQ41:CT41)</f>
        <v>0</v>
      </c>
      <c r="AD89" s="15">
        <f>AD41-SUM(CU41:CX41)</f>
        <v>0</v>
      </c>
      <c r="AE89" s="15">
        <f>AE41-SUM(CY41:DB41)</f>
        <v>0</v>
      </c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E89" s="133"/>
      <c r="DF89" s="9">
        <v>0</v>
      </c>
    </row>
    <row r="90" spans="1:110" s="9" customFormat="1" x14ac:dyDescent="0.2">
      <c r="A90" s="9" t="s">
        <v>454</v>
      </c>
      <c r="N90" s="9">
        <f>N47-SUM(AI47:AL47)</f>
        <v>186.49379050000002</v>
      </c>
      <c r="O90" s="9">
        <f>O47-SUM(AM47:AP47)</f>
        <v>175.78426970000004</v>
      </c>
      <c r="P90" s="9">
        <f>P47-SUM(AQ47:AT47)</f>
        <v>170.01335369999998</v>
      </c>
      <c r="Q90" s="9">
        <f>Q47-SUM(AU47:AX47)</f>
        <v>247.60229799999999</v>
      </c>
      <c r="R90" s="9">
        <f>R47-SUM(AY47:BB47)</f>
        <v>246.64556290000002</v>
      </c>
      <c r="S90" s="9">
        <f>S47-SUM(BC47:BF47)</f>
        <v>381.24624010000002</v>
      </c>
      <c r="T90" s="9">
        <f>T47-SUM(BG47:BJ47)</f>
        <v>403.2342149000001</v>
      </c>
      <c r="U90" s="9">
        <f>U47-SUM(BK47:BN47)</f>
        <v>365.68857020000002</v>
      </c>
      <c r="V90" s="9">
        <f>V47-SUM(BO47:BR47)</f>
        <v>346.9846</v>
      </c>
      <c r="W90" s="9">
        <f>W47-SUM(BS47:BV47)</f>
        <v>445.00400000000008</v>
      </c>
      <c r="X90" s="9">
        <f>X47-SUM(BW47:BZ47)</f>
        <v>267.91249999999991</v>
      </c>
      <c r="Y90" s="9">
        <f>Y47-SUM(CA47:CD47)</f>
        <v>0.54369999999983065</v>
      </c>
      <c r="Z90" s="9">
        <f>Z47-SUM(CE47:CH47)</f>
        <v>-4.0000000012696546E-4</v>
      </c>
      <c r="AA90" s="9">
        <f>AA47-SUM(CF47:CI47)</f>
        <v>111.19809999999984</v>
      </c>
      <c r="AB90" s="15">
        <f>AB47-SUM(CM47:CP47)</f>
        <v>0</v>
      </c>
      <c r="AC90" s="15">
        <f>AC47-SUM(CQ47:CT47)</f>
        <v>0</v>
      </c>
      <c r="AD90" s="15">
        <f>AD47-SUM(CU47:CX47)</f>
        <v>0</v>
      </c>
      <c r="AE90" s="15">
        <f>AE47-SUM(CY47:DB47)</f>
        <v>0</v>
      </c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E90" s="133"/>
      <c r="DF90" s="9">
        <v>0</v>
      </c>
    </row>
    <row r="91" spans="1:110" s="9" customFormat="1" x14ac:dyDescent="0.2">
      <c r="A91" s="9" t="s">
        <v>455</v>
      </c>
      <c r="N91" s="9">
        <f>N59-SUM(AI59:AL59)</f>
        <v>81.459243600000036</v>
      </c>
      <c r="O91" s="9">
        <f>O59-SUM(AM59:AP59)</f>
        <v>40.769859500000052</v>
      </c>
      <c r="P91" s="9">
        <f>P59-SUM(AQ59:AT59)</f>
        <v>33.146940599999994</v>
      </c>
      <c r="Q91" s="9">
        <f>Q59-SUM(AU59:AX59)</f>
        <v>-17.810021200000023</v>
      </c>
      <c r="R91" s="9">
        <f>R59-SUM(AY59:BB59)</f>
        <v>10.7832042</v>
      </c>
      <c r="S91" s="9">
        <f>S59-SUM(BC59:BF59)</f>
        <v>36.321285400000022</v>
      </c>
      <c r="T91" s="9">
        <f>T59-SUM(BG59:BJ59)</f>
        <v>143.51492150000007</v>
      </c>
      <c r="U91" s="9">
        <f>U59-SUM(BK59:BN59)</f>
        <v>132.8105855</v>
      </c>
      <c r="V91" s="9">
        <f>V59-SUM(BO59:BR59)</f>
        <v>128.88409999999999</v>
      </c>
      <c r="W91" s="9">
        <f>W59-SUM(BS59:BV59)</f>
        <v>167.62900000000002</v>
      </c>
      <c r="X91" s="9">
        <f>X59-SUM(BW59:BZ59)</f>
        <v>112.05089999999998</v>
      </c>
      <c r="Y91" s="9">
        <f>Y59-SUM(CA59:CD59)</f>
        <v>1.2999999999863121E-3</v>
      </c>
      <c r="Z91" s="9">
        <f>Z59-SUM(CE59:CH59)</f>
        <v>9.9999999747524271E-5</v>
      </c>
      <c r="AA91" s="9">
        <f>AA59-SUM(CF59:CI59)</f>
        <v>49.992799999999988</v>
      </c>
      <c r="AB91" s="15">
        <f>AB59-SUM(CM59:CP59)</f>
        <v>0</v>
      </c>
      <c r="AC91" s="15">
        <f>AC59-SUM(CQ59:CT59)</f>
        <v>0</v>
      </c>
      <c r="AD91" s="15">
        <f>AD59-SUM(CU59:CX59)</f>
        <v>0</v>
      </c>
      <c r="AE91" s="15">
        <f>AE59-SUM(CY59:DB59)</f>
        <v>0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E91" s="133"/>
      <c r="DF91" s="9">
        <v>0</v>
      </c>
    </row>
    <row r="92" spans="1:110" s="9" customFormat="1" x14ac:dyDescent="0.2">
      <c r="A92" s="9" t="s">
        <v>456</v>
      </c>
      <c r="N92" s="9">
        <f>N79-SUM(AI79:AL79)</f>
        <v>44.512796200000032</v>
      </c>
      <c r="O92" s="9">
        <f>O79-SUM(AM79:AP79)</f>
        <v>20.454211900000047</v>
      </c>
      <c r="P92" s="9">
        <f>P79-SUM(AQ79:AT79)</f>
        <v>15.787642699999999</v>
      </c>
      <c r="Q92" s="9">
        <f>Q79-SUM(AU79:AX79)</f>
        <v>-64.573200400000019</v>
      </c>
      <c r="R92" s="9">
        <f>R79-SUM(AY79:BB79)</f>
        <v>-37.530795499999996</v>
      </c>
      <c r="S92" s="9">
        <f>S79-SUM(BC79:BF79)</f>
        <v>1.3419823000000222</v>
      </c>
      <c r="T92" s="9">
        <f>T79-SUM(BG79:BJ79)</f>
        <v>192.83132880000005</v>
      </c>
      <c r="U92" s="9">
        <f>U79-SUM(BK79:BN79)</f>
        <v>98.249239700000004</v>
      </c>
      <c r="V92" s="9">
        <f>V79-SUM(BO79:BR79)</f>
        <v>98.080500000000015</v>
      </c>
      <c r="W92" s="9">
        <f>W72-SUM(BS72:BV72)</f>
        <v>130.49800000000002</v>
      </c>
      <c r="X92" s="9">
        <f>X72-SUM(BW72:BZ72)</f>
        <v>83.437099999999973</v>
      </c>
      <c r="Y92" s="9">
        <f>Y72-SUM(CA72:CD72)</f>
        <v>3.0000000000995897E-4</v>
      </c>
      <c r="Z92" s="9">
        <f>Z72-SUM(CE72:CH72)</f>
        <v>1.0999999998091425E-3</v>
      </c>
      <c r="AA92" s="9">
        <f>AA72-SUM(CF72:CI72)</f>
        <v>33.832499999999982</v>
      </c>
      <c r="AB92" s="15">
        <f>AB72-SUM(CM72:CP72)</f>
        <v>0</v>
      </c>
      <c r="AC92" s="15">
        <f>AC72-SUM(CQ72:CT72)</f>
        <v>0</v>
      </c>
      <c r="AD92" s="15">
        <f>AD72-SUM(CU72:CX72)</f>
        <v>0</v>
      </c>
      <c r="AE92" s="15">
        <f>AE72-SUM(CY72:DB72)</f>
        <v>0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E92" s="133"/>
      <c r="DF92" s="9">
        <v>0</v>
      </c>
    </row>
    <row r="93" spans="1:110" s="8" customFormat="1" x14ac:dyDescent="0.2">
      <c r="A93" s="149" t="s">
        <v>489</v>
      </c>
      <c r="AB93" s="58"/>
      <c r="AC93" s="58"/>
      <c r="AD93" s="58"/>
      <c r="AE93" s="58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E93" s="132"/>
    </row>
    <row r="94" spans="1:110" s="3" customFormat="1" x14ac:dyDescent="0.2">
      <c r="A94" s="3" t="s">
        <v>27</v>
      </c>
      <c r="B94" s="3">
        <f>'Annual Raw'!C104</f>
        <v>4.3381749999999997</v>
      </c>
      <c r="C94" s="3">
        <f>'Annual Raw'!D104</f>
        <v>4.3381749999999997</v>
      </c>
      <c r="D94" s="3">
        <f>'Annual Raw'!E104</f>
        <v>4.3381749999999997</v>
      </c>
      <c r="E94" s="3">
        <f t="shared" ref="E94:Y94" ca="1" si="215">+F94</f>
        <v>0</v>
      </c>
      <c r="F94" s="3">
        <f t="shared" ca="1" si="215"/>
        <v>0</v>
      </c>
      <c r="G94" s="3">
        <f t="shared" ca="1" si="215"/>
        <v>0</v>
      </c>
      <c r="H94" s="3">
        <f t="shared" ca="1" si="215"/>
        <v>0</v>
      </c>
      <c r="I94" s="3">
        <f t="shared" ca="1" si="215"/>
        <v>0</v>
      </c>
      <c r="J94" s="3">
        <f t="shared" ca="1" si="215"/>
        <v>0</v>
      </c>
      <c r="K94" s="3">
        <f t="shared" ca="1" si="215"/>
        <v>0</v>
      </c>
      <c r="L94" s="3">
        <f t="shared" ca="1" si="215"/>
        <v>0</v>
      </c>
      <c r="M94" s="3">
        <f t="shared" ca="1" si="215"/>
        <v>0</v>
      </c>
      <c r="N94" s="3">
        <f t="shared" ca="1" si="215"/>
        <v>0</v>
      </c>
      <c r="O94" s="3">
        <f t="shared" ca="1" si="215"/>
        <v>0</v>
      </c>
      <c r="P94" s="3">
        <f t="shared" ca="1" si="215"/>
        <v>0</v>
      </c>
      <c r="Q94" s="3">
        <f t="shared" ca="1" si="215"/>
        <v>0</v>
      </c>
      <c r="R94" s="3">
        <f t="shared" ca="1" si="215"/>
        <v>0</v>
      </c>
      <c r="S94" s="3">
        <f t="shared" ca="1" si="215"/>
        <v>0</v>
      </c>
      <c r="T94" s="3">
        <f t="shared" ca="1" si="215"/>
        <v>0</v>
      </c>
      <c r="U94" s="3">
        <f t="shared" ca="1" si="215"/>
        <v>0</v>
      </c>
      <c r="V94" s="3">
        <f t="shared" ca="1" si="215"/>
        <v>0</v>
      </c>
      <c r="W94" s="3">
        <f t="shared" ca="1" si="215"/>
        <v>0</v>
      </c>
      <c r="X94" s="3">
        <f t="shared" ca="1" si="215"/>
        <v>0</v>
      </c>
      <c r="Y94" s="3">
        <f t="shared" ca="1" si="215"/>
        <v>0</v>
      </c>
      <c r="Z94" s="3">
        <f ca="1">+AA94</f>
        <v>0</v>
      </c>
      <c r="AA94" s="3">
        <f ca="1">+AB94</f>
        <v>0</v>
      </c>
      <c r="AB94" s="37">
        <f t="shared" ref="AB94:AE95" ca="1" si="216">AA94</f>
        <v>0</v>
      </c>
      <c r="AC94" s="37">
        <f t="shared" ca="1" si="216"/>
        <v>0</v>
      </c>
      <c r="AD94" s="37">
        <f t="shared" ca="1" si="216"/>
        <v>0</v>
      </c>
      <c r="AE94" s="37">
        <f t="shared" ca="1" si="216"/>
        <v>0</v>
      </c>
      <c r="AI94" s="3">
        <f t="shared" ref="AI94:CH94" si="217">+AJ94</f>
        <v>18.152999999999999</v>
      </c>
      <c r="AJ94" s="3">
        <f t="shared" si="217"/>
        <v>18.152999999999999</v>
      </c>
      <c r="AK94" s="3">
        <f t="shared" si="217"/>
        <v>18.152999999999999</v>
      </c>
      <c r="AL94" s="3">
        <f t="shared" si="217"/>
        <v>18.152999999999999</v>
      </c>
      <c r="AM94" s="3">
        <f t="shared" si="217"/>
        <v>18.152999999999999</v>
      </c>
      <c r="AN94" s="3">
        <f t="shared" si="217"/>
        <v>18.152999999999999</v>
      </c>
      <c r="AO94" s="3">
        <f t="shared" si="217"/>
        <v>18.152999999999999</v>
      </c>
      <c r="AP94" s="3">
        <f t="shared" si="217"/>
        <v>18.152999999999999</v>
      </c>
      <c r="AQ94" s="3">
        <f t="shared" si="217"/>
        <v>18.152999999999999</v>
      </c>
      <c r="AR94" s="3">
        <f t="shared" si="217"/>
        <v>18.152999999999999</v>
      </c>
      <c r="AS94" s="3">
        <f t="shared" si="217"/>
        <v>18.152999999999999</v>
      </c>
      <c r="AT94" s="3">
        <f t="shared" si="217"/>
        <v>18.152999999999999</v>
      </c>
      <c r="AU94" s="3">
        <f t="shared" si="217"/>
        <v>18.152999999999999</v>
      </c>
      <c r="AV94" s="3">
        <f t="shared" si="217"/>
        <v>18.152999999999999</v>
      </c>
      <c r="AW94" s="3">
        <f t="shared" si="217"/>
        <v>18.152999999999999</v>
      </c>
      <c r="AX94" s="3">
        <f t="shared" si="217"/>
        <v>18.152999999999999</v>
      </c>
      <c r="AY94" s="3">
        <f t="shared" si="217"/>
        <v>18.152999999999999</v>
      </c>
      <c r="AZ94" s="3">
        <f t="shared" si="217"/>
        <v>18.152999999999999</v>
      </c>
      <c r="BA94" s="3">
        <f t="shared" si="217"/>
        <v>18.152999999999999</v>
      </c>
      <c r="BB94" s="3">
        <f t="shared" si="217"/>
        <v>18.152999999999999</v>
      </c>
      <c r="BC94" s="3">
        <f t="shared" si="217"/>
        <v>18.152999999999999</v>
      </c>
      <c r="BD94" s="3">
        <f t="shared" si="217"/>
        <v>18.152999999999999</v>
      </c>
      <c r="BE94" s="3">
        <f t="shared" si="217"/>
        <v>18.152999999999999</v>
      </c>
      <c r="BF94" s="3">
        <f t="shared" si="217"/>
        <v>18.152999999999999</v>
      </c>
      <c r="BG94" s="3">
        <f t="shared" si="217"/>
        <v>18.152999999999999</v>
      </c>
      <c r="BH94" s="3">
        <f t="shared" si="217"/>
        <v>18.152999999999999</v>
      </c>
      <c r="BI94" s="3">
        <f t="shared" si="217"/>
        <v>18.152999999999999</v>
      </c>
      <c r="BJ94" s="3">
        <f t="shared" si="217"/>
        <v>18.152999999999999</v>
      </c>
      <c r="BK94" s="3">
        <f t="shared" si="217"/>
        <v>18.152999999999999</v>
      </c>
      <c r="BL94" s="3">
        <f t="shared" si="217"/>
        <v>18.152999999999999</v>
      </c>
      <c r="BM94" s="3">
        <f t="shared" si="217"/>
        <v>18.152999999999999</v>
      </c>
      <c r="BN94" s="3">
        <f t="shared" si="217"/>
        <v>18.152999999999999</v>
      </c>
      <c r="BO94" s="3">
        <f t="shared" si="217"/>
        <v>18.152999999999999</v>
      </c>
      <c r="BP94" s="3">
        <f t="shared" si="217"/>
        <v>18.152999999999999</v>
      </c>
      <c r="BQ94" s="3">
        <f t="shared" si="217"/>
        <v>18.152999999999999</v>
      </c>
      <c r="BR94" s="3">
        <f t="shared" si="217"/>
        <v>18.152999999999999</v>
      </c>
      <c r="BS94" s="3">
        <f t="shared" si="217"/>
        <v>18.152999999999999</v>
      </c>
      <c r="BT94" s="3">
        <f t="shared" si="217"/>
        <v>18.152999999999999</v>
      </c>
      <c r="BU94" s="3">
        <f t="shared" si="217"/>
        <v>18.152999999999999</v>
      </c>
      <c r="BV94" s="3">
        <f t="shared" si="217"/>
        <v>18.152999999999999</v>
      </c>
      <c r="BW94" s="3">
        <f t="shared" si="217"/>
        <v>18.152999999999999</v>
      </c>
      <c r="BX94" s="3">
        <f t="shared" si="217"/>
        <v>18.152999999999999</v>
      </c>
      <c r="BY94" s="3">
        <f t="shared" si="217"/>
        <v>18.152999999999999</v>
      </c>
      <c r="BZ94" s="3">
        <f t="shared" si="217"/>
        <v>18.152999999999999</v>
      </c>
      <c r="CA94" s="3">
        <f t="shared" si="217"/>
        <v>18.152999999999999</v>
      </c>
      <c r="CB94" s="3">
        <f t="shared" si="217"/>
        <v>18.152999999999999</v>
      </c>
      <c r="CC94" s="3">
        <f t="shared" si="217"/>
        <v>18.152999999999999</v>
      </c>
      <c r="CD94" s="3">
        <f t="shared" si="217"/>
        <v>18.152999999999999</v>
      </c>
      <c r="CE94" s="3">
        <f t="shared" si="217"/>
        <v>18.152999999999999</v>
      </c>
      <c r="CF94" s="3">
        <f t="shared" si="217"/>
        <v>18.152999999999999</v>
      </c>
      <c r="CG94" s="3">
        <f t="shared" si="217"/>
        <v>18.152999999999999</v>
      </c>
      <c r="CH94" s="3">
        <f t="shared" si="217"/>
        <v>18.152999999999999</v>
      </c>
      <c r="CI94" s="3">
        <f>+CJ94</f>
        <v>18.152999999999999</v>
      </c>
      <c r="CJ94" s="3">
        <f>'QTR Raw'!BD45</f>
        <v>18.152999999999999</v>
      </c>
      <c r="CK94" s="3">
        <f>'QTR Raw'!BE45</f>
        <v>18.152999999999999</v>
      </c>
      <c r="CL94" s="3">
        <f>'QTR Raw'!BF45</f>
        <v>18.152999999999999</v>
      </c>
      <c r="CM94" s="37">
        <f t="shared" ref="CM94:DB94" si="218">+CL94</f>
        <v>18.152999999999999</v>
      </c>
      <c r="CN94" s="37">
        <f t="shared" si="218"/>
        <v>18.152999999999999</v>
      </c>
      <c r="CO94" s="37">
        <f t="shared" si="218"/>
        <v>18.152999999999999</v>
      </c>
      <c r="CP94" s="37">
        <f t="shared" si="218"/>
        <v>18.152999999999999</v>
      </c>
      <c r="CQ94" s="37">
        <f t="shared" si="218"/>
        <v>18.152999999999999</v>
      </c>
      <c r="CR94" s="37">
        <f t="shared" si="218"/>
        <v>18.152999999999999</v>
      </c>
      <c r="CS94" s="37">
        <f t="shared" si="218"/>
        <v>18.152999999999999</v>
      </c>
      <c r="CT94" s="37">
        <f t="shared" si="218"/>
        <v>18.152999999999999</v>
      </c>
      <c r="CU94" s="37">
        <f t="shared" si="218"/>
        <v>18.152999999999999</v>
      </c>
      <c r="CV94" s="37">
        <f t="shared" si="218"/>
        <v>18.152999999999999</v>
      </c>
      <c r="CW94" s="37">
        <f t="shared" si="218"/>
        <v>18.152999999999999</v>
      </c>
      <c r="CX94" s="37">
        <f t="shared" si="218"/>
        <v>18.152999999999999</v>
      </c>
      <c r="CY94" s="37">
        <f t="shared" si="218"/>
        <v>18.152999999999999</v>
      </c>
      <c r="CZ94" s="37">
        <f t="shared" si="218"/>
        <v>18.152999999999999</v>
      </c>
      <c r="DA94" s="37">
        <f t="shared" si="218"/>
        <v>18.152999999999999</v>
      </c>
      <c r="DB94" s="37">
        <f t="shared" si="218"/>
        <v>18.152999999999999</v>
      </c>
      <c r="DE94" s="134"/>
      <c r="DF94" s="3">
        <v>18.152999999999999</v>
      </c>
    </row>
    <row r="95" spans="1:110" s="3" customFormat="1" x14ac:dyDescent="0.2">
      <c r="A95" s="3" t="s">
        <v>28</v>
      </c>
      <c r="B95" s="3">
        <f>'Annual Raw'!C105</f>
        <v>10</v>
      </c>
      <c r="C95" s="3">
        <f>'Annual Raw'!D105</f>
        <v>10</v>
      </c>
      <c r="D95" s="3">
        <f>'Annual Raw'!E105</f>
        <v>10</v>
      </c>
      <c r="E95" s="3">
        <f t="shared" ref="E95:Y95" ca="1" si="219">+F95</f>
        <v>0</v>
      </c>
      <c r="F95" s="3">
        <f t="shared" ca="1" si="219"/>
        <v>0</v>
      </c>
      <c r="G95" s="3">
        <f t="shared" ca="1" si="219"/>
        <v>0</v>
      </c>
      <c r="H95" s="3">
        <f t="shared" ca="1" si="219"/>
        <v>0</v>
      </c>
      <c r="I95" s="3">
        <f t="shared" ca="1" si="219"/>
        <v>0</v>
      </c>
      <c r="J95" s="3">
        <f t="shared" ca="1" si="219"/>
        <v>0</v>
      </c>
      <c r="K95" s="3">
        <f t="shared" ca="1" si="219"/>
        <v>0</v>
      </c>
      <c r="L95" s="3">
        <f t="shared" ca="1" si="219"/>
        <v>0</v>
      </c>
      <c r="M95" s="3">
        <f t="shared" ca="1" si="219"/>
        <v>0</v>
      </c>
      <c r="N95" s="3">
        <f t="shared" ca="1" si="219"/>
        <v>0</v>
      </c>
      <c r="O95" s="3">
        <f t="shared" ca="1" si="219"/>
        <v>0</v>
      </c>
      <c r="P95" s="3">
        <f t="shared" ca="1" si="219"/>
        <v>0</v>
      </c>
      <c r="Q95" s="3">
        <f t="shared" ca="1" si="219"/>
        <v>0</v>
      </c>
      <c r="R95" s="3">
        <f t="shared" ca="1" si="219"/>
        <v>0</v>
      </c>
      <c r="S95" s="3">
        <f t="shared" ca="1" si="219"/>
        <v>0</v>
      </c>
      <c r="T95" s="3">
        <f t="shared" ca="1" si="219"/>
        <v>0</v>
      </c>
      <c r="U95" s="3">
        <f t="shared" ca="1" si="219"/>
        <v>0</v>
      </c>
      <c r="V95" s="3">
        <f t="shared" ca="1" si="219"/>
        <v>0</v>
      </c>
      <c r="W95" s="3">
        <f t="shared" ca="1" si="219"/>
        <v>0</v>
      </c>
      <c r="X95" s="3">
        <f t="shared" ca="1" si="219"/>
        <v>0</v>
      </c>
      <c r="Y95" s="3">
        <f t="shared" ca="1" si="219"/>
        <v>0</v>
      </c>
      <c r="Z95" s="3">
        <f ca="1">+AA95</f>
        <v>0</v>
      </c>
      <c r="AA95" s="3">
        <f ca="1">+AB95</f>
        <v>0</v>
      </c>
      <c r="AB95" s="37">
        <f t="shared" ca="1" si="216"/>
        <v>0</v>
      </c>
      <c r="AC95" s="37">
        <f t="shared" ca="1" si="216"/>
        <v>0</v>
      </c>
      <c r="AD95" s="37">
        <f t="shared" ca="1" si="216"/>
        <v>0</v>
      </c>
      <c r="AE95" s="37">
        <f t="shared" ca="1" si="216"/>
        <v>0</v>
      </c>
      <c r="AI95" s="3">
        <f t="shared" ref="AI95:CH95" si="220">AJ95</f>
        <v>2</v>
      </c>
      <c r="AJ95" s="3">
        <f t="shared" si="220"/>
        <v>2</v>
      </c>
      <c r="AK95" s="3">
        <f t="shared" si="220"/>
        <v>2</v>
      </c>
      <c r="AL95" s="3">
        <f t="shared" si="220"/>
        <v>2</v>
      </c>
      <c r="AM95" s="3">
        <f t="shared" si="220"/>
        <v>2</v>
      </c>
      <c r="AN95" s="3">
        <f t="shared" si="220"/>
        <v>2</v>
      </c>
      <c r="AO95" s="3">
        <f t="shared" si="220"/>
        <v>2</v>
      </c>
      <c r="AP95" s="3">
        <f t="shared" si="220"/>
        <v>2</v>
      </c>
      <c r="AQ95" s="3">
        <f t="shared" si="220"/>
        <v>2</v>
      </c>
      <c r="AR95" s="3">
        <f t="shared" si="220"/>
        <v>2</v>
      </c>
      <c r="AS95" s="3">
        <f t="shared" si="220"/>
        <v>2</v>
      </c>
      <c r="AT95" s="3">
        <f t="shared" si="220"/>
        <v>2</v>
      </c>
      <c r="AU95" s="3">
        <f t="shared" si="220"/>
        <v>2</v>
      </c>
      <c r="AV95" s="3">
        <f t="shared" si="220"/>
        <v>2</v>
      </c>
      <c r="AW95" s="3">
        <f t="shared" si="220"/>
        <v>2</v>
      </c>
      <c r="AX95" s="3">
        <f t="shared" si="220"/>
        <v>2</v>
      </c>
      <c r="AY95" s="3">
        <f t="shared" si="220"/>
        <v>2</v>
      </c>
      <c r="AZ95" s="3">
        <f t="shared" si="220"/>
        <v>2</v>
      </c>
      <c r="BA95" s="3">
        <f t="shared" si="220"/>
        <v>2</v>
      </c>
      <c r="BB95" s="3">
        <f t="shared" si="220"/>
        <v>2</v>
      </c>
      <c r="BC95" s="3">
        <f t="shared" si="220"/>
        <v>2</v>
      </c>
      <c r="BD95" s="3">
        <f t="shared" si="220"/>
        <v>2</v>
      </c>
      <c r="BE95" s="3">
        <f t="shared" si="220"/>
        <v>2</v>
      </c>
      <c r="BF95" s="3">
        <f t="shared" si="220"/>
        <v>2</v>
      </c>
      <c r="BG95" s="3">
        <f t="shared" si="220"/>
        <v>2</v>
      </c>
      <c r="BH95" s="3">
        <f t="shared" si="220"/>
        <v>2</v>
      </c>
      <c r="BI95" s="3">
        <f t="shared" si="220"/>
        <v>2</v>
      </c>
      <c r="BJ95" s="3">
        <f t="shared" si="220"/>
        <v>2</v>
      </c>
      <c r="BK95" s="3">
        <f t="shared" si="220"/>
        <v>2</v>
      </c>
      <c r="BL95" s="3">
        <f t="shared" si="220"/>
        <v>2</v>
      </c>
      <c r="BM95" s="3">
        <f t="shared" si="220"/>
        <v>2</v>
      </c>
      <c r="BN95" s="3">
        <f t="shared" si="220"/>
        <v>2</v>
      </c>
      <c r="BO95" s="3">
        <f t="shared" si="220"/>
        <v>2</v>
      </c>
      <c r="BP95" s="3">
        <f t="shared" si="220"/>
        <v>2</v>
      </c>
      <c r="BQ95" s="3">
        <f t="shared" si="220"/>
        <v>2</v>
      </c>
      <c r="BR95" s="3">
        <f t="shared" si="220"/>
        <v>2</v>
      </c>
      <c r="BS95" s="3">
        <f t="shared" si="220"/>
        <v>2</v>
      </c>
      <c r="BT95" s="3">
        <f t="shared" si="220"/>
        <v>2</v>
      </c>
      <c r="BU95" s="3">
        <f t="shared" si="220"/>
        <v>2</v>
      </c>
      <c r="BV95" s="3">
        <f t="shared" si="220"/>
        <v>2</v>
      </c>
      <c r="BW95" s="3">
        <f t="shared" si="220"/>
        <v>2</v>
      </c>
      <c r="BX95" s="3">
        <f t="shared" si="220"/>
        <v>2</v>
      </c>
      <c r="BY95" s="3">
        <f t="shared" si="220"/>
        <v>2</v>
      </c>
      <c r="BZ95" s="3">
        <f t="shared" si="220"/>
        <v>2</v>
      </c>
      <c r="CA95" s="3">
        <f t="shared" si="220"/>
        <v>2</v>
      </c>
      <c r="CB95" s="3">
        <f t="shared" si="220"/>
        <v>2</v>
      </c>
      <c r="CC95" s="3">
        <f t="shared" si="220"/>
        <v>2</v>
      </c>
      <c r="CD95" s="3">
        <f t="shared" si="220"/>
        <v>2</v>
      </c>
      <c r="CE95" s="3">
        <f t="shared" si="220"/>
        <v>2</v>
      </c>
      <c r="CF95" s="3">
        <f t="shared" si="220"/>
        <v>2</v>
      </c>
      <c r="CG95" s="3">
        <f t="shared" si="220"/>
        <v>2</v>
      </c>
      <c r="CH95" s="3">
        <f t="shared" si="220"/>
        <v>2</v>
      </c>
      <c r="CI95" s="3">
        <f>CJ95</f>
        <v>2</v>
      </c>
      <c r="CJ95" s="3">
        <f>'QTR Raw'!BD46</f>
        <v>2</v>
      </c>
      <c r="CK95" s="3">
        <f>'QTR Raw'!BE46</f>
        <v>2</v>
      </c>
      <c r="CL95" s="3">
        <f>'QTR Raw'!BF46</f>
        <v>2</v>
      </c>
      <c r="CM95" s="37">
        <f t="shared" ref="CM95:DB95" si="221">+CL95</f>
        <v>2</v>
      </c>
      <c r="CN95" s="37">
        <f t="shared" si="221"/>
        <v>2</v>
      </c>
      <c r="CO95" s="37">
        <f t="shared" si="221"/>
        <v>2</v>
      </c>
      <c r="CP95" s="37">
        <f t="shared" si="221"/>
        <v>2</v>
      </c>
      <c r="CQ95" s="37">
        <f t="shared" si="221"/>
        <v>2</v>
      </c>
      <c r="CR95" s="37">
        <f t="shared" si="221"/>
        <v>2</v>
      </c>
      <c r="CS95" s="37">
        <f t="shared" si="221"/>
        <v>2</v>
      </c>
      <c r="CT95" s="37">
        <f t="shared" si="221"/>
        <v>2</v>
      </c>
      <c r="CU95" s="37">
        <f t="shared" si="221"/>
        <v>2</v>
      </c>
      <c r="CV95" s="37">
        <f t="shared" si="221"/>
        <v>2</v>
      </c>
      <c r="CW95" s="37">
        <f t="shared" si="221"/>
        <v>2</v>
      </c>
      <c r="CX95" s="37">
        <f t="shared" si="221"/>
        <v>2</v>
      </c>
      <c r="CY95" s="37">
        <f t="shared" si="221"/>
        <v>2</v>
      </c>
      <c r="CZ95" s="37">
        <f t="shared" si="221"/>
        <v>2</v>
      </c>
      <c r="DA95" s="37">
        <f t="shared" si="221"/>
        <v>2</v>
      </c>
      <c r="DB95" s="37">
        <f t="shared" si="221"/>
        <v>2</v>
      </c>
      <c r="DE95" s="134"/>
      <c r="DF95" s="3">
        <v>2</v>
      </c>
    </row>
    <row r="96" spans="1:110" s="3" customFormat="1" x14ac:dyDescent="0.2">
      <c r="A96" s="3" t="s">
        <v>29</v>
      </c>
      <c r="B96" s="3">
        <f>B94/B95</f>
        <v>0.43381749999999997</v>
      </c>
      <c r="C96" s="3">
        <f t="shared" ref="C96:W96" si="222">C94/C95</f>
        <v>0.43381749999999997</v>
      </c>
      <c r="D96" s="3">
        <f t="shared" si="222"/>
        <v>0.43381749999999997</v>
      </c>
      <c r="E96" s="3" t="e">
        <f t="shared" ca="1" si="222"/>
        <v>#DIV/0!</v>
      </c>
      <c r="F96" s="3" t="e">
        <f t="shared" ca="1" si="222"/>
        <v>#DIV/0!</v>
      </c>
      <c r="G96" s="3" t="e">
        <f t="shared" ca="1" si="222"/>
        <v>#DIV/0!</v>
      </c>
      <c r="H96" s="3" t="e">
        <f t="shared" ca="1" si="222"/>
        <v>#DIV/0!</v>
      </c>
      <c r="I96" s="3" t="e">
        <f t="shared" ca="1" si="222"/>
        <v>#DIV/0!</v>
      </c>
      <c r="J96" s="3" t="e">
        <f t="shared" ca="1" si="222"/>
        <v>#DIV/0!</v>
      </c>
      <c r="K96" s="3" t="e">
        <f t="shared" ca="1" si="222"/>
        <v>#DIV/0!</v>
      </c>
      <c r="L96" s="3" t="e">
        <f t="shared" ca="1" si="222"/>
        <v>#DIV/0!</v>
      </c>
      <c r="M96" s="3" t="e">
        <f t="shared" ca="1" si="222"/>
        <v>#DIV/0!</v>
      </c>
      <c r="N96" s="3" t="e">
        <f t="shared" ca="1" si="222"/>
        <v>#DIV/0!</v>
      </c>
      <c r="O96" s="3" t="e">
        <f t="shared" ca="1" si="222"/>
        <v>#DIV/0!</v>
      </c>
      <c r="P96" s="3" t="e">
        <f t="shared" ca="1" si="222"/>
        <v>#DIV/0!</v>
      </c>
      <c r="Q96" s="3" t="e">
        <f t="shared" ca="1" si="222"/>
        <v>#DIV/0!</v>
      </c>
      <c r="R96" s="3" t="e">
        <f t="shared" ca="1" si="222"/>
        <v>#DIV/0!</v>
      </c>
      <c r="S96" s="3" t="e">
        <f t="shared" ca="1" si="222"/>
        <v>#DIV/0!</v>
      </c>
      <c r="T96" s="3" t="e">
        <f t="shared" ca="1" si="222"/>
        <v>#DIV/0!</v>
      </c>
      <c r="U96" s="3" t="e">
        <f t="shared" ca="1" si="222"/>
        <v>#DIV/0!</v>
      </c>
      <c r="V96" s="3" t="e">
        <f ca="1">V94/V95</f>
        <v>#DIV/0!</v>
      </c>
      <c r="W96" s="3" t="e">
        <f t="shared" ca="1" si="222"/>
        <v>#DIV/0!</v>
      </c>
      <c r="X96" s="3" t="e">
        <f t="shared" ref="X96:AE96" ca="1" si="223">X94/X95</f>
        <v>#DIV/0!</v>
      </c>
      <c r="Y96" s="3" t="e">
        <f t="shared" ca="1" si="223"/>
        <v>#DIV/0!</v>
      </c>
      <c r="Z96" s="3" t="e">
        <f t="shared" ca="1" si="223"/>
        <v>#DIV/0!</v>
      </c>
      <c r="AA96" s="3" t="e">
        <f t="shared" ref="AA96" ca="1" si="224">AA94/AA95</f>
        <v>#DIV/0!</v>
      </c>
      <c r="AB96" s="37" t="e">
        <f t="shared" ca="1" si="223"/>
        <v>#DIV/0!</v>
      </c>
      <c r="AC96" s="37" t="e">
        <f t="shared" ca="1" si="223"/>
        <v>#DIV/0!</v>
      </c>
      <c r="AD96" s="37" t="e">
        <f t="shared" ca="1" si="223"/>
        <v>#DIV/0!</v>
      </c>
      <c r="AE96" s="37" t="e">
        <f t="shared" ca="1" si="223"/>
        <v>#DIV/0!</v>
      </c>
      <c r="AI96" s="3">
        <f t="shared" ref="AI96:AO96" si="225">AI94/AI95</f>
        <v>9.0764999999999993</v>
      </c>
      <c r="AJ96" s="3">
        <f t="shared" si="225"/>
        <v>9.0764999999999993</v>
      </c>
      <c r="AK96" s="3">
        <f t="shared" si="225"/>
        <v>9.0764999999999993</v>
      </c>
      <c r="AL96" s="3">
        <f t="shared" si="225"/>
        <v>9.0764999999999993</v>
      </c>
      <c r="AM96" s="3">
        <f t="shared" si="225"/>
        <v>9.0764999999999993</v>
      </c>
      <c r="AN96" s="3">
        <f t="shared" si="225"/>
        <v>9.0764999999999993</v>
      </c>
      <c r="AO96" s="3">
        <f t="shared" si="225"/>
        <v>9.0764999999999993</v>
      </c>
      <c r="AP96" s="3">
        <f t="shared" ref="AP96:CD96" si="226">AP94/AP95</f>
        <v>9.0764999999999993</v>
      </c>
      <c r="AQ96" s="3">
        <f t="shared" si="226"/>
        <v>9.0764999999999993</v>
      </c>
      <c r="AR96" s="3">
        <f t="shared" si="226"/>
        <v>9.0764999999999993</v>
      </c>
      <c r="AS96" s="3">
        <f t="shared" si="226"/>
        <v>9.0764999999999993</v>
      </c>
      <c r="AT96" s="3">
        <f t="shared" si="226"/>
        <v>9.0764999999999993</v>
      </c>
      <c r="AU96" s="3">
        <f t="shared" si="226"/>
        <v>9.0764999999999993</v>
      </c>
      <c r="AV96" s="3">
        <f t="shared" si="226"/>
        <v>9.0764999999999993</v>
      </c>
      <c r="AW96" s="3">
        <f t="shared" si="226"/>
        <v>9.0764999999999993</v>
      </c>
      <c r="AX96" s="3">
        <f t="shared" si="226"/>
        <v>9.0764999999999993</v>
      </c>
      <c r="AY96" s="3">
        <f t="shared" si="226"/>
        <v>9.0764999999999993</v>
      </c>
      <c r="AZ96" s="3">
        <f t="shared" si="226"/>
        <v>9.0764999999999993</v>
      </c>
      <c r="BA96" s="3">
        <f t="shared" si="226"/>
        <v>9.0764999999999993</v>
      </c>
      <c r="BB96" s="3">
        <f t="shared" si="226"/>
        <v>9.0764999999999993</v>
      </c>
      <c r="BC96" s="3">
        <f t="shared" si="226"/>
        <v>9.0764999999999993</v>
      </c>
      <c r="BD96" s="3">
        <f t="shared" si="226"/>
        <v>9.0764999999999993</v>
      </c>
      <c r="BE96" s="3">
        <f t="shared" si="226"/>
        <v>9.0764999999999993</v>
      </c>
      <c r="BF96" s="3">
        <f t="shared" si="226"/>
        <v>9.0764999999999993</v>
      </c>
      <c r="BG96" s="3">
        <f t="shared" si="226"/>
        <v>9.0764999999999993</v>
      </c>
      <c r="BH96" s="3">
        <f t="shared" si="226"/>
        <v>9.0764999999999993</v>
      </c>
      <c r="BI96" s="3">
        <f t="shared" si="226"/>
        <v>9.0764999999999993</v>
      </c>
      <c r="BJ96" s="3">
        <f t="shared" si="226"/>
        <v>9.0764999999999993</v>
      </c>
      <c r="BK96" s="3">
        <f t="shared" si="226"/>
        <v>9.0764999999999993</v>
      </c>
      <c r="BL96" s="3">
        <f t="shared" si="226"/>
        <v>9.0764999999999993</v>
      </c>
      <c r="BM96" s="3">
        <f t="shared" si="226"/>
        <v>9.0764999999999993</v>
      </c>
      <c r="BN96" s="3">
        <f t="shared" si="226"/>
        <v>9.0764999999999993</v>
      </c>
      <c r="BO96" s="3">
        <f t="shared" si="226"/>
        <v>9.0764999999999993</v>
      </c>
      <c r="BP96" s="3">
        <f t="shared" si="226"/>
        <v>9.0764999999999993</v>
      </c>
      <c r="BQ96" s="3">
        <f t="shared" si="226"/>
        <v>9.0764999999999993</v>
      </c>
      <c r="BR96" s="3">
        <f t="shared" si="226"/>
        <v>9.0764999999999993</v>
      </c>
      <c r="BS96" s="3">
        <f t="shared" si="226"/>
        <v>9.0764999999999993</v>
      </c>
      <c r="BT96" s="3">
        <f t="shared" si="226"/>
        <v>9.0764999999999993</v>
      </c>
      <c r="BU96" s="3">
        <f t="shared" si="226"/>
        <v>9.0764999999999993</v>
      </c>
      <c r="BV96" s="3">
        <f t="shared" si="226"/>
        <v>9.0764999999999993</v>
      </c>
      <c r="BW96" s="3">
        <f t="shared" si="226"/>
        <v>9.0764999999999993</v>
      </c>
      <c r="BX96" s="3">
        <f t="shared" si="226"/>
        <v>9.0764999999999993</v>
      </c>
      <c r="BY96" s="3">
        <f t="shared" si="226"/>
        <v>9.0764999999999993</v>
      </c>
      <c r="BZ96" s="3">
        <f t="shared" si="226"/>
        <v>9.0764999999999993</v>
      </c>
      <c r="CA96" s="3">
        <f t="shared" si="226"/>
        <v>9.0764999999999993</v>
      </c>
      <c r="CB96" s="3">
        <f t="shared" si="226"/>
        <v>9.0764999999999993</v>
      </c>
      <c r="CC96" s="3">
        <f t="shared" si="226"/>
        <v>9.0764999999999993</v>
      </c>
      <c r="CD96" s="3">
        <f t="shared" si="226"/>
        <v>9.0764999999999993</v>
      </c>
      <c r="CE96" s="3">
        <f t="shared" ref="CE96:CK96" si="227">CE94/CE95</f>
        <v>9.0764999999999993</v>
      </c>
      <c r="CF96" s="3">
        <f t="shared" si="227"/>
        <v>9.0764999999999993</v>
      </c>
      <c r="CG96" s="3">
        <f t="shared" si="227"/>
        <v>9.0764999999999993</v>
      </c>
      <c r="CH96" s="3">
        <f t="shared" si="227"/>
        <v>9.0764999999999993</v>
      </c>
      <c r="CI96" s="3">
        <f t="shared" si="227"/>
        <v>9.0764999999999993</v>
      </c>
      <c r="CJ96" s="3">
        <f t="shared" si="227"/>
        <v>9.0764999999999993</v>
      </c>
      <c r="CK96" s="3">
        <f t="shared" si="227"/>
        <v>9.0764999999999993</v>
      </c>
      <c r="CL96" s="3">
        <f t="shared" ref="CL96" si="228">CL94/CL95</f>
        <v>9.0764999999999993</v>
      </c>
      <c r="CM96" s="37">
        <f t="shared" ref="CM96:DB96" si="229">CM94/CM95</f>
        <v>9.0764999999999993</v>
      </c>
      <c r="CN96" s="37">
        <f t="shared" si="229"/>
        <v>9.0764999999999993</v>
      </c>
      <c r="CO96" s="37">
        <f t="shared" si="229"/>
        <v>9.0764999999999993</v>
      </c>
      <c r="CP96" s="37">
        <f t="shared" si="229"/>
        <v>9.0764999999999993</v>
      </c>
      <c r="CQ96" s="37">
        <f t="shared" si="229"/>
        <v>9.0764999999999993</v>
      </c>
      <c r="CR96" s="37">
        <f t="shared" si="229"/>
        <v>9.0764999999999993</v>
      </c>
      <c r="CS96" s="37">
        <f t="shared" si="229"/>
        <v>9.0764999999999993</v>
      </c>
      <c r="CT96" s="37">
        <f t="shared" si="229"/>
        <v>9.0764999999999993</v>
      </c>
      <c r="CU96" s="37">
        <f t="shared" si="229"/>
        <v>9.0764999999999993</v>
      </c>
      <c r="CV96" s="37">
        <f t="shared" si="229"/>
        <v>9.0764999999999993</v>
      </c>
      <c r="CW96" s="37">
        <f t="shared" si="229"/>
        <v>9.0764999999999993</v>
      </c>
      <c r="CX96" s="37">
        <f t="shared" si="229"/>
        <v>9.0764999999999993</v>
      </c>
      <c r="CY96" s="37">
        <f t="shared" si="229"/>
        <v>9.0764999999999993</v>
      </c>
      <c r="CZ96" s="37">
        <f t="shared" si="229"/>
        <v>9.0764999999999993</v>
      </c>
      <c r="DA96" s="37">
        <f t="shared" si="229"/>
        <v>9.0764999999999993</v>
      </c>
      <c r="DB96" s="37">
        <f t="shared" si="229"/>
        <v>9.0764999999999993</v>
      </c>
      <c r="DE96" s="134"/>
      <c r="DF96" s="3">
        <v>9.0764999999999993</v>
      </c>
    </row>
    <row r="97" spans="1:110" s="53" customFormat="1" x14ac:dyDescent="0.2">
      <c r="A97" s="53" t="s">
        <v>30</v>
      </c>
      <c r="B97" s="53">
        <f t="shared" ref="B97:AE97" si="230">(B79-B78)/B96</f>
        <v>9.4927233225953316</v>
      </c>
      <c r="C97" s="53">
        <f t="shared" si="230"/>
        <v>11.79526482910441</v>
      </c>
      <c r="D97" s="53">
        <f t="shared" si="230"/>
        <v>8.3895822552109856</v>
      </c>
      <c r="E97" s="53" t="e">
        <f t="shared" ca="1" si="230"/>
        <v>#DIV/0!</v>
      </c>
      <c r="F97" s="53" t="e">
        <f t="shared" ca="1" si="230"/>
        <v>#DIV/0!</v>
      </c>
      <c r="G97" s="53" t="e">
        <f t="shared" ca="1" si="230"/>
        <v>#DIV/0!</v>
      </c>
      <c r="H97" s="53" t="e">
        <f t="shared" ca="1" si="230"/>
        <v>#DIV/0!</v>
      </c>
      <c r="I97" s="53" t="e">
        <f t="shared" ca="1" si="230"/>
        <v>#DIV/0!</v>
      </c>
      <c r="J97" s="53" t="e">
        <f t="shared" ca="1" si="230"/>
        <v>#DIV/0!</v>
      </c>
      <c r="K97" s="53" t="e">
        <f t="shared" ca="1" si="230"/>
        <v>#DIV/0!</v>
      </c>
      <c r="L97" s="53" t="e">
        <f t="shared" ca="1" si="230"/>
        <v>#DIV/0!</v>
      </c>
      <c r="M97" s="53" t="e">
        <f t="shared" ca="1" si="230"/>
        <v>#DIV/0!</v>
      </c>
      <c r="N97" s="53" t="e">
        <f t="shared" ca="1" si="230"/>
        <v>#DIV/0!</v>
      </c>
      <c r="O97" s="53" t="e">
        <f t="shared" ca="1" si="230"/>
        <v>#DIV/0!</v>
      </c>
      <c r="P97" s="53" t="e">
        <f t="shared" ca="1" si="230"/>
        <v>#DIV/0!</v>
      </c>
      <c r="Q97" s="53" t="e">
        <f t="shared" ca="1" si="230"/>
        <v>#DIV/0!</v>
      </c>
      <c r="R97" s="53" t="e">
        <f t="shared" ca="1" si="230"/>
        <v>#DIV/0!</v>
      </c>
      <c r="S97" s="53" t="e">
        <f t="shared" ca="1" si="230"/>
        <v>#DIV/0!</v>
      </c>
      <c r="T97" s="53" t="e">
        <f t="shared" ca="1" si="230"/>
        <v>#DIV/0!</v>
      </c>
      <c r="U97" s="53" t="e">
        <f t="shared" ca="1" si="230"/>
        <v>#DIV/0!</v>
      </c>
      <c r="V97" s="53" t="e">
        <f t="shared" ca="1" si="230"/>
        <v>#DIV/0!</v>
      </c>
      <c r="W97" s="53" t="e">
        <f t="shared" ca="1" si="230"/>
        <v>#DIV/0!</v>
      </c>
      <c r="X97" s="53" t="e">
        <f t="shared" ca="1" si="230"/>
        <v>#DIV/0!</v>
      </c>
      <c r="Y97" s="53" t="e">
        <f t="shared" ca="1" si="230"/>
        <v>#DIV/0!</v>
      </c>
      <c r="Z97" s="53" t="e">
        <f t="shared" ca="1" si="230"/>
        <v>#DIV/0!</v>
      </c>
      <c r="AA97" s="53" t="e">
        <f t="shared" ref="AA97" ca="1" si="231">(AA79-AA78)/AA96</f>
        <v>#DIV/0!</v>
      </c>
      <c r="AB97" s="54" t="e">
        <f t="shared" ca="1" si="230"/>
        <v>#DIV/0!</v>
      </c>
      <c r="AC97" s="54" t="e">
        <f t="shared" ca="1" si="230"/>
        <v>#DIV/0!</v>
      </c>
      <c r="AD97" s="54" t="e">
        <f t="shared" ca="1" si="230"/>
        <v>#DIV/0!</v>
      </c>
      <c r="AE97" s="54" t="e">
        <f t="shared" ca="1" si="230"/>
        <v>#DIV/0!</v>
      </c>
      <c r="AI97" s="53">
        <f t="shared" ref="AI97:BN97" si="232">(AI79-AI78)/AI96</f>
        <v>0</v>
      </c>
      <c r="AJ97" s="53">
        <f t="shared" si="232"/>
        <v>0</v>
      </c>
      <c r="AK97" s="53">
        <f t="shared" si="232"/>
        <v>0</v>
      </c>
      <c r="AL97" s="53">
        <f t="shared" si="232"/>
        <v>0</v>
      </c>
      <c r="AM97" s="53">
        <f t="shared" si="232"/>
        <v>0</v>
      </c>
      <c r="AN97" s="53">
        <f t="shared" si="232"/>
        <v>0</v>
      </c>
      <c r="AO97" s="53">
        <f t="shared" si="232"/>
        <v>0</v>
      </c>
      <c r="AP97" s="53">
        <f t="shared" si="232"/>
        <v>0</v>
      </c>
      <c r="AQ97" s="53">
        <f t="shared" si="232"/>
        <v>0</v>
      </c>
      <c r="AR97" s="53">
        <f t="shared" si="232"/>
        <v>0</v>
      </c>
      <c r="AS97" s="53">
        <f t="shared" si="232"/>
        <v>0</v>
      </c>
      <c r="AT97" s="53">
        <f t="shared" si="232"/>
        <v>0</v>
      </c>
      <c r="AU97" s="53">
        <f t="shared" si="232"/>
        <v>0</v>
      </c>
      <c r="AV97" s="53">
        <f t="shared" si="232"/>
        <v>0</v>
      </c>
      <c r="AW97" s="53">
        <f t="shared" si="232"/>
        <v>0</v>
      </c>
      <c r="AX97" s="53">
        <f t="shared" si="232"/>
        <v>0</v>
      </c>
      <c r="AY97" s="53">
        <f t="shared" si="232"/>
        <v>0</v>
      </c>
      <c r="AZ97" s="53">
        <f t="shared" si="232"/>
        <v>0</v>
      </c>
      <c r="BA97" s="53">
        <f t="shared" si="232"/>
        <v>0</v>
      </c>
      <c r="BB97" s="53">
        <f t="shared" si="232"/>
        <v>0</v>
      </c>
      <c r="BC97" s="53">
        <f t="shared" si="232"/>
        <v>0</v>
      </c>
      <c r="BD97" s="53">
        <f t="shared" si="232"/>
        <v>0</v>
      </c>
      <c r="BE97" s="53">
        <f t="shared" si="232"/>
        <v>0</v>
      </c>
      <c r="BF97" s="53">
        <f t="shared" si="232"/>
        <v>0</v>
      </c>
      <c r="BG97" s="53">
        <f t="shared" si="232"/>
        <v>0</v>
      </c>
      <c r="BH97" s="53">
        <f t="shared" si="232"/>
        <v>0</v>
      </c>
      <c r="BI97" s="53">
        <f t="shared" si="232"/>
        <v>0</v>
      </c>
      <c r="BJ97" s="53">
        <f t="shared" si="232"/>
        <v>0</v>
      </c>
      <c r="BK97" s="53">
        <f t="shared" si="232"/>
        <v>0</v>
      </c>
      <c r="BL97" s="53">
        <f t="shared" si="232"/>
        <v>0</v>
      </c>
      <c r="BM97" s="53">
        <f t="shared" si="232"/>
        <v>0</v>
      </c>
      <c r="BN97" s="53">
        <f t="shared" si="232"/>
        <v>0</v>
      </c>
      <c r="BO97" s="53">
        <f t="shared" ref="BO97:CT97" si="233">(BO79-BO78)/BO96</f>
        <v>0</v>
      </c>
      <c r="BP97" s="53">
        <f t="shared" si="233"/>
        <v>0</v>
      </c>
      <c r="BQ97" s="53">
        <f t="shared" si="233"/>
        <v>0</v>
      </c>
      <c r="BR97" s="53">
        <f t="shared" si="233"/>
        <v>0</v>
      </c>
      <c r="BS97" s="53">
        <f t="shared" si="233"/>
        <v>0</v>
      </c>
      <c r="BT97" s="53">
        <f t="shared" si="233"/>
        <v>0</v>
      </c>
      <c r="BU97" s="53">
        <f t="shared" si="233"/>
        <v>0</v>
      </c>
      <c r="BV97" s="53">
        <f t="shared" si="233"/>
        <v>0</v>
      </c>
      <c r="BW97" s="53">
        <f t="shared" si="233"/>
        <v>0</v>
      </c>
      <c r="BX97" s="53">
        <f t="shared" si="233"/>
        <v>0</v>
      </c>
      <c r="BY97" s="53">
        <f t="shared" si="233"/>
        <v>4.4830055638186543</v>
      </c>
      <c r="BZ97" s="53">
        <f t="shared" si="233"/>
        <v>3.3725555004682448</v>
      </c>
      <c r="CA97" s="53">
        <f t="shared" si="233"/>
        <v>6.2899796176940486</v>
      </c>
      <c r="CB97" s="53">
        <f t="shared" si="233"/>
        <v>5.0951357902275074</v>
      </c>
      <c r="CC97" s="53">
        <f t="shared" si="233"/>
        <v>5.3530545915275756</v>
      </c>
      <c r="CD97" s="53">
        <f t="shared" si="233"/>
        <v>4.856167024734205</v>
      </c>
      <c r="CE97" s="53">
        <f t="shared" si="233"/>
        <v>5.7992618300005558</v>
      </c>
      <c r="CF97" s="53">
        <f t="shared" si="233"/>
        <v>5.4526524541398071</v>
      </c>
      <c r="CG97" s="53">
        <f t="shared" si="233"/>
        <v>5.6423731614609176</v>
      </c>
      <c r="CH97" s="53">
        <f t="shared" si="233"/>
        <v>7.2179804990910608</v>
      </c>
      <c r="CI97" s="53">
        <f t="shared" si="233"/>
        <v>6.7335426651242232</v>
      </c>
      <c r="CJ97" s="53">
        <f t="shared" si="233"/>
        <v>6.4820139921776008</v>
      </c>
      <c r="CK97" s="53">
        <f>(CK79-CK78)/CK96</f>
        <v>7.622321379386328</v>
      </c>
      <c r="CL97" s="53">
        <f t="shared" ref="CL97" si="234">(CL79-CL78)/CL96</f>
        <v>7.9362088910923809</v>
      </c>
      <c r="CM97" s="54">
        <f t="shared" si="233"/>
        <v>7.2083698030510677</v>
      </c>
      <c r="CN97" s="54">
        <f t="shared" si="233"/>
        <v>8.2253155459904423</v>
      </c>
      <c r="CO97" s="54">
        <f t="shared" si="233"/>
        <v>8.4673057884005107</v>
      </c>
      <c r="CP97" s="54">
        <f t="shared" si="233"/>
        <v>8.6874910869798931</v>
      </c>
      <c r="CQ97" s="54">
        <f t="shared" si="233"/>
        <v>9.5453324522149021</v>
      </c>
      <c r="CR97" s="54">
        <f t="shared" si="233"/>
        <v>10.56716209079455</v>
      </c>
      <c r="CS97" s="54">
        <f t="shared" si="233"/>
        <v>10.77773233438281</v>
      </c>
      <c r="CT97" s="54">
        <f t="shared" si="233"/>
        <v>10.62139076821566</v>
      </c>
      <c r="CU97" s="54">
        <f t="shared" ref="CU97:DB97" si="235">(CU79-CU78)/CU96</f>
        <v>11.249080148184559</v>
      </c>
      <c r="CV97" s="54">
        <f t="shared" si="235"/>
        <v>12.217032160594739</v>
      </c>
      <c r="CW97" s="54">
        <f t="shared" si="235"/>
        <v>12.28428394068618</v>
      </c>
      <c r="CX97" s="54">
        <f t="shared" si="235"/>
        <v>13.17642465074667</v>
      </c>
      <c r="CY97" s="54">
        <f t="shared" si="235"/>
        <v>14.10487926040984</v>
      </c>
      <c r="CZ97" s="54">
        <f t="shared" si="235"/>
        <v>15.289440046207625</v>
      </c>
      <c r="DA97" s="54">
        <f t="shared" si="235"/>
        <v>15.557441167475421</v>
      </c>
      <c r="DB97" s="54">
        <f t="shared" si="235"/>
        <v>15.979919807422791</v>
      </c>
      <c r="DE97" s="132"/>
      <c r="DF97" s="53">
        <v>7.3655884967605578</v>
      </c>
    </row>
    <row r="98" spans="1:110" s="3" customFormat="1" x14ac:dyDescent="0.2">
      <c r="A98" s="3" t="s">
        <v>31</v>
      </c>
      <c r="B98" s="3">
        <f>'Annual Raw'!C110</f>
        <v>0.125</v>
      </c>
      <c r="C98" s="3">
        <f>'Annual Raw'!D110</f>
        <v>0.25</v>
      </c>
      <c r="D98" s="3">
        <f>'Annual Raw'!E110</f>
        <v>0.1</v>
      </c>
      <c r="E98" s="3">
        <f>'Annual Raw'!F110</f>
        <v>0.125</v>
      </c>
      <c r="F98" s="3">
        <f>'Annual Raw'!G110</f>
        <v>0.25</v>
      </c>
      <c r="G98" s="3">
        <f>'Annual Raw'!H110</f>
        <v>0.25</v>
      </c>
      <c r="H98" s="3">
        <f>'Annual Raw'!I110</f>
        <v>0.25</v>
      </c>
      <c r="I98" s="3">
        <f>'Annual Raw'!J110</f>
        <v>0.5</v>
      </c>
      <c r="J98" s="3">
        <f>'Annual Raw'!K110</f>
        <v>0.5</v>
      </c>
      <c r="K98" s="3">
        <f>'Annual Raw'!L110</f>
        <v>0.5</v>
      </c>
      <c r="L98" s="3">
        <f>'Annual Raw'!M110</f>
        <v>0.5</v>
      </c>
      <c r="M98" s="3">
        <f>'Annual Raw'!N110</f>
        <v>1</v>
      </c>
      <c r="N98" s="3">
        <f>'Annual Raw'!O110</f>
        <v>0.25</v>
      </c>
      <c r="O98" s="3">
        <f>'Annual Raw'!P110</f>
        <v>0.1</v>
      </c>
      <c r="P98" s="3">
        <f>'Annual Raw'!Q110</f>
        <v>0.1</v>
      </c>
      <c r="Q98" s="3">
        <f>'Annual Raw'!R110</f>
        <v>0.1</v>
      </c>
      <c r="R98" s="3">
        <f>'Annual Raw'!S110</f>
        <v>0</v>
      </c>
      <c r="S98" s="3">
        <f>'Annual Raw'!T110</f>
        <v>0</v>
      </c>
      <c r="T98" s="3">
        <f>'Annual Raw'!U110</f>
        <v>0.1</v>
      </c>
      <c r="U98" s="3">
        <f>'Annual Raw'!V110</f>
        <v>0.2</v>
      </c>
      <c r="V98" s="3">
        <f>'Annual Raw'!W110</f>
        <v>0</v>
      </c>
      <c r="W98" s="3">
        <f>'Annual Raw'!X110</f>
        <v>1.5</v>
      </c>
      <c r="X98" s="3">
        <f>'Annual Raw'!Y110</f>
        <v>11</v>
      </c>
      <c r="Y98" s="3">
        <f>'Annual Raw'!Z110</f>
        <v>11</v>
      </c>
      <c r="Z98" s="3">
        <f>'Annual Raw'!AA110</f>
        <v>2</v>
      </c>
      <c r="AA98" s="3">
        <f>'Annual Raw'!AB110</f>
        <v>2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3" customFormat="1" x14ac:dyDescent="0.2">
      <c r="A99" s="3" t="s">
        <v>32</v>
      </c>
      <c r="B99" s="3">
        <f>B98/B97</f>
        <v>1.3167980963109406E-2</v>
      </c>
      <c r="C99" s="3">
        <f t="shared" ref="C99:U99" si="236">C98/C97</f>
        <v>2.1194945906015915E-2</v>
      </c>
      <c r="D99" s="3">
        <f t="shared" si="236"/>
        <v>1.1919544615929766E-2</v>
      </c>
      <c r="E99" s="3" t="e">
        <f t="shared" ca="1" si="236"/>
        <v>#DIV/0!</v>
      </c>
      <c r="F99" s="3" t="e">
        <f t="shared" ca="1" si="236"/>
        <v>#DIV/0!</v>
      </c>
      <c r="G99" s="3" t="e">
        <f t="shared" ca="1" si="236"/>
        <v>#DIV/0!</v>
      </c>
      <c r="H99" s="3" t="e">
        <f t="shared" ca="1" si="236"/>
        <v>#DIV/0!</v>
      </c>
      <c r="I99" s="3" t="e">
        <f t="shared" ca="1" si="236"/>
        <v>#DIV/0!</v>
      </c>
      <c r="J99" s="3" t="e">
        <f t="shared" ca="1" si="236"/>
        <v>#DIV/0!</v>
      </c>
      <c r="K99" s="3" t="e">
        <f t="shared" ca="1" si="236"/>
        <v>#DIV/0!</v>
      </c>
      <c r="L99" s="3" t="e">
        <f t="shared" ca="1" si="236"/>
        <v>#DIV/0!</v>
      </c>
      <c r="M99" s="3" t="e">
        <f t="shared" ca="1" si="236"/>
        <v>#DIV/0!</v>
      </c>
      <c r="N99" s="3" t="e">
        <f t="shared" ca="1" si="236"/>
        <v>#DIV/0!</v>
      </c>
      <c r="O99" s="3" t="e">
        <f t="shared" ca="1" si="236"/>
        <v>#DIV/0!</v>
      </c>
      <c r="P99" s="3" t="e">
        <f t="shared" ca="1" si="236"/>
        <v>#DIV/0!</v>
      </c>
      <c r="Q99" s="3" t="e">
        <f t="shared" ca="1" si="236"/>
        <v>#DIV/0!</v>
      </c>
      <c r="R99" s="3" t="e">
        <f t="shared" ca="1" si="236"/>
        <v>#DIV/0!</v>
      </c>
      <c r="S99" s="3" t="e">
        <f t="shared" ca="1" si="236"/>
        <v>#DIV/0!</v>
      </c>
      <c r="T99" s="3" t="e">
        <f t="shared" ca="1" si="236"/>
        <v>#DIV/0!</v>
      </c>
      <c r="U99" s="3" t="e">
        <f t="shared" ca="1" si="236"/>
        <v>#DIV/0!</v>
      </c>
      <c r="V99" s="3" t="e">
        <f t="shared" ref="V99:AE99" ca="1" si="237">V98/V97</f>
        <v>#DIV/0!</v>
      </c>
      <c r="W99" s="3" t="e">
        <f t="shared" ca="1" si="237"/>
        <v>#DIV/0!</v>
      </c>
      <c r="X99" s="3" t="e">
        <f t="shared" ca="1" si="237"/>
        <v>#DIV/0!</v>
      </c>
      <c r="Y99" s="3" t="e">
        <f t="shared" ca="1" si="237"/>
        <v>#DIV/0!</v>
      </c>
      <c r="Z99" s="3" t="e">
        <f t="shared" ca="1" si="237"/>
        <v>#DIV/0!</v>
      </c>
      <c r="AA99" s="3" t="e">
        <f t="shared" ref="AA99" ca="1" si="238">AA98/AA97</f>
        <v>#DIV/0!</v>
      </c>
      <c r="AB99" s="37" t="e">
        <f t="shared" ca="1" si="237"/>
        <v>#DIV/0!</v>
      </c>
      <c r="AC99" s="37" t="e">
        <f t="shared" ca="1" si="237"/>
        <v>#DIV/0!</v>
      </c>
      <c r="AD99" s="37" t="e">
        <f t="shared" ca="1" si="237"/>
        <v>#DIV/0!</v>
      </c>
      <c r="AE99" s="37" t="e">
        <f t="shared" ca="1" si="237"/>
        <v>#DIV/0!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  <c r="DF99" s="3">
        <v>0</v>
      </c>
    </row>
    <row r="100" spans="1:110" s="3" customFormat="1" x14ac:dyDescent="0.2">
      <c r="A100" s="3" t="s">
        <v>33</v>
      </c>
      <c r="B100" s="3">
        <f>+B97</f>
        <v>9.4927233225953316</v>
      </c>
      <c r="C100" s="3">
        <f t="shared" ref="C100:U100" si="239">+C97</f>
        <v>11.79526482910441</v>
      </c>
      <c r="D100" s="3">
        <f t="shared" si="239"/>
        <v>8.3895822552109856</v>
      </c>
      <c r="E100" s="3" t="e">
        <f t="shared" ca="1" si="239"/>
        <v>#DIV/0!</v>
      </c>
      <c r="F100" s="3" t="e">
        <f t="shared" ca="1" si="239"/>
        <v>#DIV/0!</v>
      </c>
      <c r="G100" s="3" t="e">
        <f t="shared" ca="1" si="239"/>
        <v>#DIV/0!</v>
      </c>
      <c r="H100" s="3" t="e">
        <f t="shared" ca="1" si="239"/>
        <v>#DIV/0!</v>
      </c>
      <c r="I100" s="3" t="e">
        <f t="shared" ca="1" si="239"/>
        <v>#DIV/0!</v>
      </c>
      <c r="J100" s="3" t="e">
        <f t="shared" ca="1" si="239"/>
        <v>#DIV/0!</v>
      </c>
      <c r="K100" s="3" t="e">
        <f t="shared" ca="1" si="239"/>
        <v>#DIV/0!</v>
      </c>
      <c r="L100" s="3" t="e">
        <f t="shared" ca="1" si="239"/>
        <v>#DIV/0!</v>
      </c>
      <c r="M100" s="3" t="e">
        <f t="shared" ca="1" si="239"/>
        <v>#DIV/0!</v>
      </c>
      <c r="N100" s="3" t="e">
        <f t="shared" ca="1" si="239"/>
        <v>#DIV/0!</v>
      </c>
      <c r="O100" s="3" t="e">
        <f t="shared" ca="1" si="239"/>
        <v>#DIV/0!</v>
      </c>
      <c r="P100" s="3" t="e">
        <f t="shared" ca="1" si="239"/>
        <v>#DIV/0!</v>
      </c>
      <c r="Q100" s="3" t="e">
        <f t="shared" ca="1" si="239"/>
        <v>#DIV/0!</v>
      </c>
      <c r="R100" s="3" t="e">
        <f t="shared" ca="1" si="239"/>
        <v>#DIV/0!</v>
      </c>
      <c r="S100" s="3" t="e">
        <f t="shared" ca="1" si="239"/>
        <v>#DIV/0!</v>
      </c>
      <c r="T100" s="3" t="e">
        <f ca="1">+T97</f>
        <v>#DIV/0!</v>
      </c>
      <c r="U100" s="3" t="e">
        <f t="shared" ca="1" si="239"/>
        <v>#DIV/0!</v>
      </c>
      <c r="V100" s="3" t="e">
        <f t="shared" ref="V100:AE100" ca="1" si="240">+V97</f>
        <v>#DIV/0!</v>
      </c>
      <c r="W100" s="3" t="e">
        <f t="shared" ca="1" si="240"/>
        <v>#DIV/0!</v>
      </c>
      <c r="X100" s="3" t="e">
        <f t="shared" ca="1" si="240"/>
        <v>#DIV/0!</v>
      </c>
      <c r="Y100" s="3" t="e">
        <f t="shared" ca="1" si="240"/>
        <v>#DIV/0!</v>
      </c>
      <c r="Z100" s="3" t="e">
        <f t="shared" ca="1" si="240"/>
        <v>#DIV/0!</v>
      </c>
      <c r="AA100" s="3" t="e">
        <f t="shared" ref="AA100" ca="1" si="241">+AA97</f>
        <v>#DIV/0!</v>
      </c>
      <c r="AB100" s="37" t="e">
        <f t="shared" ca="1" si="240"/>
        <v>#DIV/0!</v>
      </c>
      <c r="AC100" s="37" t="e">
        <f t="shared" ca="1" si="240"/>
        <v>#DIV/0!</v>
      </c>
      <c r="AD100" s="37" t="e">
        <f t="shared" ca="1" si="240"/>
        <v>#DIV/0!</v>
      </c>
      <c r="AE100" s="37" t="e">
        <f t="shared" ca="1" si="240"/>
        <v>#DIV/0!</v>
      </c>
      <c r="AL100" s="3">
        <f t="shared" ref="AL100:BQ100" si="242">SUM(AI97:AL97)</f>
        <v>0</v>
      </c>
      <c r="AM100" s="3">
        <f t="shared" si="242"/>
        <v>0</v>
      </c>
      <c r="AN100" s="3">
        <f t="shared" si="242"/>
        <v>0</v>
      </c>
      <c r="AO100" s="3">
        <f t="shared" si="242"/>
        <v>0</v>
      </c>
      <c r="AP100" s="3">
        <f t="shared" si="242"/>
        <v>0</v>
      </c>
      <c r="AQ100" s="3">
        <f t="shared" si="242"/>
        <v>0</v>
      </c>
      <c r="AR100" s="3">
        <f t="shared" si="242"/>
        <v>0</v>
      </c>
      <c r="AS100" s="3">
        <f t="shared" si="242"/>
        <v>0</v>
      </c>
      <c r="AT100" s="3">
        <f t="shared" si="242"/>
        <v>0</v>
      </c>
      <c r="AU100" s="3">
        <f t="shared" si="242"/>
        <v>0</v>
      </c>
      <c r="AV100" s="3">
        <f t="shared" si="242"/>
        <v>0</v>
      </c>
      <c r="AW100" s="3">
        <f t="shared" si="242"/>
        <v>0</v>
      </c>
      <c r="AX100" s="3">
        <f t="shared" si="242"/>
        <v>0</v>
      </c>
      <c r="AY100" s="3">
        <f t="shared" si="242"/>
        <v>0</v>
      </c>
      <c r="AZ100" s="3">
        <f t="shared" si="242"/>
        <v>0</v>
      </c>
      <c r="BA100" s="3">
        <f t="shared" si="242"/>
        <v>0</v>
      </c>
      <c r="BB100" s="3">
        <f t="shared" si="242"/>
        <v>0</v>
      </c>
      <c r="BC100" s="3">
        <f t="shared" si="242"/>
        <v>0</v>
      </c>
      <c r="BD100" s="3">
        <f t="shared" si="242"/>
        <v>0</v>
      </c>
      <c r="BE100" s="3">
        <f t="shared" si="242"/>
        <v>0</v>
      </c>
      <c r="BF100" s="3">
        <f t="shared" si="242"/>
        <v>0</v>
      </c>
      <c r="BG100" s="3">
        <f t="shared" si="242"/>
        <v>0</v>
      </c>
      <c r="BH100" s="3">
        <f t="shared" si="242"/>
        <v>0</v>
      </c>
      <c r="BI100" s="3">
        <f t="shared" si="242"/>
        <v>0</v>
      </c>
      <c r="BJ100" s="3">
        <f t="shared" si="242"/>
        <v>0</v>
      </c>
      <c r="BK100" s="3">
        <f t="shared" si="242"/>
        <v>0</v>
      </c>
      <c r="BL100" s="3">
        <f t="shared" si="242"/>
        <v>0</v>
      </c>
      <c r="BM100" s="3">
        <f t="shared" si="242"/>
        <v>0</v>
      </c>
      <c r="BN100" s="3">
        <f t="shared" si="242"/>
        <v>0</v>
      </c>
      <c r="BO100" s="3">
        <f t="shared" si="242"/>
        <v>0</v>
      </c>
      <c r="BP100" s="3">
        <f t="shared" si="242"/>
        <v>0</v>
      </c>
      <c r="BQ100" s="3">
        <f t="shared" si="242"/>
        <v>0</v>
      </c>
      <c r="BR100" s="3">
        <f t="shared" ref="BR100:CW100" si="243">SUM(BO97:BR97)</f>
        <v>0</v>
      </c>
      <c r="BS100" s="3">
        <f t="shared" si="243"/>
        <v>0</v>
      </c>
      <c r="BT100" s="3">
        <f t="shared" si="243"/>
        <v>0</v>
      </c>
      <c r="BU100" s="3">
        <f t="shared" si="243"/>
        <v>0</v>
      </c>
      <c r="BV100" s="3">
        <f t="shared" si="243"/>
        <v>0</v>
      </c>
      <c r="BW100" s="3">
        <f t="shared" si="243"/>
        <v>0</v>
      </c>
      <c r="BX100" s="3">
        <f t="shared" si="243"/>
        <v>0</v>
      </c>
      <c r="BY100" s="3">
        <f t="shared" si="243"/>
        <v>4.4830055638186543</v>
      </c>
      <c r="BZ100" s="3">
        <f t="shared" si="243"/>
        <v>7.8555610642868992</v>
      </c>
      <c r="CA100" s="3">
        <f t="shared" si="243"/>
        <v>14.145540681980947</v>
      </c>
      <c r="CB100" s="3">
        <f t="shared" si="243"/>
        <v>19.240676472208456</v>
      </c>
      <c r="CC100" s="3">
        <f t="shared" si="243"/>
        <v>20.110725499917375</v>
      </c>
      <c r="CD100" s="3">
        <f t="shared" si="243"/>
        <v>21.594337024183339</v>
      </c>
      <c r="CE100" s="3">
        <f t="shared" si="243"/>
        <v>21.103619236489845</v>
      </c>
      <c r="CF100" s="3">
        <f t="shared" si="243"/>
        <v>21.461135900402141</v>
      </c>
      <c r="CG100" s="3">
        <f t="shared" si="243"/>
        <v>21.750454470335484</v>
      </c>
      <c r="CH100" s="3">
        <f t="shared" si="243"/>
        <v>24.112267944692341</v>
      </c>
      <c r="CI100" s="3">
        <f t="shared" si="243"/>
        <v>25.04654877981601</v>
      </c>
      <c r="CJ100" s="3">
        <f t="shared" si="243"/>
        <v>26.075910317853804</v>
      </c>
      <c r="CK100" s="3">
        <f t="shared" si="243"/>
        <v>28.055858535779215</v>
      </c>
      <c r="CL100" s="3">
        <f t="shared" si="243"/>
        <v>28.774086927780534</v>
      </c>
      <c r="CM100" s="37">
        <f t="shared" si="243"/>
        <v>29.248914065707378</v>
      </c>
      <c r="CN100" s="37">
        <f t="shared" si="243"/>
        <v>30.992215619520216</v>
      </c>
      <c r="CO100" s="37">
        <f t="shared" si="243"/>
        <v>31.837200028534397</v>
      </c>
      <c r="CP100" s="37">
        <f t="shared" si="243"/>
        <v>32.588482224421909</v>
      </c>
      <c r="CQ100" s="37">
        <f t="shared" si="243"/>
        <v>34.925444873585747</v>
      </c>
      <c r="CR100" s="37">
        <f t="shared" si="243"/>
        <v>37.26729141838986</v>
      </c>
      <c r="CS100" s="37">
        <f t="shared" si="243"/>
        <v>39.577717964372155</v>
      </c>
      <c r="CT100" s="37">
        <f t="shared" si="243"/>
        <v>41.511617645607927</v>
      </c>
      <c r="CU100" s="37">
        <f t="shared" si="243"/>
        <v>43.215365341577581</v>
      </c>
      <c r="CV100" s="37">
        <f t="shared" si="243"/>
        <v>44.865235411377768</v>
      </c>
      <c r="CW100" s="37">
        <f t="shared" si="243"/>
        <v>46.371787017681136</v>
      </c>
      <c r="CX100" s="37">
        <f t="shared" ref="CX100:DB100" si="244">SUM(CU97:CX97)</f>
        <v>48.926820900212149</v>
      </c>
      <c r="CY100" s="37">
        <f t="shared" si="244"/>
        <v>51.782620012437427</v>
      </c>
      <c r="CZ100" s="37">
        <f t="shared" si="244"/>
        <v>54.855027898050309</v>
      </c>
      <c r="DA100" s="37">
        <f t="shared" si="244"/>
        <v>58.128185124839561</v>
      </c>
      <c r="DB100" s="37">
        <f t="shared" si="244"/>
        <v>60.931680281515675</v>
      </c>
      <c r="DE100" s="134"/>
      <c r="DF100" s="3">
        <v>28.203466533448712</v>
      </c>
    </row>
    <row r="101" spans="1:110" s="97" customFormat="1" x14ac:dyDescent="0.2">
      <c r="A101" s="97" t="s">
        <v>425</v>
      </c>
      <c r="C101" s="101">
        <f t="shared" ref="C101:AA101" si="245">+C100/B100-1</f>
        <v>0.24255858179584644</v>
      </c>
      <c r="D101" s="101">
        <f t="shared" si="245"/>
        <v>-0.28873303170692866</v>
      </c>
      <c r="E101" s="101" t="e">
        <f t="shared" ca="1" si="245"/>
        <v>#DIV/0!</v>
      </c>
      <c r="F101" s="101" t="e">
        <f t="shared" ca="1" si="245"/>
        <v>#DIV/0!</v>
      </c>
      <c r="G101" s="101" t="e">
        <f t="shared" ca="1" si="245"/>
        <v>#DIV/0!</v>
      </c>
      <c r="H101" s="101" t="e">
        <f t="shared" ca="1" si="245"/>
        <v>#DIV/0!</v>
      </c>
      <c r="I101" s="101" t="e">
        <f t="shared" ca="1" si="245"/>
        <v>#DIV/0!</v>
      </c>
      <c r="J101" s="101" t="e">
        <f t="shared" ca="1" si="245"/>
        <v>#DIV/0!</v>
      </c>
      <c r="K101" s="101" t="e">
        <f t="shared" ca="1" si="245"/>
        <v>#DIV/0!</v>
      </c>
      <c r="L101" s="101" t="e">
        <f t="shared" ca="1" si="245"/>
        <v>#DIV/0!</v>
      </c>
      <c r="M101" s="101" t="e">
        <f t="shared" ca="1" si="245"/>
        <v>#DIV/0!</v>
      </c>
      <c r="N101" s="101" t="e">
        <f t="shared" ca="1" si="245"/>
        <v>#DIV/0!</v>
      </c>
      <c r="O101" s="101" t="e">
        <f t="shared" ca="1" si="245"/>
        <v>#DIV/0!</v>
      </c>
      <c r="P101" s="101" t="e">
        <f t="shared" ca="1" si="245"/>
        <v>#DIV/0!</v>
      </c>
      <c r="Q101" s="101" t="e">
        <f t="shared" ca="1" si="245"/>
        <v>#DIV/0!</v>
      </c>
      <c r="R101" s="101" t="e">
        <f t="shared" ca="1" si="245"/>
        <v>#DIV/0!</v>
      </c>
      <c r="S101" s="101" t="e">
        <f t="shared" ca="1" si="245"/>
        <v>#DIV/0!</v>
      </c>
      <c r="T101" s="101" t="e">
        <f t="shared" ca="1" si="245"/>
        <v>#DIV/0!</v>
      </c>
      <c r="U101" s="101" t="e">
        <f t="shared" ca="1" si="245"/>
        <v>#DIV/0!</v>
      </c>
      <c r="V101" s="101" t="e">
        <f t="shared" ca="1" si="245"/>
        <v>#DIV/0!</v>
      </c>
      <c r="W101" s="101" t="e">
        <f t="shared" ca="1" si="245"/>
        <v>#DIV/0!</v>
      </c>
      <c r="X101" s="101" t="e">
        <f t="shared" ca="1" si="245"/>
        <v>#DIV/0!</v>
      </c>
      <c r="Y101" s="101" t="e">
        <f t="shared" ca="1" si="245"/>
        <v>#DIV/0!</v>
      </c>
      <c r="Z101" s="101" t="e">
        <f t="shared" ca="1" si="245"/>
        <v>#DIV/0!</v>
      </c>
      <c r="AA101" s="101" t="e">
        <f t="shared" ca="1" si="245"/>
        <v>#DIV/0!</v>
      </c>
      <c r="AB101" s="173" t="e">
        <f ca="1">+AB100/AA100-1</f>
        <v>#DIV/0!</v>
      </c>
      <c r="AC101" s="173" t="e">
        <f ca="1">+AC100/AB100-1</f>
        <v>#DIV/0!</v>
      </c>
      <c r="AD101" s="173" t="e">
        <f ca="1">+AD100/AC100-1</f>
        <v>#DIV/0!</v>
      </c>
      <c r="AE101" s="173" t="e">
        <f ca="1">+AE100/AD100-1</f>
        <v>#DIV/0!</v>
      </c>
      <c r="AL101" s="175"/>
      <c r="AM101" s="175"/>
      <c r="AN101" s="175"/>
      <c r="AO101" s="175"/>
      <c r="AP101" s="175" t="e">
        <f t="shared" ref="AP101:CL101" si="246">+IF(AL100&lt;0,1-AP100/AL100,AP100/AL100-1)</f>
        <v>#DIV/0!</v>
      </c>
      <c r="AQ101" s="175" t="e">
        <f t="shared" si="246"/>
        <v>#DIV/0!</v>
      </c>
      <c r="AR101" s="175" t="e">
        <f t="shared" si="246"/>
        <v>#DIV/0!</v>
      </c>
      <c r="AS101" s="175" t="e">
        <f t="shared" si="246"/>
        <v>#DIV/0!</v>
      </c>
      <c r="AT101" s="175" t="e">
        <f t="shared" si="246"/>
        <v>#DIV/0!</v>
      </c>
      <c r="AU101" s="175" t="e">
        <f t="shared" si="246"/>
        <v>#DIV/0!</v>
      </c>
      <c r="AV101" s="175" t="e">
        <f t="shared" si="246"/>
        <v>#DIV/0!</v>
      </c>
      <c r="AW101" s="175" t="e">
        <f t="shared" si="246"/>
        <v>#DIV/0!</v>
      </c>
      <c r="AX101" s="175" t="e">
        <f t="shared" si="246"/>
        <v>#DIV/0!</v>
      </c>
      <c r="AY101" s="175" t="e">
        <f t="shared" si="246"/>
        <v>#DIV/0!</v>
      </c>
      <c r="AZ101" s="175" t="e">
        <f t="shared" si="246"/>
        <v>#DIV/0!</v>
      </c>
      <c r="BA101" s="175" t="e">
        <f t="shared" si="246"/>
        <v>#DIV/0!</v>
      </c>
      <c r="BB101" s="175" t="e">
        <f t="shared" si="246"/>
        <v>#DIV/0!</v>
      </c>
      <c r="BC101" s="175" t="e">
        <f t="shared" si="246"/>
        <v>#DIV/0!</v>
      </c>
      <c r="BD101" s="175" t="e">
        <f t="shared" si="246"/>
        <v>#DIV/0!</v>
      </c>
      <c r="BE101" s="175" t="e">
        <f t="shared" si="246"/>
        <v>#DIV/0!</v>
      </c>
      <c r="BF101" s="175" t="e">
        <f t="shared" si="246"/>
        <v>#DIV/0!</v>
      </c>
      <c r="BG101" s="175" t="e">
        <f t="shared" si="246"/>
        <v>#DIV/0!</v>
      </c>
      <c r="BH101" s="175" t="e">
        <f t="shared" si="246"/>
        <v>#DIV/0!</v>
      </c>
      <c r="BI101" s="175" t="e">
        <f t="shared" si="246"/>
        <v>#DIV/0!</v>
      </c>
      <c r="BJ101" s="175" t="e">
        <f t="shared" si="246"/>
        <v>#DIV/0!</v>
      </c>
      <c r="BK101" s="175" t="e">
        <f t="shared" si="246"/>
        <v>#DIV/0!</v>
      </c>
      <c r="BL101" s="175" t="e">
        <f t="shared" si="246"/>
        <v>#DIV/0!</v>
      </c>
      <c r="BM101" s="175" t="e">
        <f t="shared" si="246"/>
        <v>#DIV/0!</v>
      </c>
      <c r="BN101" s="175" t="e">
        <f t="shared" si="246"/>
        <v>#DIV/0!</v>
      </c>
      <c r="BO101" s="175" t="e">
        <f t="shared" si="246"/>
        <v>#DIV/0!</v>
      </c>
      <c r="BP101" s="175" t="e">
        <f t="shared" si="246"/>
        <v>#DIV/0!</v>
      </c>
      <c r="BQ101" s="175" t="e">
        <f t="shared" si="246"/>
        <v>#DIV/0!</v>
      </c>
      <c r="BR101" s="175" t="e">
        <f t="shared" si="246"/>
        <v>#DIV/0!</v>
      </c>
      <c r="BS101" s="175" t="e">
        <f t="shared" si="246"/>
        <v>#DIV/0!</v>
      </c>
      <c r="BT101" s="175" t="e">
        <f t="shared" si="246"/>
        <v>#DIV/0!</v>
      </c>
      <c r="BU101" s="175" t="e">
        <f t="shared" si="246"/>
        <v>#DIV/0!</v>
      </c>
      <c r="BV101" s="175" t="e">
        <f t="shared" si="246"/>
        <v>#DIV/0!</v>
      </c>
      <c r="BW101" s="175" t="e">
        <f t="shared" si="246"/>
        <v>#DIV/0!</v>
      </c>
      <c r="BX101" s="175" t="e">
        <f t="shared" si="246"/>
        <v>#DIV/0!</v>
      </c>
      <c r="BY101" s="175" t="e">
        <f t="shared" si="246"/>
        <v>#DIV/0!</v>
      </c>
      <c r="BZ101" s="175" t="e">
        <f t="shared" si="246"/>
        <v>#DIV/0!</v>
      </c>
      <c r="CA101" s="175" t="e">
        <f t="shared" si="246"/>
        <v>#DIV/0!</v>
      </c>
      <c r="CB101" s="175" t="e">
        <f t="shared" si="246"/>
        <v>#DIV/0!</v>
      </c>
      <c r="CC101" s="175">
        <f t="shared" si="246"/>
        <v>3.4859916441386085</v>
      </c>
      <c r="CD101" s="175">
        <f t="shared" si="246"/>
        <v>1.7489235775094314</v>
      </c>
      <c r="CE101" s="175">
        <f t="shared" si="246"/>
        <v>0.49189201819427986</v>
      </c>
      <c r="CF101" s="175">
        <f t="shared" si="246"/>
        <v>0.11540443660600763</v>
      </c>
      <c r="CG101" s="175">
        <f t="shared" si="246"/>
        <v>8.1535048072971961E-2</v>
      </c>
      <c r="CH101" s="175">
        <f t="shared" si="246"/>
        <v>0.11660144591099009</v>
      </c>
      <c r="CI101" s="175">
        <f t="shared" si="246"/>
        <v>0.18683665105692038</v>
      </c>
      <c r="CJ101" s="175">
        <f t="shared" si="246"/>
        <v>0.21502936465563272</v>
      </c>
      <c r="CK101" s="175">
        <f t="shared" si="246"/>
        <v>0.28989757772847469</v>
      </c>
      <c r="CL101" s="175">
        <f t="shared" si="246"/>
        <v>0.19333805487651623</v>
      </c>
      <c r="CM101" s="102">
        <f t="shared" ref="CM101:DB101" si="247">+IF(CI100&lt;0,1-CM100/CI100,CM100/CI100-1)</f>
        <v>0.16778220915122177</v>
      </c>
      <c r="CN101" s="102">
        <f t="shared" si="247"/>
        <v>0.18853820410251565</v>
      </c>
      <c r="CO101" s="102">
        <f t="shared" si="247"/>
        <v>0.13477903333212549</v>
      </c>
      <c r="CP101" s="102">
        <f t="shared" si="247"/>
        <v>0.13256355644629303</v>
      </c>
      <c r="CQ101" s="102">
        <f t="shared" si="247"/>
        <v>0.19407663461030045</v>
      </c>
      <c r="CR101" s="102">
        <f t="shared" si="247"/>
        <v>0.20247264267603171</v>
      </c>
      <c r="CS101" s="102">
        <f t="shared" si="247"/>
        <v>0.24312809948425884</v>
      </c>
      <c r="CT101" s="102">
        <f t="shared" si="247"/>
        <v>0.27381255008246419</v>
      </c>
      <c r="CU101" s="102">
        <f t="shared" si="247"/>
        <v>0.23736048310902214</v>
      </c>
      <c r="CV101" s="102">
        <f t="shared" si="247"/>
        <v>0.20387701128283875</v>
      </c>
      <c r="CW101" s="102">
        <f t="shared" si="247"/>
        <v>0.17166399183058001</v>
      </c>
      <c r="CX101" s="102">
        <f t="shared" si="247"/>
        <v>0.17862959034526504</v>
      </c>
      <c r="CY101" s="102">
        <f t="shared" si="247"/>
        <v>0.19824556851813258</v>
      </c>
      <c r="CZ101" s="102">
        <f t="shared" si="247"/>
        <v>0.22266221039685319</v>
      </c>
      <c r="DA101" s="102">
        <f t="shared" si="247"/>
        <v>0.25352480167899971</v>
      </c>
      <c r="DB101" s="102">
        <f t="shared" si="247"/>
        <v>0.24536356870167042</v>
      </c>
      <c r="DE101" s="135"/>
      <c r="DF101" s="97">
        <v>0.16967290667723933</v>
      </c>
    </row>
    <row r="102" spans="1:110" s="144" customFormat="1" x14ac:dyDescent="0.2">
      <c r="A102" s="144" t="s">
        <v>424</v>
      </c>
      <c r="AB102" s="145"/>
      <c r="AC102" s="145"/>
      <c r="AD102" s="145"/>
      <c r="AE102" s="145"/>
      <c r="CM102" s="145"/>
      <c r="CN102" s="145"/>
      <c r="CO102" s="145"/>
      <c r="CP102" s="145">
        <v>35.299999999999997</v>
      </c>
      <c r="CQ102" s="145"/>
      <c r="CR102" s="145"/>
      <c r="CS102" s="145"/>
      <c r="CT102" s="145">
        <v>42.4</v>
      </c>
      <c r="CU102" s="145"/>
      <c r="CV102" s="145"/>
      <c r="CW102" s="145"/>
      <c r="CX102" s="145">
        <v>49.2</v>
      </c>
      <c r="CY102" s="145"/>
      <c r="CZ102" s="145"/>
      <c r="DA102" s="145"/>
      <c r="DB102" s="145"/>
      <c r="DE102" s="146"/>
    </row>
    <row r="103" spans="1:110" s="144" customFormat="1" x14ac:dyDescent="0.2">
      <c r="A103" s="144" t="s">
        <v>436</v>
      </c>
      <c r="AB103" s="145"/>
      <c r="AC103" s="145"/>
      <c r="AD103" s="145"/>
      <c r="AE103" s="145"/>
      <c r="CM103" s="145"/>
      <c r="CN103" s="145"/>
      <c r="CO103" s="145"/>
      <c r="CP103" s="145">
        <f>CP100/CP102-1</f>
        <v>-7.6813534718926046E-2</v>
      </c>
      <c r="CQ103" s="145"/>
      <c r="CR103" s="145"/>
      <c r="CS103" s="145"/>
      <c r="CT103" s="145">
        <f>CT100/CT102-1</f>
        <v>-2.0952414018680976E-2</v>
      </c>
      <c r="CU103" s="145"/>
      <c r="CV103" s="145"/>
      <c r="CW103" s="145"/>
      <c r="CX103" s="145">
        <f>CX100/CX102-1</f>
        <v>-5.5524207273953685E-3</v>
      </c>
      <c r="CY103" s="145"/>
      <c r="CZ103" s="145"/>
      <c r="DA103" s="145"/>
      <c r="DB103" s="145"/>
      <c r="DE103" s="146"/>
    </row>
    <row r="104" spans="1:110" s="3" customFormat="1" x14ac:dyDescent="0.2">
      <c r="A104" s="3" t="s">
        <v>34</v>
      </c>
      <c r="B104" s="3">
        <f>'Annual Raw'!C112</f>
        <v>0</v>
      </c>
      <c r="C104" s="3">
        <f>'Annual Raw'!D112</f>
        <v>0</v>
      </c>
      <c r="D104" s="3">
        <f>'Annual Raw'!E112</f>
        <v>0</v>
      </c>
      <c r="E104" s="3">
        <f>'Annual Raw'!F112</f>
        <v>0</v>
      </c>
      <c r="F104" s="3">
        <f>'Annual Raw'!G112</f>
        <v>0</v>
      </c>
      <c r="G104" s="3">
        <f>'Annual Raw'!H112</f>
        <v>0</v>
      </c>
      <c r="H104" s="3">
        <f>'Annual Raw'!I112</f>
        <v>0</v>
      </c>
      <c r="I104" s="3">
        <f>'Annual Raw'!J112</f>
        <v>0</v>
      </c>
      <c r="J104" s="3">
        <f>'Annual Raw'!K112</f>
        <v>0</v>
      </c>
      <c r="K104" s="3">
        <f>'Annual Raw'!L112</f>
        <v>0</v>
      </c>
      <c r="L104" s="3">
        <f>'Annual Raw'!M112</f>
        <v>0</v>
      </c>
      <c r="M104" s="3">
        <f>'Annual Raw'!N112</f>
        <v>0</v>
      </c>
      <c r="N104" s="3">
        <f>'Annual Raw'!O112</f>
        <v>0</v>
      </c>
      <c r="O104" s="3">
        <f>'Annual Raw'!P112</f>
        <v>0</v>
      </c>
      <c r="P104" s="3">
        <f>'Annual Raw'!Q112</f>
        <v>0</v>
      </c>
      <c r="Q104" s="3">
        <f>'Annual Raw'!R112</f>
        <v>0</v>
      </c>
      <c r="R104" s="3">
        <f>'Annual Raw'!S112</f>
        <v>0</v>
      </c>
      <c r="S104" s="3">
        <f>'Annual Raw'!T112</f>
        <v>0</v>
      </c>
      <c r="T104" s="3">
        <f>'Annual Raw'!U112</f>
        <v>0</v>
      </c>
      <c r="U104" s="3">
        <f>'Annual Raw'!V112</f>
        <v>99.6</v>
      </c>
      <c r="V104" s="3">
        <f>'Annual Raw'!W112</f>
        <v>99.6</v>
      </c>
      <c r="W104" s="3">
        <f>'Annual Raw'!X112</f>
        <v>99.3</v>
      </c>
      <c r="X104" s="3">
        <f>'Annual Raw'!Y112</f>
        <v>0</v>
      </c>
      <c r="Y104" s="3">
        <f>'Annual Raw'!Z112</f>
        <v>75</v>
      </c>
      <c r="Z104" s="3">
        <f>'Annual Raw'!AA112</f>
        <v>75</v>
      </c>
      <c r="AA104" s="3">
        <f>'Annual Raw'!AB112</f>
        <v>75</v>
      </c>
      <c r="AB104" s="37"/>
      <c r="AC104" s="37"/>
      <c r="AD104" s="37"/>
      <c r="AE104" s="37"/>
      <c r="AI104" s="3">
        <f>'QTR Raw'!C49</f>
        <v>0</v>
      </c>
      <c r="AJ104" s="3">
        <f>'QTR Raw'!D49</f>
        <v>0</v>
      </c>
      <c r="AK104" s="3">
        <f>'QTR Raw'!E49</f>
        <v>0</v>
      </c>
      <c r="AL104" s="3">
        <f>'QTR Raw'!F49</f>
        <v>0</v>
      </c>
      <c r="AM104" s="3">
        <f>'QTR Raw'!G49</f>
        <v>0</v>
      </c>
      <c r="AN104" s="3">
        <f>'QTR Raw'!H49</f>
        <v>0</v>
      </c>
      <c r="AO104" s="3">
        <f>'QTR Raw'!I49</f>
        <v>0</v>
      </c>
      <c r="AP104" s="3">
        <f>'QTR Raw'!J49</f>
        <v>0</v>
      </c>
      <c r="AQ104" s="3">
        <f>'QTR Raw'!K49</f>
        <v>0</v>
      </c>
      <c r="AR104" s="3">
        <f>'QTR Raw'!L49</f>
        <v>0</v>
      </c>
      <c r="AS104" s="3">
        <f>'QTR Raw'!M49</f>
        <v>0</v>
      </c>
      <c r="AT104" s="3">
        <f>'QTR Raw'!N49</f>
        <v>0</v>
      </c>
      <c r="AU104" s="3">
        <f>'QTR Raw'!O49</f>
        <v>0</v>
      </c>
      <c r="AV104" s="3">
        <f>'QTR Raw'!P49</f>
        <v>0</v>
      </c>
      <c r="AW104" s="3">
        <f>'QTR Raw'!Q49</f>
        <v>0</v>
      </c>
      <c r="AX104" s="3">
        <f>'QTR Raw'!R49</f>
        <v>0</v>
      </c>
      <c r="AY104" s="3">
        <f>'QTR Raw'!S49</f>
        <v>0</v>
      </c>
      <c r="AZ104" s="3">
        <f>'QTR Raw'!T49</f>
        <v>0</v>
      </c>
      <c r="BA104" s="3">
        <f>'QTR Raw'!U49</f>
        <v>0</v>
      </c>
      <c r="BB104" s="3">
        <f>'QTR Raw'!V49</f>
        <v>0</v>
      </c>
      <c r="BC104" s="3">
        <f>'QTR Raw'!W49</f>
        <v>0</v>
      </c>
      <c r="BD104" s="3">
        <f>'QTR Raw'!X49</f>
        <v>0</v>
      </c>
      <c r="BE104" s="3">
        <f>'QTR Raw'!Y49</f>
        <v>0</v>
      </c>
      <c r="BF104" s="3">
        <f>'QTR Raw'!Z49</f>
        <v>0</v>
      </c>
      <c r="BG104" s="3">
        <f>'QTR Raw'!AA49</f>
        <v>0</v>
      </c>
      <c r="BH104" s="3">
        <f>'QTR Raw'!AB49</f>
        <v>0</v>
      </c>
      <c r="BI104" s="3">
        <f>'QTR Raw'!AC49</f>
        <v>0</v>
      </c>
      <c r="BJ104" s="3">
        <f>'QTR Raw'!AD49</f>
        <v>0</v>
      </c>
      <c r="BK104" s="3">
        <f>'QTR Raw'!AE49</f>
        <v>0</v>
      </c>
      <c r="BL104" s="3">
        <f>'QTR Raw'!AF49</f>
        <v>0</v>
      </c>
      <c r="BM104" s="3">
        <f>'QTR Raw'!AG49</f>
        <v>0</v>
      </c>
      <c r="BN104" s="3">
        <f>'QTR Raw'!AH49</f>
        <v>0</v>
      </c>
      <c r="BO104" s="3">
        <f>'QTR Raw'!AI49</f>
        <v>0</v>
      </c>
      <c r="BP104" s="3">
        <f>'QTR Raw'!AJ49</f>
        <v>0</v>
      </c>
      <c r="BQ104" s="3">
        <f>'QTR Raw'!AK49</f>
        <v>0</v>
      </c>
      <c r="BR104" s="3">
        <f>'QTR Raw'!AL49</f>
        <v>0</v>
      </c>
      <c r="BS104" s="3">
        <f>'QTR Raw'!AM49</f>
        <v>0</v>
      </c>
      <c r="BT104" s="3">
        <f>'QTR Raw'!AN49</f>
        <v>0</v>
      </c>
      <c r="BU104" s="3">
        <f>'QTR Raw'!AO49</f>
        <v>0</v>
      </c>
      <c r="BV104" s="3">
        <f>'QTR Raw'!AP49</f>
        <v>0</v>
      </c>
      <c r="BW104" s="3">
        <f>'QTR Raw'!AQ49</f>
        <v>0</v>
      </c>
      <c r="BX104" s="3">
        <f>'QTR Raw'!AR49</f>
        <v>0</v>
      </c>
      <c r="BY104" s="3">
        <f>'QTR Raw'!AS49</f>
        <v>0</v>
      </c>
      <c r="BZ104" s="3">
        <f>'QTR Raw'!AT49</f>
        <v>0</v>
      </c>
      <c r="CA104" s="3">
        <f>'QTR Raw'!AU49</f>
        <v>0</v>
      </c>
      <c r="CB104" s="3">
        <f>'QTR Raw'!AV49</f>
        <v>0</v>
      </c>
      <c r="CC104" s="3">
        <f>'QTR Raw'!AW49</f>
        <v>75</v>
      </c>
      <c r="CD104" s="3">
        <f>'QTR Raw'!AX49</f>
        <v>75</v>
      </c>
      <c r="CE104" s="3">
        <f>'QTR Raw'!AY49</f>
        <v>75</v>
      </c>
      <c r="CF104" s="3">
        <f>'QTR Raw'!AZ49</f>
        <v>75</v>
      </c>
      <c r="CG104" s="3">
        <f>'QTR Raw'!BA49</f>
        <v>75</v>
      </c>
      <c r="CH104" s="3">
        <f>'QTR Raw'!BB49</f>
        <v>75</v>
      </c>
      <c r="CI104" s="3">
        <f>'QTR Raw'!BC49</f>
        <v>75</v>
      </c>
      <c r="CJ104" s="3">
        <f>'QTR Raw'!BD49</f>
        <v>75</v>
      </c>
      <c r="CK104" s="3">
        <f>'QTR Raw'!BE49</f>
        <v>75</v>
      </c>
      <c r="CL104" s="3">
        <f>'QTR Raw'!BF49</f>
        <v>75</v>
      </c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34"/>
    </row>
    <row r="105" spans="1:110" s="3" customFormat="1" x14ac:dyDescent="0.2">
      <c r="A105" s="3" t="s">
        <v>35</v>
      </c>
      <c r="B105" s="3">
        <f>'Annual Raw'!C113</f>
        <v>0</v>
      </c>
      <c r="C105" s="3">
        <f>'Annual Raw'!D113</f>
        <v>0</v>
      </c>
      <c r="D105" s="3">
        <f>'Annual Raw'!E113</f>
        <v>0</v>
      </c>
      <c r="E105" s="3">
        <f>'Annual Raw'!F113</f>
        <v>0</v>
      </c>
      <c r="F105" s="3">
        <f>'Annual Raw'!G113</f>
        <v>0</v>
      </c>
      <c r="G105" s="3">
        <f>'Annual Raw'!H113</f>
        <v>0</v>
      </c>
      <c r="H105" s="3">
        <f>'Annual Raw'!I113</f>
        <v>0</v>
      </c>
      <c r="I105" s="3">
        <f>'Annual Raw'!J113</f>
        <v>0</v>
      </c>
      <c r="J105" s="3">
        <f>'Annual Raw'!K113</f>
        <v>0</v>
      </c>
      <c r="K105" s="3">
        <f>'Annual Raw'!L113</f>
        <v>0</v>
      </c>
      <c r="L105" s="3">
        <f>'Annual Raw'!M113</f>
        <v>0</v>
      </c>
      <c r="M105" s="3">
        <f>'Annual Raw'!N113</f>
        <v>0</v>
      </c>
      <c r="N105" s="3">
        <f>'Annual Raw'!O113</f>
        <v>0</v>
      </c>
      <c r="O105" s="3">
        <f>'Annual Raw'!P113</f>
        <v>0</v>
      </c>
      <c r="P105" s="3">
        <f>'Annual Raw'!Q113</f>
        <v>0</v>
      </c>
      <c r="Q105" s="3">
        <f>'Annual Raw'!R113</f>
        <v>0</v>
      </c>
      <c r="R105" s="3">
        <f>'Annual Raw'!S113</f>
        <v>0</v>
      </c>
      <c r="S105" s="3">
        <f>'Annual Raw'!T113</f>
        <v>0</v>
      </c>
      <c r="T105" s="3">
        <f>'Annual Raw'!U113</f>
        <v>0</v>
      </c>
      <c r="U105" s="3">
        <f>'Annual Raw'!V113</f>
        <v>0</v>
      </c>
      <c r="V105" s="3">
        <f>'Annual Raw'!W113</f>
        <v>0</v>
      </c>
      <c r="W105" s="3">
        <f>'Annual Raw'!X113</f>
        <v>0</v>
      </c>
      <c r="X105" s="3">
        <f>'Annual Raw'!Y113</f>
        <v>0</v>
      </c>
      <c r="Y105" s="3">
        <f>'Annual Raw'!Z113</f>
        <v>0</v>
      </c>
      <c r="Z105" s="3">
        <f>'Annual Raw'!AA113</f>
        <v>0</v>
      </c>
      <c r="AA105" s="3">
        <f>'Annual Raw'!AB113</f>
        <v>0</v>
      </c>
      <c r="AB105" s="37"/>
      <c r="AC105" s="37"/>
      <c r="AD105" s="37"/>
      <c r="AE105" s="37"/>
      <c r="AI105" s="3">
        <f>'QTR Raw'!C50</f>
        <v>0</v>
      </c>
      <c r="AJ105" s="3">
        <f>'QTR Raw'!D50</f>
        <v>0</v>
      </c>
      <c r="AK105" s="3">
        <f>'QTR Raw'!E50</f>
        <v>0</v>
      </c>
      <c r="AL105" s="3">
        <f>'QTR Raw'!F50</f>
        <v>0</v>
      </c>
      <c r="AM105" s="3">
        <f>'QTR Raw'!G50</f>
        <v>0</v>
      </c>
      <c r="AN105" s="3">
        <f>'QTR Raw'!H50</f>
        <v>0</v>
      </c>
      <c r="AO105" s="3">
        <f>'QTR Raw'!I50</f>
        <v>0</v>
      </c>
      <c r="AP105" s="3">
        <f>'QTR Raw'!J50</f>
        <v>0</v>
      </c>
      <c r="AQ105" s="3">
        <f>'QTR Raw'!K50</f>
        <v>0</v>
      </c>
      <c r="AR105" s="3">
        <f>'QTR Raw'!L50</f>
        <v>0</v>
      </c>
      <c r="AS105" s="3">
        <f>'QTR Raw'!M50</f>
        <v>0</v>
      </c>
      <c r="AT105" s="3">
        <f>'QTR Raw'!N50</f>
        <v>0</v>
      </c>
      <c r="AU105" s="3">
        <f>'QTR Raw'!O50</f>
        <v>0</v>
      </c>
      <c r="AV105" s="3">
        <f>'QTR Raw'!P50</f>
        <v>0</v>
      </c>
      <c r="AW105" s="3">
        <f>'QTR Raw'!Q50</f>
        <v>0</v>
      </c>
      <c r="AX105" s="3">
        <f>'QTR Raw'!R50</f>
        <v>0</v>
      </c>
      <c r="AY105" s="3">
        <f>'QTR Raw'!S50</f>
        <v>0</v>
      </c>
      <c r="AZ105" s="3">
        <f>'QTR Raw'!T50</f>
        <v>0</v>
      </c>
      <c r="BA105" s="3">
        <f>'QTR Raw'!U50</f>
        <v>0</v>
      </c>
      <c r="BB105" s="3">
        <f>'QTR Raw'!V50</f>
        <v>0</v>
      </c>
      <c r="BC105" s="3">
        <f>'QTR Raw'!W50</f>
        <v>0</v>
      </c>
      <c r="BD105" s="3">
        <f>'QTR Raw'!X50</f>
        <v>0</v>
      </c>
      <c r="BE105" s="3">
        <f>'QTR Raw'!Y50</f>
        <v>0</v>
      </c>
      <c r="BF105" s="3">
        <f>'QTR Raw'!Z50</f>
        <v>0</v>
      </c>
      <c r="BG105" s="3">
        <f>'QTR Raw'!AA50</f>
        <v>0</v>
      </c>
      <c r="BH105" s="3">
        <f>'QTR Raw'!AB50</f>
        <v>0</v>
      </c>
      <c r="BI105" s="3">
        <f>'QTR Raw'!AC50</f>
        <v>0</v>
      </c>
      <c r="BJ105" s="3">
        <f>'QTR Raw'!AD50</f>
        <v>0</v>
      </c>
      <c r="BK105" s="3">
        <f>'QTR Raw'!AE50</f>
        <v>0</v>
      </c>
      <c r="BL105" s="3">
        <f>'QTR Raw'!AF50</f>
        <v>0</v>
      </c>
      <c r="BM105" s="3">
        <f>'QTR Raw'!AG50</f>
        <v>0</v>
      </c>
      <c r="BN105" s="3">
        <f>'QTR Raw'!AH50</f>
        <v>0</v>
      </c>
      <c r="BO105" s="3">
        <f>'QTR Raw'!AI50</f>
        <v>0</v>
      </c>
      <c r="BP105" s="3">
        <f>'QTR Raw'!AJ50</f>
        <v>0</v>
      </c>
      <c r="BQ105" s="3">
        <f>'QTR Raw'!AK50</f>
        <v>0</v>
      </c>
      <c r="BR105" s="3">
        <f>'QTR Raw'!AL50</f>
        <v>0</v>
      </c>
      <c r="BS105" s="3">
        <f>'QTR Raw'!AM50</f>
        <v>0</v>
      </c>
      <c r="BT105" s="3">
        <f>'QTR Raw'!AN50</f>
        <v>0</v>
      </c>
      <c r="BU105" s="3">
        <f>'QTR Raw'!AO50</f>
        <v>0</v>
      </c>
      <c r="BV105" s="3">
        <f>'QTR Raw'!AP50</f>
        <v>0</v>
      </c>
      <c r="BW105" s="3">
        <f>'QTR Raw'!AQ50</f>
        <v>0</v>
      </c>
      <c r="BX105" s="3">
        <f>'QTR Raw'!AR50</f>
        <v>0</v>
      </c>
      <c r="BY105" s="3">
        <f>'QTR Raw'!AS50</f>
        <v>0</v>
      </c>
      <c r="BZ105" s="3">
        <f>'QTR Raw'!AT50</f>
        <v>0</v>
      </c>
      <c r="CA105" s="3">
        <f>'QTR Raw'!AU50</f>
        <v>0</v>
      </c>
      <c r="CB105" s="3">
        <f>'QTR Raw'!AV50</f>
        <v>0</v>
      </c>
      <c r="CC105" s="3">
        <f>'QTR Raw'!AW50</f>
        <v>0</v>
      </c>
      <c r="CD105" s="3">
        <f>'QTR Raw'!AX50</f>
        <v>0</v>
      </c>
      <c r="CE105" s="3">
        <f>'QTR Raw'!AY50</f>
        <v>0</v>
      </c>
      <c r="CF105" s="3">
        <f>'QTR Raw'!AZ50</f>
        <v>0</v>
      </c>
      <c r="CG105" s="3">
        <f>'QTR Raw'!BA50</f>
        <v>0</v>
      </c>
      <c r="CH105" s="3">
        <f>'QTR Raw'!BB50</f>
        <v>0</v>
      </c>
      <c r="CI105" s="3">
        <f>'QTR Raw'!BC50</f>
        <v>0</v>
      </c>
      <c r="CJ105" s="3">
        <f>'QTR Raw'!BD50</f>
        <v>0</v>
      </c>
      <c r="CK105" s="3">
        <f>'QTR Raw'!BE50</f>
        <v>0</v>
      </c>
      <c r="CL105" s="3">
        <f>'QTR Raw'!BF50</f>
        <v>0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</row>
    <row r="106" spans="1:110" s="3" customFormat="1" x14ac:dyDescent="0.2">
      <c r="AB106" s="37"/>
      <c r="AC106" s="37"/>
      <c r="AD106" s="37"/>
      <c r="AE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E106" s="134"/>
    </row>
    <row r="107" spans="1:110" s="13" customFormat="1" x14ac:dyDescent="0.2">
      <c r="A107" s="13" t="s">
        <v>36</v>
      </c>
      <c r="AB107" s="37"/>
      <c r="AC107" s="37"/>
      <c r="AD107" s="37"/>
      <c r="AE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</row>
    <row r="108" spans="1:110" s="13" customFormat="1" x14ac:dyDescent="0.2">
      <c r="A108" s="13" t="s">
        <v>457</v>
      </c>
      <c r="B108" s="13">
        <f>'Annual Raw'!C106</f>
        <v>0</v>
      </c>
      <c r="C108" s="13">
        <f>'Annual Raw'!D106</f>
        <v>0</v>
      </c>
      <c r="D108" s="13">
        <f>'Annual Raw'!E106</f>
        <v>0</v>
      </c>
      <c r="E108" s="13">
        <f>'Annual Raw'!F106</f>
        <v>0</v>
      </c>
      <c r="F108" s="13">
        <f>'Annual Raw'!G106</f>
        <v>0</v>
      </c>
      <c r="G108" s="13">
        <f>'Annual Raw'!H106</f>
        <v>0</v>
      </c>
      <c r="H108" s="13">
        <f>'Annual Raw'!I106</f>
        <v>0</v>
      </c>
      <c r="I108" s="13">
        <f>'Annual Raw'!J106</f>
        <v>0</v>
      </c>
      <c r="J108" s="13">
        <f>'Annual Raw'!K106</f>
        <v>0</v>
      </c>
      <c r="K108" s="13">
        <f>'Annual Raw'!L106</f>
        <v>0</v>
      </c>
      <c r="L108" s="13">
        <f>'Annual Raw'!M106</f>
        <v>0</v>
      </c>
      <c r="M108" s="13">
        <f>'Annual Raw'!N106</f>
        <v>0</v>
      </c>
      <c r="N108" s="13">
        <f>'Annual Raw'!O106</f>
        <v>0</v>
      </c>
      <c r="O108" s="13">
        <f>'Annual Raw'!P106</f>
        <v>0</v>
      </c>
      <c r="P108" s="13">
        <f>'Annual Raw'!Q106</f>
        <v>0</v>
      </c>
      <c r="Q108" s="13">
        <f>'Annual Raw'!R106</f>
        <v>0</v>
      </c>
      <c r="R108" s="13">
        <f>'Annual Raw'!S106</f>
        <v>0</v>
      </c>
      <c r="S108" s="13">
        <f>'Annual Raw'!T106</f>
        <v>0</v>
      </c>
      <c r="T108" s="13">
        <f>'Annual Raw'!U106</f>
        <v>0</v>
      </c>
      <c r="U108" s="13">
        <f>'Annual Raw'!V106</f>
        <v>0</v>
      </c>
      <c r="V108" s="13">
        <f>'Annual Raw'!W106</f>
        <v>0</v>
      </c>
      <c r="W108" s="13">
        <f>'Annual Raw'!X106</f>
        <v>0</v>
      </c>
      <c r="X108" s="13">
        <f>'Annual Raw'!Y106</f>
        <v>0</v>
      </c>
      <c r="Y108" s="13">
        <f>'Annual Raw'!Z106</f>
        <v>1220</v>
      </c>
      <c r="Z108" s="13">
        <f>'Annual Raw'!AA106</f>
        <v>999.65</v>
      </c>
      <c r="AA108" s="13">
        <f>'Annual Raw'!AB106</f>
        <v>1172.75</v>
      </c>
      <c r="AB108" s="37">
        <f>+CP108</f>
        <v>1520</v>
      </c>
      <c r="AC108" s="37">
        <f>+CT108</f>
        <v>1520</v>
      </c>
      <c r="AD108" s="37">
        <f>+CX108</f>
        <v>1520</v>
      </c>
      <c r="AE108" s="37">
        <f>+DB108</f>
        <v>1520</v>
      </c>
      <c r="AJ108" s="13">
        <f>'QTR Share Price'!HP21</f>
        <v>0</v>
      </c>
      <c r="AK108" s="13">
        <f>'QTR Share Price'!HQ21</f>
        <v>0</v>
      </c>
      <c r="AL108" s="13">
        <f>'QTR Share Price'!HR21</f>
        <v>0</v>
      </c>
      <c r="AM108" s="13">
        <f>'QTR Share Price'!HS21</f>
        <v>0</v>
      </c>
      <c r="AN108" s="13">
        <f>'QTR Share Price'!HT21</f>
        <v>0</v>
      </c>
      <c r="AO108" s="13">
        <f>'QTR Share Price'!HU21</f>
        <v>0</v>
      </c>
      <c r="AP108" s="13">
        <f>'QTR Share Price'!HV21</f>
        <v>0</v>
      </c>
      <c r="AQ108" s="13">
        <f>'QTR Share Price'!HW21</f>
        <v>0</v>
      </c>
      <c r="AR108" s="13">
        <f>'QTR Share Price'!HX21</f>
        <v>0</v>
      </c>
      <c r="AS108" s="13">
        <f>'QTR Share Price'!HY21</f>
        <v>0</v>
      </c>
      <c r="AT108" s="13">
        <f>'QTR Share Price'!HZ21</f>
        <v>0</v>
      </c>
      <c r="AU108" s="13">
        <f>'QTR Share Price'!IA21</f>
        <v>0</v>
      </c>
      <c r="AV108" s="13">
        <f>'QTR Share Price'!IB21</f>
        <v>0</v>
      </c>
      <c r="AW108" s="13">
        <f>'QTR Share Price'!IC21</f>
        <v>0</v>
      </c>
      <c r="AX108" s="13">
        <f>'QTR Share Price'!ID21</f>
        <v>0</v>
      </c>
      <c r="AY108" s="13">
        <f>'QTR Share Price'!IE21</f>
        <v>0</v>
      </c>
      <c r="AZ108" s="13">
        <f>'QTR Share Price'!IF21</f>
        <v>0</v>
      </c>
      <c r="BA108" s="13">
        <f>'QTR Share Price'!IG21</f>
        <v>0</v>
      </c>
      <c r="BB108" s="13">
        <f>'QTR Share Price'!IH21</f>
        <v>0</v>
      </c>
      <c r="BC108" s="13">
        <f>'QTR Share Price'!II21</f>
        <v>0</v>
      </c>
      <c r="BD108" s="13">
        <f>'QTR Share Price'!IJ21</f>
        <v>0</v>
      </c>
      <c r="BE108" s="13">
        <f>'QTR Share Price'!IK21</f>
        <v>0</v>
      </c>
      <c r="BF108" s="13">
        <f>'QTR Share Price'!IL21</f>
        <v>0</v>
      </c>
      <c r="BG108" s="13">
        <f>'QTR Share Price'!IM21</f>
        <v>0</v>
      </c>
      <c r="BH108" s="13">
        <f>'QTR Share Price'!IN21</f>
        <v>0</v>
      </c>
      <c r="BI108" s="13">
        <f>'QTR Share Price'!IO21</f>
        <v>0</v>
      </c>
      <c r="BJ108" s="13">
        <f>'QTR Share Price'!IP21</f>
        <v>0</v>
      </c>
      <c r="BK108" s="13">
        <f>'QTR Share Price'!IQ21</f>
        <v>0</v>
      </c>
      <c r="BL108" s="13">
        <f>'QTR Share Price'!IR21</f>
        <v>0</v>
      </c>
      <c r="BM108" s="13">
        <f>'QTR Share Price'!IS21</f>
        <v>0</v>
      </c>
      <c r="BN108" s="13">
        <f>'QTR Share Price'!IT21</f>
        <v>0</v>
      </c>
      <c r="BO108" s="13">
        <f>'QTR Share Price'!IU21</f>
        <v>0</v>
      </c>
      <c r="BP108" s="13">
        <f>'QTR Share Price'!IV21</f>
        <v>0</v>
      </c>
      <c r="BQ108" s="13">
        <f>'QTR Share Price'!IW21</f>
        <v>0</v>
      </c>
      <c r="BR108" s="13">
        <f>'QTR Share Price'!IX21</f>
        <v>0</v>
      </c>
      <c r="BS108" s="13">
        <f>'QTR Share Price'!IY21</f>
        <v>0</v>
      </c>
      <c r="BT108" s="13">
        <f>'QTR Share Price'!IZ21</f>
        <v>0</v>
      </c>
      <c r="BU108" s="13">
        <f>'QTR Share Price'!JA21</f>
        <v>0</v>
      </c>
      <c r="BV108" s="13">
        <f>'QTR Share Price'!JB21</f>
        <v>0</v>
      </c>
      <c r="BW108" s="13">
        <f>'QTR Share Price'!JC21</f>
        <v>0</v>
      </c>
      <c r="BX108" s="13">
        <f>'QTR Share Price'!JD21</f>
        <v>0</v>
      </c>
      <c r="BY108" s="13">
        <f>'QTR Share Price'!JE21</f>
        <v>0</v>
      </c>
      <c r="BZ108" s="13">
        <f>'QTR Share Price'!JF21</f>
        <v>0</v>
      </c>
      <c r="CA108" s="13">
        <f>'QTR Share Price'!JG21</f>
        <v>0</v>
      </c>
      <c r="CB108" s="13">
        <f>'QTR Share Price'!JH21</f>
        <v>0</v>
      </c>
      <c r="CC108" s="13">
        <f>'QTR Share Price'!JI21</f>
        <v>883.35</v>
      </c>
      <c r="CD108" s="13">
        <f>'QTR Share Price'!JJ21</f>
        <v>1220</v>
      </c>
      <c r="CE108" s="13">
        <f>'QTR Share Price'!JK21</f>
        <v>1314.75</v>
      </c>
      <c r="CF108" s="13">
        <f>'QTR Share Price'!JL21</f>
        <v>1169.2</v>
      </c>
      <c r="CG108" s="13">
        <f>'QTR Share Price'!JM21</f>
        <v>1107.3499999999999</v>
      </c>
      <c r="CH108" s="13">
        <f>'QTR Share Price'!JN21</f>
        <v>999.65</v>
      </c>
      <c r="CI108" s="13">
        <f>'QTR Share Price'!JO21</f>
        <v>1229.75</v>
      </c>
      <c r="CJ108" s="13">
        <f>'QTR Share Price'!JP21</f>
        <v>1178.2</v>
      </c>
      <c r="CK108" s="13">
        <f>'QTR Share Price'!JQ21</f>
        <v>1134.8</v>
      </c>
      <c r="CL108" s="13">
        <f>'QTR Share Price'!JR21</f>
        <v>1172.75</v>
      </c>
      <c r="CM108" s="37">
        <v>1520</v>
      </c>
      <c r="CN108" s="37">
        <f t="shared" ref="CN108:DB108" si="248">+CM108</f>
        <v>1520</v>
      </c>
      <c r="CO108" s="37">
        <f t="shared" si="248"/>
        <v>1520</v>
      </c>
      <c r="CP108" s="37">
        <f t="shared" si="248"/>
        <v>1520</v>
      </c>
      <c r="CQ108" s="37">
        <f t="shared" si="248"/>
        <v>1520</v>
      </c>
      <c r="CR108" s="37">
        <f t="shared" si="248"/>
        <v>1520</v>
      </c>
      <c r="CS108" s="37">
        <f t="shared" si="248"/>
        <v>1520</v>
      </c>
      <c r="CT108" s="37">
        <f t="shared" si="248"/>
        <v>1520</v>
      </c>
      <c r="CU108" s="37">
        <f t="shared" si="248"/>
        <v>1520</v>
      </c>
      <c r="CV108" s="37">
        <f t="shared" si="248"/>
        <v>1520</v>
      </c>
      <c r="CW108" s="37">
        <f t="shared" si="248"/>
        <v>1520</v>
      </c>
      <c r="CX108" s="37">
        <f t="shared" si="248"/>
        <v>1520</v>
      </c>
      <c r="CY108" s="37">
        <f t="shared" si="248"/>
        <v>1520</v>
      </c>
      <c r="CZ108" s="37">
        <f t="shared" si="248"/>
        <v>1520</v>
      </c>
      <c r="DA108" s="37">
        <f t="shared" si="248"/>
        <v>1520</v>
      </c>
      <c r="DB108" s="37">
        <f t="shared" si="248"/>
        <v>1520</v>
      </c>
      <c r="DE108" s="134"/>
      <c r="DF108" s="13">
        <v>1200</v>
      </c>
    </row>
    <row r="109" spans="1:110" s="13" customFormat="1" x14ac:dyDescent="0.2">
      <c r="A109" s="13" t="s">
        <v>458</v>
      </c>
      <c r="B109" s="13">
        <f>'Annual Raw'!C107</f>
        <v>0</v>
      </c>
      <c r="C109" s="13">
        <f>'Annual Raw'!D107</f>
        <v>0</v>
      </c>
      <c r="D109" s="13">
        <f>'Annual Raw'!E107</f>
        <v>0</v>
      </c>
      <c r="E109" s="13">
        <f>'Annual Raw'!F107</f>
        <v>0</v>
      </c>
      <c r="F109" s="13">
        <f>'Annual Raw'!G107</f>
        <v>0</v>
      </c>
      <c r="G109" s="13">
        <f>'Annual Raw'!H107</f>
        <v>0</v>
      </c>
      <c r="H109" s="13">
        <f>'Annual Raw'!I107</f>
        <v>0</v>
      </c>
      <c r="I109" s="13">
        <f>'Annual Raw'!J107</f>
        <v>0</v>
      </c>
      <c r="J109" s="13">
        <f>'Annual Raw'!K107</f>
        <v>0</v>
      </c>
      <c r="K109" s="13">
        <f>'Annual Raw'!L107</f>
        <v>0</v>
      </c>
      <c r="L109" s="13">
        <f>'Annual Raw'!M107</f>
        <v>0</v>
      </c>
      <c r="M109" s="13">
        <f>'Annual Raw'!N107</f>
        <v>0</v>
      </c>
      <c r="N109" s="13">
        <f>'Annual Raw'!O107</f>
        <v>0</v>
      </c>
      <c r="O109" s="13">
        <f>'Annual Raw'!P107</f>
        <v>0</v>
      </c>
      <c r="P109" s="13">
        <f>'Annual Raw'!Q107</f>
        <v>0</v>
      </c>
      <c r="Q109" s="13">
        <f>'Annual Raw'!R107</f>
        <v>0</v>
      </c>
      <c r="R109" s="13">
        <f>'Annual Raw'!S107</f>
        <v>0</v>
      </c>
      <c r="S109" s="13">
        <f>'Annual Raw'!T107</f>
        <v>0</v>
      </c>
      <c r="T109" s="13">
        <f>'Annual Raw'!U107</f>
        <v>0</v>
      </c>
      <c r="U109" s="13">
        <f>'Annual Raw'!V107</f>
        <v>0</v>
      </c>
      <c r="V109" s="13">
        <f>'Annual Raw'!W107</f>
        <v>0</v>
      </c>
      <c r="W109" s="13">
        <f>'Annual Raw'!X107</f>
        <v>0</v>
      </c>
      <c r="X109" s="13">
        <f>'Annual Raw'!Y107</f>
        <v>0</v>
      </c>
      <c r="Y109" s="13">
        <f>'Annual Raw'!Z107</f>
        <v>1323</v>
      </c>
      <c r="Z109" s="13">
        <f>'Annual Raw'!AA107</f>
        <v>1507.2</v>
      </c>
      <c r="AA109" s="13">
        <f>'Annual Raw'!AB107</f>
        <v>1289</v>
      </c>
      <c r="AB109" s="37">
        <f>+MAX(CM109:CP109)</f>
        <v>1428.445785567887</v>
      </c>
      <c r="AC109" s="37">
        <f>+MAX(CQ109:CT109)</f>
        <v>1819.572168768779</v>
      </c>
      <c r="AD109" s="37">
        <f>+MAX(CU109:CX109)</f>
        <v>2144.6015998795915</v>
      </c>
      <c r="AE109" s="37">
        <f>+MAX(CY109:DB109)</f>
        <v>2670.8087018693595</v>
      </c>
      <c r="AJ109" s="13">
        <f>'QTR Share Price'!HP19</f>
        <v>0</v>
      </c>
      <c r="AK109" s="13">
        <f>'QTR Share Price'!HQ19</f>
        <v>0</v>
      </c>
      <c r="AL109" s="13">
        <f>'QTR Share Price'!HR19</f>
        <v>0</v>
      </c>
      <c r="AM109" s="13">
        <f>'QTR Share Price'!HS19</f>
        <v>0</v>
      </c>
      <c r="AN109" s="13">
        <f>'QTR Share Price'!HT19</f>
        <v>0</v>
      </c>
      <c r="AO109" s="13">
        <f>'QTR Share Price'!HU19</f>
        <v>0</v>
      </c>
      <c r="AP109" s="13">
        <f>'QTR Share Price'!HV19</f>
        <v>0</v>
      </c>
      <c r="AQ109" s="13">
        <f>'QTR Share Price'!HW19</f>
        <v>0</v>
      </c>
      <c r="AR109" s="13">
        <f>'QTR Share Price'!HX19</f>
        <v>0</v>
      </c>
      <c r="AS109" s="13">
        <f>'QTR Share Price'!HY19</f>
        <v>0</v>
      </c>
      <c r="AT109" s="13">
        <f>'QTR Share Price'!HZ19</f>
        <v>0</v>
      </c>
      <c r="AU109" s="13">
        <f>'QTR Share Price'!IA19</f>
        <v>0</v>
      </c>
      <c r="AV109" s="13">
        <f>'QTR Share Price'!IB19</f>
        <v>0</v>
      </c>
      <c r="AW109" s="13">
        <f>'QTR Share Price'!IC19</f>
        <v>0</v>
      </c>
      <c r="AX109" s="13">
        <f>'QTR Share Price'!ID19</f>
        <v>0</v>
      </c>
      <c r="AY109" s="13">
        <f>'QTR Share Price'!IE19</f>
        <v>0</v>
      </c>
      <c r="AZ109" s="13">
        <f>'QTR Share Price'!IF19</f>
        <v>0</v>
      </c>
      <c r="BA109" s="13">
        <f>'QTR Share Price'!IG19</f>
        <v>0</v>
      </c>
      <c r="BB109" s="13">
        <f>'QTR Share Price'!IH19</f>
        <v>0</v>
      </c>
      <c r="BC109" s="13">
        <f>'QTR Share Price'!II19</f>
        <v>0</v>
      </c>
      <c r="BD109" s="13">
        <f>'QTR Share Price'!IJ19</f>
        <v>0</v>
      </c>
      <c r="BE109" s="13">
        <f>'QTR Share Price'!IK19</f>
        <v>0</v>
      </c>
      <c r="BF109" s="13">
        <f>'QTR Share Price'!IL19</f>
        <v>0</v>
      </c>
      <c r="BG109" s="13">
        <f>'QTR Share Price'!IM19</f>
        <v>0</v>
      </c>
      <c r="BH109" s="13">
        <f>'QTR Share Price'!IN19</f>
        <v>0</v>
      </c>
      <c r="BI109" s="13">
        <f>'QTR Share Price'!IO19</f>
        <v>0</v>
      </c>
      <c r="BJ109" s="13">
        <f>'QTR Share Price'!IP19</f>
        <v>0</v>
      </c>
      <c r="BK109" s="13">
        <f>'QTR Share Price'!IQ19</f>
        <v>0</v>
      </c>
      <c r="BL109" s="13">
        <f>'QTR Share Price'!IR19</f>
        <v>0</v>
      </c>
      <c r="BM109" s="13">
        <f>'QTR Share Price'!IS19</f>
        <v>0</v>
      </c>
      <c r="BN109" s="13">
        <f>'QTR Share Price'!IT19</f>
        <v>0</v>
      </c>
      <c r="BO109" s="13">
        <f>'QTR Share Price'!IU19</f>
        <v>0</v>
      </c>
      <c r="BP109" s="13">
        <f>'QTR Share Price'!IV19</f>
        <v>0</v>
      </c>
      <c r="BQ109" s="13">
        <f>'QTR Share Price'!IW19</f>
        <v>0</v>
      </c>
      <c r="BR109" s="13">
        <f>'QTR Share Price'!IX19</f>
        <v>0</v>
      </c>
      <c r="BS109" s="13">
        <f>'QTR Share Price'!IY19</f>
        <v>0</v>
      </c>
      <c r="BT109" s="13">
        <f>'QTR Share Price'!IZ19</f>
        <v>0</v>
      </c>
      <c r="BU109" s="13">
        <f>'QTR Share Price'!JA19</f>
        <v>0</v>
      </c>
      <c r="BV109" s="13">
        <f>'QTR Share Price'!JB19</f>
        <v>0</v>
      </c>
      <c r="BW109" s="13">
        <f>'QTR Share Price'!JC19</f>
        <v>0</v>
      </c>
      <c r="BX109" s="13">
        <f>'QTR Share Price'!JD19</f>
        <v>0</v>
      </c>
      <c r="BY109" s="13">
        <f>'QTR Share Price'!JE19</f>
        <v>0</v>
      </c>
      <c r="BZ109" s="13">
        <f>'QTR Share Price'!JF19</f>
        <v>0</v>
      </c>
      <c r="CA109" s="13">
        <f>'QTR Share Price'!JG19</f>
        <v>0</v>
      </c>
      <c r="CB109" s="13">
        <f>'QTR Share Price'!JH19</f>
        <v>0</v>
      </c>
      <c r="CC109" s="13">
        <f>'QTR Share Price'!JI19</f>
        <v>990</v>
      </c>
      <c r="CD109" s="13">
        <f>'QTR Share Price'!JJ19</f>
        <v>1323</v>
      </c>
      <c r="CE109" s="13">
        <f>'QTR Share Price'!JK19</f>
        <v>1471.95</v>
      </c>
      <c r="CF109" s="13">
        <f>'QTR Share Price'!JL19</f>
        <v>1507.2</v>
      </c>
      <c r="CG109" s="13">
        <f>'QTR Share Price'!JM19</f>
        <v>1246.1500000000001</v>
      </c>
      <c r="CH109" s="13">
        <f>'QTR Share Price'!JN19</f>
        <v>1116.8499999999999</v>
      </c>
      <c r="CI109" s="13">
        <f>'QTR Share Price'!JO19</f>
        <v>1273.95</v>
      </c>
      <c r="CJ109" s="13">
        <f>'QTR Share Price'!JP19</f>
        <v>1289</v>
      </c>
      <c r="CK109" s="13">
        <f>'QTR Share Price'!JQ19</f>
        <v>1259</v>
      </c>
      <c r="CL109" s="13">
        <f>'QTR Share Price'!JR19</f>
        <v>1261.25</v>
      </c>
      <c r="CM109" s="37">
        <f t="shared" ref="CM109:DB109" si="249">+CM100*CM117</f>
        <v>1282.0630228150535</v>
      </c>
      <c r="CN109" s="37">
        <f t="shared" si="249"/>
        <v>1358.4768840181914</v>
      </c>
      <c r="CO109" s="37">
        <f t="shared" si="249"/>
        <v>1395.514951934786</v>
      </c>
      <c r="CP109" s="37">
        <f t="shared" si="249"/>
        <v>1428.445785567887</v>
      </c>
      <c r="CQ109" s="37">
        <f t="shared" si="249"/>
        <v>1530.881499641308</v>
      </c>
      <c r="CR109" s="37">
        <f t="shared" si="249"/>
        <v>1633.5312887396553</v>
      </c>
      <c r="CS109" s="37">
        <f t="shared" si="249"/>
        <v>1734.8038500005573</v>
      </c>
      <c r="CT109" s="37">
        <f t="shared" si="249"/>
        <v>1819.572168768779</v>
      </c>
      <c r="CU109" s="37">
        <f t="shared" si="249"/>
        <v>1894.2522719788333</v>
      </c>
      <c r="CV109" s="37">
        <f t="shared" si="249"/>
        <v>1966.5707657249002</v>
      </c>
      <c r="CW109" s="37">
        <f t="shared" si="249"/>
        <v>2032.6072039347116</v>
      </c>
      <c r="CX109" s="37">
        <f t="shared" si="249"/>
        <v>2144.6015998795915</v>
      </c>
      <c r="CY109" s="37">
        <f t="shared" si="249"/>
        <v>2269.7793905540411</v>
      </c>
      <c r="CZ109" s="37">
        <f t="shared" si="249"/>
        <v>2404.4517593230385</v>
      </c>
      <c r="DA109" s="37">
        <f t="shared" si="249"/>
        <v>2547.9235422035658</v>
      </c>
      <c r="DB109" s="37">
        <f t="shared" si="249"/>
        <v>2670.8087018693595</v>
      </c>
      <c r="DE109" s="134"/>
      <c r="DF109" s="13">
        <v>1269.155994005192</v>
      </c>
    </row>
    <row r="110" spans="1:110" s="13" customFormat="1" x14ac:dyDescent="0.2">
      <c r="A110" s="13" t="s">
        <v>459</v>
      </c>
      <c r="B110" s="13">
        <f>'Annual Raw'!C108</f>
        <v>0</v>
      </c>
      <c r="C110" s="13">
        <f>'Annual Raw'!D108</f>
        <v>0</v>
      </c>
      <c r="D110" s="13">
        <f>'Annual Raw'!E108</f>
        <v>0</v>
      </c>
      <c r="E110" s="13">
        <f>'Annual Raw'!F108</f>
        <v>0</v>
      </c>
      <c r="F110" s="13">
        <f>'Annual Raw'!G108</f>
        <v>0</v>
      </c>
      <c r="G110" s="13">
        <f>'Annual Raw'!H108</f>
        <v>0</v>
      </c>
      <c r="H110" s="13">
        <f>'Annual Raw'!I108</f>
        <v>0</v>
      </c>
      <c r="I110" s="13">
        <f>'Annual Raw'!J108</f>
        <v>0</v>
      </c>
      <c r="J110" s="13">
        <f>'Annual Raw'!K108</f>
        <v>0</v>
      </c>
      <c r="K110" s="13">
        <f>'Annual Raw'!L108</f>
        <v>0</v>
      </c>
      <c r="L110" s="13">
        <f>'Annual Raw'!M108</f>
        <v>0</v>
      </c>
      <c r="M110" s="13">
        <f>'Annual Raw'!N108</f>
        <v>0</v>
      </c>
      <c r="N110" s="13">
        <f>'Annual Raw'!O108</f>
        <v>0</v>
      </c>
      <c r="O110" s="13">
        <f>'Annual Raw'!P108</f>
        <v>0</v>
      </c>
      <c r="P110" s="13">
        <f>'Annual Raw'!Q108</f>
        <v>0</v>
      </c>
      <c r="Q110" s="13">
        <f>'Annual Raw'!R108</f>
        <v>0</v>
      </c>
      <c r="R110" s="13">
        <f>'Annual Raw'!S108</f>
        <v>0</v>
      </c>
      <c r="S110" s="13">
        <f>'Annual Raw'!T108</f>
        <v>0</v>
      </c>
      <c r="T110" s="13">
        <f>'Annual Raw'!U108</f>
        <v>0</v>
      </c>
      <c r="U110" s="13">
        <f>'Annual Raw'!V108</f>
        <v>0</v>
      </c>
      <c r="V110" s="13">
        <f>'Annual Raw'!W108</f>
        <v>0</v>
      </c>
      <c r="W110" s="13">
        <f>'Annual Raw'!X108</f>
        <v>0</v>
      </c>
      <c r="X110" s="13">
        <f>'Annual Raw'!Y108</f>
        <v>0</v>
      </c>
      <c r="Y110" s="13">
        <f>'Annual Raw'!Z108</f>
        <v>802.2</v>
      </c>
      <c r="Z110" s="13">
        <f>'Annual Raw'!AA108</f>
        <v>884.65</v>
      </c>
      <c r="AA110" s="13">
        <f>'Annual Raw'!AB108</f>
        <v>890.65</v>
      </c>
      <c r="AB110" s="37">
        <f>+MIN(CM110:CP110)</f>
        <v>1047.8609847919904</v>
      </c>
      <c r="AC110" s="37">
        <f>+MIN(CQ110:CT110)</f>
        <v>1251.2263182598551</v>
      </c>
      <c r="AD110" s="37">
        <f>+MIN(CU110:CX110)</f>
        <v>1548.2180016407374</v>
      </c>
      <c r="AE110" s="37">
        <f>+MIN(CY110:DB110)</f>
        <v>1855.1453595660123</v>
      </c>
      <c r="AJ110" s="13">
        <f>+'QTR Share Price'!HP20</f>
        <v>0</v>
      </c>
      <c r="AK110" s="13">
        <f>+'QTR Share Price'!HQ20</f>
        <v>0</v>
      </c>
      <c r="AL110" s="13">
        <f>+'QTR Share Price'!HR20</f>
        <v>0</v>
      </c>
      <c r="AM110" s="13">
        <f>+'QTR Share Price'!HS20</f>
        <v>0</v>
      </c>
      <c r="AN110" s="13">
        <f>+'QTR Share Price'!HT20</f>
        <v>0</v>
      </c>
      <c r="AO110" s="13">
        <f>+'QTR Share Price'!HU20</f>
        <v>0</v>
      </c>
      <c r="AP110" s="13">
        <f>+'QTR Share Price'!HV20</f>
        <v>0</v>
      </c>
      <c r="AQ110" s="13">
        <f>+'QTR Share Price'!HW20</f>
        <v>0</v>
      </c>
      <c r="AR110" s="13">
        <f>+'QTR Share Price'!HX20</f>
        <v>0</v>
      </c>
      <c r="AS110" s="13">
        <f>+'QTR Share Price'!HY20</f>
        <v>0</v>
      </c>
      <c r="AT110" s="13">
        <f>+'QTR Share Price'!HZ20</f>
        <v>0</v>
      </c>
      <c r="AU110" s="13">
        <f>+'QTR Share Price'!IA20</f>
        <v>0</v>
      </c>
      <c r="AV110" s="13">
        <f>+'QTR Share Price'!IB20</f>
        <v>0</v>
      </c>
      <c r="AW110" s="13">
        <f>+'QTR Share Price'!IC20</f>
        <v>0</v>
      </c>
      <c r="AX110" s="13">
        <f>+'QTR Share Price'!ID20</f>
        <v>0</v>
      </c>
      <c r="AY110" s="13">
        <f>+'QTR Share Price'!IE20</f>
        <v>0</v>
      </c>
      <c r="AZ110" s="13">
        <f>+'QTR Share Price'!IF20</f>
        <v>0</v>
      </c>
      <c r="BA110" s="13">
        <f>+'QTR Share Price'!IG20</f>
        <v>0</v>
      </c>
      <c r="BB110" s="13">
        <f>+'QTR Share Price'!IH20</f>
        <v>0</v>
      </c>
      <c r="BC110" s="13">
        <f>+'QTR Share Price'!II20</f>
        <v>0</v>
      </c>
      <c r="BD110" s="13">
        <f>+'QTR Share Price'!IJ20</f>
        <v>0</v>
      </c>
      <c r="BE110" s="13">
        <f>+'QTR Share Price'!IK20</f>
        <v>0</v>
      </c>
      <c r="BF110" s="13">
        <f>+'QTR Share Price'!IL20</f>
        <v>0</v>
      </c>
      <c r="BG110" s="13">
        <f>+'QTR Share Price'!IM20</f>
        <v>0</v>
      </c>
      <c r="BH110" s="13">
        <f>+'QTR Share Price'!IN20</f>
        <v>0</v>
      </c>
      <c r="BI110" s="13">
        <f>+'QTR Share Price'!IO20</f>
        <v>0</v>
      </c>
      <c r="BJ110" s="13">
        <f>+'QTR Share Price'!IP20</f>
        <v>0</v>
      </c>
      <c r="BK110" s="13">
        <f>+'QTR Share Price'!IQ20</f>
        <v>0</v>
      </c>
      <c r="BL110" s="13">
        <f>+'QTR Share Price'!IR20</f>
        <v>0</v>
      </c>
      <c r="BM110" s="13">
        <f>+'QTR Share Price'!IS20</f>
        <v>0</v>
      </c>
      <c r="BN110" s="13">
        <f>+'QTR Share Price'!IT20</f>
        <v>0</v>
      </c>
      <c r="BO110" s="13">
        <f>+'QTR Share Price'!IU20</f>
        <v>0</v>
      </c>
      <c r="BP110" s="13">
        <f>+'QTR Share Price'!IV20</f>
        <v>0</v>
      </c>
      <c r="BQ110" s="13">
        <f>+'QTR Share Price'!IW20</f>
        <v>0</v>
      </c>
      <c r="BR110" s="13">
        <f>+'QTR Share Price'!IX20</f>
        <v>0</v>
      </c>
      <c r="BS110" s="13">
        <f>+'QTR Share Price'!IY20</f>
        <v>0</v>
      </c>
      <c r="BT110" s="13">
        <f>+'QTR Share Price'!IZ20</f>
        <v>0</v>
      </c>
      <c r="BU110" s="13">
        <f>+'QTR Share Price'!JA20</f>
        <v>0</v>
      </c>
      <c r="BV110" s="13">
        <f>+'QTR Share Price'!JB20</f>
        <v>0</v>
      </c>
      <c r="BW110" s="13">
        <f>+'QTR Share Price'!JC20</f>
        <v>0</v>
      </c>
      <c r="BX110" s="13">
        <f>+'QTR Share Price'!JD20</f>
        <v>0</v>
      </c>
      <c r="BY110" s="13">
        <f>+'QTR Share Price'!JE20</f>
        <v>0</v>
      </c>
      <c r="BZ110" s="13">
        <f>+'QTR Share Price'!JF20</f>
        <v>0</v>
      </c>
      <c r="CA110" s="13">
        <f>+'QTR Share Price'!JG20</f>
        <v>0</v>
      </c>
      <c r="CB110" s="13">
        <f>+'QTR Share Price'!JH20</f>
        <v>0</v>
      </c>
      <c r="CC110" s="13">
        <f>+'QTR Share Price'!JI20</f>
        <v>0</v>
      </c>
      <c r="CD110" s="13">
        <f>+'QTR Share Price'!JJ20</f>
        <v>802.2</v>
      </c>
      <c r="CE110" s="13">
        <f>+'QTR Share Price'!JK20</f>
        <v>1111</v>
      </c>
      <c r="CF110" s="13">
        <f>+'QTR Share Price'!JL20</f>
        <v>1080.7</v>
      </c>
      <c r="CG110" s="13">
        <f>+'QTR Share Price'!JM20</f>
        <v>1059.05</v>
      </c>
      <c r="CH110" s="13">
        <f>+'QTR Share Price'!JN20</f>
        <v>884.65</v>
      </c>
      <c r="CI110" s="13">
        <f>+'QTR Share Price'!JO20</f>
        <v>890.65</v>
      </c>
      <c r="CJ110" s="13">
        <f>+'QTR Share Price'!JP20</f>
        <v>1063.8499999999999</v>
      </c>
      <c r="CK110" s="13">
        <f>+'QTR Share Price'!JQ20</f>
        <v>1077.8499999999999</v>
      </c>
      <c r="CL110" s="13">
        <f>+'QTR Share Price'!JR20</f>
        <v>1030.8499999999999</v>
      </c>
      <c r="CM110" s="37">
        <f t="shared" ref="CM110:DB110" si="250">+CM118*CM100</f>
        <v>1047.8609847919904</v>
      </c>
      <c r="CN110" s="37">
        <f t="shared" si="250"/>
        <v>1110.3158738474945</v>
      </c>
      <c r="CO110" s="37">
        <f t="shared" si="250"/>
        <v>1140.587978752804</v>
      </c>
      <c r="CP110" s="37">
        <f t="shared" si="250"/>
        <v>1167.5031421626609</v>
      </c>
      <c r="CQ110" s="37">
        <f t="shared" si="250"/>
        <v>1251.2263182598551</v>
      </c>
      <c r="CR110" s="37">
        <f t="shared" si="250"/>
        <v>1335.1244630305441</v>
      </c>
      <c r="CS110" s="37">
        <f t="shared" si="250"/>
        <v>1417.8969663215655</v>
      </c>
      <c r="CT110" s="37">
        <f t="shared" si="250"/>
        <v>1487.1801547475088</v>
      </c>
      <c r="CU110" s="37">
        <f t="shared" si="250"/>
        <v>1548.2180016407374</v>
      </c>
      <c r="CV110" s="37">
        <f t="shared" si="250"/>
        <v>1607.3256482438162</v>
      </c>
      <c r="CW110" s="37">
        <f t="shared" si="250"/>
        <v>1661.2988195647947</v>
      </c>
      <c r="CX110" s="37">
        <f t="shared" si="250"/>
        <v>1752.8345365596642</v>
      </c>
      <c r="CY110" s="37">
        <f t="shared" si="250"/>
        <v>1855.1453595660123</v>
      </c>
      <c r="CZ110" s="37">
        <f t="shared" si="250"/>
        <v>1965.2163299093393</v>
      </c>
      <c r="DA110" s="37">
        <f t="shared" si="250"/>
        <v>2082.4792733245158</v>
      </c>
      <c r="DB110" s="37">
        <f t="shared" si="250"/>
        <v>2182.9162737934821</v>
      </c>
      <c r="DE110" s="134"/>
      <c r="DF110" s="13">
        <v>1075</v>
      </c>
    </row>
    <row r="111" spans="1:110" s="14" customFormat="1" x14ac:dyDescent="0.2">
      <c r="AB111" s="16"/>
      <c r="AC111" s="16"/>
      <c r="AD111" s="16"/>
      <c r="AE111" s="16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E111" s="134"/>
    </row>
    <row r="112" spans="1:110" s="51" customFormat="1" x14ac:dyDescent="0.2">
      <c r="A112" s="51" t="s">
        <v>346</v>
      </c>
      <c r="AB112" s="48">
        <f>+AB109/AB108-1</f>
        <v>-6.0233035810600688E-2</v>
      </c>
      <c r="AC112" s="48">
        <f>+AC109/AC108-1</f>
        <v>0.19708695313735469</v>
      </c>
      <c r="AD112" s="48">
        <f>+AD109/AD108-1</f>
        <v>0.41092210518394179</v>
      </c>
      <c r="AE112" s="48">
        <f>+AE109/AE108-1</f>
        <v>0.7571109880719471</v>
      </c>
      <c r="CM112" s="48">
        <f t="shared" ref="CM112:DB112" si="251">+CM109/CM108-1</f>
        <v>-0.15653748499009634</v>
      </c>
      <c r="CN112" s="48">
        <f t="shared" si="251"/>
        <v>-0.10626520788276883</v>
      </c>
      <c r="CO112" s="48">
        <f t="shared" si="251"/>
        <v>-8.1898057937640711E-2</v>
      </c>
      <c r="CP112" s="48">
        <f t="shared" si="251"/>
        <v>-6.0233035810600688E-2</v>
      </c>
      <c r="CQ112" s="48">
        <f t="shared" si="251"/>
        <v>7.1588813429657172E-3</v>
      </c>
      <c r="CR112" s="48">
        <f t="shared" si="251"/>
        <v>7.4691637328720528E-2</v>
      </c>
      <c r="CS112" s="48">
        <f t="shared" si="251"/>
        <v>0.14131832236878772</v>
      </c>
      <c r="CT112" s="48">
        <f t="shared" si="251"/>
        <v>0.19708695313735469</v>
      </c>
      <c r="CU112" s="48">
        <f t="shared" si="251"/>
        <v>0.24621859998607443</v>
      </c>
      <c r="CV112" s="48">
        <f t="shared" si="251"/>
        <v>0.29379655639796054</v>
      </c>
      <c r="CW112" s="48">
        <f t="shared" si="251"/>
        <v>0.33724158153599437</v>
      </c>
      <c r="CX112" s="48">
        <f t="shared" si="251"/>
        <v>0.41092210518394179</v>
      </c>
      <c r="CY112" s="48">
        <f t="shared" si="251"/>
        <v>0.49327591483818489</v>
      </c>
      <c r="CZ112" s="48">
        <f t="shared" si="251"/>
        <v>0.58187615744936738</v>
      </c>
      <c r="DA112" s="48">
        <f t="shared" si="251"/>
        <v>0.67626548829181954</v>
      </c>
      <c r="DB112" s="48">
        <f t="shared" si="251"/>
        <v>0.7571109880719471</v>
      </c>
      <c r="DE112" s="129"/>
      <c r="DF112" s="51">
        <v>5.762999500432664E-2</v>
      </c>
    </row>
    <row r="113" spans="1:110" s="51" customFormat="1" x14ac:dyDescent="0.2">
      <c r="A113" s="51" t="s">
        <v>347</v>
      </c>
      <c r="AB113" s="48">
        <f>+AB110/AB108-1</f>
        <v>-0.31061777316316419</v>
      </c>
      <c r="AC113" s="48">
        <f>+AC110/AC108-1</f>
        <v>-0.17682479061851641</v>
      </c>
      <c r="AD113" s="48">
        <f>+AD110/AD108-1</f>
        <v>1.8564474763643091E-2</v>
      </c>
      <c r="AE113" s="48">
        <f>+AE110/AE108-1</f>
        <v>0.22049036813553435</v>
      </c>
      <c r="CM113" s="48">
        <f t="shared" ref="CM113:DB113" si="252">+CM110/CM108-1</f>
        <v>-0.31061777316316419</v>
      </c>
      <c r="CN113" s="48">
        <f t="shared" si="252"/>
        <v>-0.26952903036349052</v>
      </c>
      <c r="CO113" s="48">
        <f t="shared" si="252"/>
        <v>-0.24961317187315524</v>
      </c>
      <c r="CP113" s="48">
        <f t="shared" si="252"/>
        <v>-0.23190582752456523</v>
      </c>
      <c r="CQ113" s="48">
        <f t="shared" si="252"/>
        <v>-0.17682479061851641</v>
      </c>
      <c r="CR113" s="48">
        <f t="shared" si="252"/>
        <v>-0.12162864274306306</v>
      </c>
      <c r="CS113" s="48">
        <f t="shared" si="252"/>
        <v>-6.7173048472654262E-2</v>
      </c>
      <c r="CT113" s="48">
        <f t="shared" si="252"/>
        <v>-2.1592003455586317E-2</v>
      </c>
      <c r="CU113" s="48">
        <f t="shared" si="252"/>
        <v>1.8564474763643091E-2</v>
      </c>
      <c r="CV113" s="48">
        <f t="shared" si="252"/>
        <v>5.7451084370931715E-2</v>
      </c>
      <c r="CW113" s="48">
        <f t="shared" si="252"/>
        <v>9.2959749713680706E-2</v>
      </c>
      <c r="CX113" s="48">
        <f t="shared" si="252"/>
        <v>0.15318061615767387</v>
      </c>
      <c r="CY113" s="48">
        <f t="shared" si="252"/>
        <v>0.22049036813553435</v>
      </c>
      <c r="CZ113" s="48">
        <f t="shared" si="252"/>
        <v>0.2929054802035127</v>
      </c>
      <c r="DA113" s="48">
        <f t="shared" si="252"/>
        <v>0.37005215350297083</v>
      </c>
      <c r="DB113" s="48">
        <f t="shared" si="252"/>
        <v>0.43612912749571198</v>
      </c>
      <c r="DE113" s="129"/>
      <c r="DF113" s="51">
        <v>-0.10416666666666663</v>
      </c>
    </row>
    <row r="114" spans="1:110" s="14" customFormat="1" x14ac:dyDescent="0.2">
      <c r="AB114" s="16"/>
      <c r="AC114" s="16"/>
      <c r="AD114" s="16"/>
      <c r="AE114" s="16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E114" s="134"/>
    </row>
    <row r="115" spans="1:110" s="13" customFormat="1" x14ac:dyDescent="0.2">
      <c r="A115" s="13" t="s">
        <v>40</v>
      </c>
      <c r="AB115" s="37"/>
      <c r="AC115" s="37"/>
      <c r="AD115" s="37"/>
      <c r="AE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E115" s="134"/>
    </row>
    <row r="116" spans="1:110" s="13" customFormat="1" x14ac:dyDescent="0.2">
      <c r="A116" s="13" t="s">
        <v>460</v>
      </c>
      <c r="B116" s="13">
        <f>+B108/B100</f>
        <v>0</v>
      </c>
      <c r="C116" s="13">
        <f>+C108/C100</f>
        <v>0</v>
      </c>
      <c r="D116" s="13">
        <f>+D108/D100</f>
        <v>0</v>
      </c>
      <c r="E116" s="13" t="e">
        <f t="shared" ref="E116:AE116" ca="1" si="253">+E108/E100</f>
        <v>#DIV/0!</v>
      </c>
      <c r="F116" s="13" t="e">
        <f t="shared" ca="1" si="253"/>
        <v>#DIV/0!</v>
      </c>
      <c r="G116" s="13" t="e">
        <f t="shared" ca="1" si="253"/>
        <v>#DIV/0!</v>
      </c>
      <c r="H116" s="13" t="e">
        <f t="shared" ca="1" si="253"/>
        <v>#DIV/0!</v>
      </c>
      <c r="I116" s="13" t="e">
        <f t="shared" ca="1" si="253"/>
        <v>#DIV/0!</v>
      </c>
      <c r="J116" s="13" t="e">
        <f t="shared" ca="1" si="253"/>
        <v>#DIV/0!</v>
      </c>
      <c r="K116" s="13" t="e">
        <f t="shared" ca="1" si="253"/>
        <v>#DIV/0!</v>
      </c>
      <c r="L116" s="13" t="e">
        <f t="shared" ca="1" si="253"/>
        <v>#DIV/0!</v>
      </c>
      <c r="M116" s="13" t="e">
        <f t="shared" ca="1" si="253"/>
        <v>#DIV/0!</v>
      </c>
      <c r="N116" s="13" t="e">
        <f t="shared" ca="1" si="253"/>
        <v>#DIV/0!</v>
      </c>
      <c r="O116" s="13" t="e">
        <f t="shared" ca="1" si="253"/>
        <v>#DIV/0!</v>
      </c>
      <c r="P116" s="13" t="e">
        <f t="shared" ca="1" si="253"/>
        <v>#DIV/0!</v>
      </c>
      <c r="Q116" s="13" t="e">
        <f t="shared" ca="1" si="253"/>
        <v>#DIV/0!</v>
      </c>
      <c r="R116" s="13" t="e">
        <f t="shared" ca="1" si="253"/>
        <v>#DIV/0!</v>
      </c>
      <c r="S116" s="13" t="e">
        <f t="shared" ca="1" si="253"/>
        <v>#DIV/0!</v>
      </c>
      <c r="T116" s="13" t="e">
        <f t="shared" ca="1" si="253"/>
        <v>#DIV/0!</v>
      </c>
      <c r="U116" s="13" t="e">
        <f t="shared" ca="1" si="253"/>
        <v>#DIV/0!</v>
      </c>
      <c r="V116" s="13" t="e">
        <f t="shared" ca="1" si="253"/>
        <v>#DIV/0!</v>
      </c>
      <c r="W116" s="13" t="e">
        <f t="shared" ca="1" si="253"/>
        <v>#DIV/0!</v>
      </c>
      <c r="X116" s="13" t="e">
        <f t="shared" ca="1" si="253"/>
        <v>#DIV/0!</v>
      </c>
      <c r="Y116" s="13" t="e">
        <f t="shared" ca="1" si="253"/>
        <v>#DIV/0!</v>
      </c>
      <c r="Z116" s="13" t="e">
        <f ca="1">+Z108/Z100</f>
        <v>#DIV/0!</v>
      </c>
      <c r="AA116" s="13" t="e">
        <f ca="1">+AA108/AA100</f>
        <v>#DIV/0!</v>
      </c>
      <c r="AB116" s="37" t="e">
        <f t="shared" ca="1" si="253"/>
        <v>#DIV/0!</v>
      </c>
      <c r="AC116" s="37" t="e">
        <f t="shared" ca="1" si="253"/>
        <v>#DIV/0!</v>
      </c>
      <c r="AD116" s="37" t="e">
        <f t="shared" ca="1" si="253"/>
        <v>#DIV/0!</v>
      </c>
      <c r="AE116" s="37" t="e">
        <f t="shared" ca="1" si="253"/>
        <v>#DIV/0!</v>
      </c>
      <c r="AL116" s="13" t="e">
        <f t="shared" ref="AL116:BQ116" si="254">+AL108/AL100</f>
        <v>#DIV/0!</v>
      </c>
      <c r="AM116" s="13" t="e">
        <f t="shared" si="254"/>
        <v>#DIV/0!</v>
      </c>
      <c r="AN116" s="13" t="e">
        <f t="shared" si="254"/>
        <v>#DIV/0!</v>
      </c>
      <c r="AO116" s="13" t="e">
        <f t="shared" si="254"/>
        <v>#DIV/0!</v>
      </c>
      <c r="AP116" s="13" t="e">
        <f t="shared" si="254"/>
        <v>#DIV/0!</v>
      </c>
      <c r="AQ116" s="13" t="e">
        <f t="shared" si="254"/>
        <v>#DIV/0!</v>
      </c>
      <c r="AR116" s="13" t="e">
        <f t="shared" si="254"/>
        <v>#DIV/0!</v>
      </c>
      <c r="AS116" s="13" t="e">
        <f t="shared" si="254"/>
        <v>#DIV/0!</v>
      </c>
      <c r="AT116" s="13" t="e">
        <f t="shared" si="254"/>
        <v>#DIV/0!</v>
      </c>
      <c r="AU116" s="13" t="e">
        <f t="shared" si="254"/>
        <v>#DIV/0!</v>
      </c>
      <c r="AV116" s="13" t="e">
        <f t="shared" si="254"/>
        <v>#DIV/0!</v>
      </c>
      <c r="AW116" s="13" t="e">
        <f t="shared" si="254"/>
        <v>#DIV/0!</v>
      </c>
      <c r="AX116" s="13" t="e">
        <f t="shared" si="254"/>
        <v>#DIV/0!</v>
      </c>
      <c r="AY116" s="13" t="e">
        <f t="shared" si="254"/>
        <v>#DIV/0!</v>
      </c>
      <c r="AZ116" s="13" t="e">
        <f t="shared" si="254"/>
        <v>#DIV/0!</v>
      </c>
      <c r="BA116" s="13" t="e">
        <f t="shared" si="254"/>
        <v>#DIV/0!</v>
      </c>
      <c r="BB116" s="13" t="e">
        <f t="shared" si="254"/>
        <v>#DIV/0!</v>
      </c>
      <c r="BC116" s="13" t="e">
        <f t="shared" si="254"/>
        <v>#DIV/0!</v>
      </c>
      <c r="BD116" s="13" t="e">
        <f t="shared" si="254"/>
        <v>#DIV/0!</v>
      </c>
      <c r="BE116" s="13" t="e">
        <f t="shared" si="254"/>
        <v>#DIV/0!</v>
      </c>
      <c r="BF116" s="13" t="e">
        <f t="shared" si="254"/>
        <v>#DIV/0!</v>
      </c>
      <c r="BG116" s="13" t="e">
        <f t="shared" si="254"/>
        <v>#DIV/0!</v>
      </c>
      <c r="BH116" s="13" t="e">
        <f t="shared" si="254"/>
        <v>#DIV/0!</v>
      </c>
      <c r="BI116" s="13" t="e">
        <f t="shared" si="254"/>
        <v>#DIV/0!</v>
      </c>
      <c r="BJ116" s="13" t="e">
        <f t="shared" si="254"/>
        <v>#DIV/0!</v>
      </c>
      <c r="BK116" s="13" t="e">
        <f t="shared" si="254"/>
        <v>#DIV/0!</v>
      </c>
      <c r="BL116" s="13" t="e">
        <f t="shared" si="254"/>
        <v>#DIV/0!</v>
      </c>
      <c r="BM116" s="13" t="e">
        <f t="shared" si="254"/>
        <v>#DIV/0!</v>
      </c>
      <c r="BN116" s="13" t="e">
        <f t="shared" si="254"/>
        <v>#DIV/0!</v>
      </c>
      <c r="BO116" s="13" t="e">
        <f t="shared" si="254"/>
        <v>#DIV/0!</v>
      </c>
      <c r="BP116" s="13" t="e">
        <f t="shared" si="254"/>
        <v>#DIV/0!</v>
      </c>
      <c r="BQ116" s="13" t="e">
        <f t="shared" si="254"/>
        <v>#DIV/0!</v>
      </c>
      <c r="BR116" s="13" t="e">
        <f t="shared" ref="BR116:DB116" si="255">+BR108/BR100</f>
        <v>#DIV/0!</v>
      </c>
      <c r="BS116" s="13" t="e">
        <f t="shared" si="255"/>
        <v>#DIV/0!</v>
      </c>
      <c r="BT116" s="13" t="e">
        <f t="shared" si="255"/>
        <v>#DIV/0!</v>
      </c>
      <c r="BU116" s="13" t="e">
        <f t="shared" si="255"/>
        <v>#DIV/0!</v>
      </c>
      <c r="BV116" s="13" t="e">
        <f t="shared" si="255"/>
        <v>#DIV/0!</v>
      </c>
      <c r="BW116" s="13" t="e">
        <f t="shared" si="255"/>
        <v>#DIV/0!</v>
      </c>
      <c r="BX116" s="13" t="e">
        <f t="shared" si="255"/>
        <v>#DIV/0!</v>
      </c>
      <c r="BY116" s="13">
        <f t="shared" si="255"/>
        <v>0</v>
      </c>
      <c r="BZ116" s="13">
        <f t="shared" si="255"/>
        <v>0</v>
      </c>
      <c r="CA116" s="13">
        <f t="shared" si="255"/>
        <v>0</v>
      </c>
      <c r="CB116" s="13">
        <f t="shared" si="255"/>
        <v>0</v>
      </c>
      <c r="CC116" s="13">
        <f t="shared" si="255"/>
        <v>43.924322869586639</v>
      </c>
      <c r="CD116" s="13">
        <f t="shared" si="255"/>
        <v>56.496293386258209</v>
      </c>
      <c r="CE116" s="13">
        <f t="shared" si="255"/>
        <v>62.299740403138628</v>
      </c>
      <c r="CF116" s="13">
        <f t="shared" si="255"/>
        <v>54.479874943529502</v>
      </c>
      <c r="CG116" s="13">
        <f t="shared" si="255"/>
        <v>50.911579871136361</v>
      </c>
      <c r="CH116" s="13">
        <f t="shared" si="255"/>
        <v>41.458149116995266</v>
      </c>
      <c r="CI116" s="13">
        <f>+CI108/CI100</f>
        <v>49.098580838850154</v>
      </c>
      <c r="CJ116" s="13">
        <f>+CJ108/CJ100</f>
        <v>45.183465721359816</v>
      </c>
      <c r="CK116" s="13">
        <f>+CK108/CK100</f>
        <v>40.447880023090597</v>
      </c>
      <c r="CL116" s="13">
        <f>+CL108/CL100</f>
        <v>40.757157749035102</v>
      </c>
      <c r="CM116" s="37">
        <f t="shared" si="255"/>
        <v>51.967741318031017</v>
      </c>
      <c r="CN116" s="37">
        <f t="shared" si="255"/>
        <v>49.044573600689567</v>
      </c>
      <c r="CO116" s="37">
        <f t="shared" si="255"/>
        <v>47.742891920071031</v>
      </c>
      <c r="CP116" s="37">
        <f t="shared" si="255"/>
        <v>46.642245856448859</v>
      </c>
      <c r="CQ116" s="37">
        <f t="shared" si="255"/>
        <v>43.52127812549589</v>
      </c>
      <c r="CR116" s="37">
        <f t="shared" si="255"/>
        <v>40.786436098491002</v>
      </c>
      <c r="CS116" s="37">
        <f t="shared" si="255"/>
        <v>38.4054482718863</v>
      </c>
      <c r="CT116" s="37">
        <f t="shared" si="255"/>
        <v>36.616255549868249</v>
      </c>
      <c r="CU116" s="37">
        <f t="shared" si="255"/>
        <v>35.172674996168674</v>
      </c>
      <c r="CV116" s="37">
        <f t="shared" si="255"/>
        <v>33.879238257925863</v>
      </c>
      <c r="CW116" s="37">
        <f t="shared" si="255"/>
        <v>32.778551307941569</v>
      </c>
      <c r="CX116" s="37">
        <f t="shared" si="255"/>
        <v>31.066804914631376</v>
      </c>
      <c r="CY116" s="37">
        <f t="shared" si="255"/>
        <v>29.35347805180422</v>
      </c>
      <c r="CZ116" s="37">
        <f t="shared" si="255"/>
        <v>27.709401639991231</v>
      </c>
      <c r="DA116" s="37">
        <f t="shared" si="255"/>
        <v>26.149104719776769</v>
      </c>
      <c r="DB116" s="37">
        <f t="shared" si="255"/>
        <v>24.945972160579156</v>
      </c>
      <c r="DE116" s="134"/>
      <c r="DF116" s="13">
        <v>42.54796120813112</v>
      </c>
    </row>
    <row r="117" spans="1:110" s="13" customFormat="1" x14ac:dyDescent="0.2">
      <c r="A117" s="13" t="s">
        <v>461</v>
      </c>
      <c r="B117" s="13">
        <f>+B109/B100</f>
        <v>0</v>
      </c>
      <c r="C117" s="13">
        <f>+C109/C100</f>
        <v>0</v>
      </c>
      <c r="D117" s="13">
        <f>+D109/D100</f>
        <v>0</v>
      </c>
      <c r="E117" s="13" t="e">
        <f t="shared" ref="E117:AE117" ca="1" si="256">+E109/E100</f>
        <v>#DIV/0!</v>
      </c>
      <c r="F117" s="13" t="e">
        <f t="shared" ca="1" si="256"/>
        <v>#DIV/0!</v>
      </c>
      <c r="G117" s="13" t="e">
        <f t="shared" ca="1" si="256"/>
        <v>#DIV/0!</v>
      </c>
      <c r="H117" s="13" t="e">
        <f t="shared" ca="1" si="256"/>
        <v>#DIV/0!</v>
      </c>
      <c r="I117" s="13" t="e">
        <f t="shared" ca="1" si="256"/>
        <v>#DIV/0!</v>
      </c>
      <c r="J117" s="13" t="e">
        <f t="shared" ca="1" si="256"/>
        <v>#DIV/0!</v>
      </c>
      <c r="K117" s="13" t="e">
        <f t="shared" ca="1" si="256"/>
        <v>#DIV/0!</v>
      </c>
      <c r="L117" s="13" t="e">
        <f t="shared" ca="1" si="256"/>
        <v>#DIV/0!</v>
      </c>
      <c r="M117" s="13" t="e">
        <f t="shared" ca="1" si="256"/>
        <v>#DIV/0!</v>
      </c>
      <c r="N117" s="13" t="e">
        <f t="shared" ca="1" si="256"/>
        <v>#DIV/0!</v>
      </c>
      <c r="O117" s="13" t="e">
        <f t="shared" ca="1" si="256"/>
        <v>#DIV/0!</v>
      </c>
      <c r="P117" s="13" t="e">
        <f t="shared" ca="1" si="256"/>
        <v>#DIV/0!</v>
      </c>
      <c r="Q117" s="13" t="e">
        <f t="shared" ca="1" si="256"/>
        <v>#DIV/0!</v>
      </c>
      <c r="R117" s="13" t="e">
        <f t="shared" ca="1" si="256"/>
        <v>#DIV/0!</v>
      </c>
      <c r="S117" s="13" t="e">
        <f t="shared" ca="1" si="256"/>
        <v>#DIV/0!</v>
      </c>
      <c r="T117" s="13" t="e">
        <f t="shared" ca="1" si="256"/>
        <v>#DIV/0!</v>
      </c>
      <c r="U117" s="13" t="e">
        <f t="shared" ca="1" si="256"/>
        <v>#DIV/0!</v>
      </c>
      <c r="V117" s="13" t="e">
        <f t="shared" ca="1" si="256"/>
        <v>#DIV/0!</v>
      </c>
      <c r="W117" s="13" t="e">
        <f t="shared" ca="1" si="256"/>
        <v>#DIV/0!</v>
      </c>
      <c r="X117" s="13" t="e">
        <f t="shared" ca="1" si="256"/>
        <v>#DIV/0!</v>
      </c>
      <c r="Y117" s="13" t="e">
        <f t="shared" ca="1" si="256"/>
        <v>#DIV/0!</v>
      </c>
      <c r="Z117" s="13" t="e">
        <f ca="1">+Z109/Z100</f>
        <v>#DIV/0!</v>
      </c>
      <c r="AA117" s="13" t="e">
        <f ca="1">+AA109/AA100</f>
        <v>#DIV/0!</v>
      </c>
      <c r="AB117" s="60" t="e">
        <f t="shared" ca="1" si="256"/>
        <v>#DIV/0!</v>
      </c>
      <c r="AC117" s="60" t="e">
        <f t="shared" ca="1" si="256"/>
        <v>#DIV/0!</v>
      </c>
      <c r="AD117" s="60" t="e">
        <f t="shared" ca="1" si="256"/>
        <v>#DIV/0!</v>
      </c>
      <c r="AE117" s="60" t="e">
        <f t="shared" ca="1" si="256"/>
        <v>#DIV/0!</v>
      </c>
      <c r="AL117" s="13" t="e">
        <f t="shared" ref="AL117:BQ117" si="257">+AL109/AL100</f>
        <v>#DIV/0!</v>
      </c>
      <c r="AM117" s="13" t="e">
        <f t="shared" si="257"/>
        <v>#DIV/0!</v>
      </c>
      <c r="AN117" s="13" t="e">
        <f t="shared" si="257"/>
        <v>#DIV/0!</v>
      </c>
      <c r="AO117" s="13" t="e">
        <f t="shared" si="257"/>
        <v>#DIV/0!</v>
      </c>
      <c r="AP117" s="13" t="e">
        <f t="shared" si="257"/>
        <v>#DIV/0!</v>
      </c>
      <c r="AQ117" s="13" t="e">
        <f t="shared" si="257"/>
        <v>#DIV/0!</v>
      </c>
      <c r="AR117" s="13" t="e">
        <f t="shared" si="257"/>
        <v>#DIV/0!</v>
      </c>
      <c r="AS117" s="13" t="e">
        <f t="shared" si="257"/>
        <v>#DIV/0!</v>
      </c>
      <c r="AT117" s="13" t="e">
        <f t="shared" si="257"/>
        <v>#DIV/0!</v>
      </c>
      <c r="AU117" s="13" t="e">
        <f t="shared" si="257"/>
        <v>#DIV/0!</v>
      </c>
      <c r="AV117" s="13" t="e">
        <f t="shared" si="257"/>
        <v>#DIV/0!</v>
      </c>
      <c r="AW117" s="13" t="e">
        <f t="shared" si="257"/>
        <v>#DIV/0!</v>
      </c>
      <c r="AX117" s="13" t="e">
        <f t="shared" si="257"/>
        <v>#DIV/0!</v>
      </c>
      <c r="AY117" s="13" t="e">
        <f t="shared" si="257"/>
        <v>#DIV/0!</v>
      </c>
      <c r="AZ117" s="13" t="e">
        <f t="shared" si="257"/>
        <v>#DIV/0!</v>
      </c>
      <c r="BA117" s="13" t="e">
        <f t="shared" si="257"/>
        <v>#DIV/0!</v>
      </c>
      <c r="BB117" s="13" t="e">
        <f t="shared" si="257"/>
        <v>#DIV/0!</v>
      </c>
      <c r="BC117" s="13" t="e">
        <f t="shared" si="257"/>
        <v>#DIV/0!</v>
      </c>
      <c r="BD117" s="13" t="e">
        <f t="shared" si="257"/>
        <v>#DIV/0!</v>
      </c>
      <c r="BE117" s="13" t="e">
        <f t="shared" si="257"/>
        <v>#DIV/0!</v>
      </c>
      <c r="BF117" s="13" t="e">
        <f t="shared" si="257"/>
        <v>#DIV/0!</v>
      </c>
      <c r="BG117" s="13" t="e">
        <f t="shared" si="257"/>
        <v>#DIV/0!</v>
      </c>
      <c r="BH117" s="13" t="e">
        <f t="shared" si="257"/>
        <v>#DIV/0!</v>
      </c>
      <c r="BI117" s="13" t="e">
        <f t="shared" si="257"/>
        <v>#DIV/0!</v>
      </c>
      <c r="BJ117" s="13" t="e">
        <f t="shared" si="257"/>
        <v>#DIV/0!</v>
      </c>
      <c r="BK117" s="13" t="e">
        <f t="shared" si="257"/>
        <v>#DIV/0!</v>
      </c>
      <c r="BL117" s="13" t="e">
        <f t="shared" si="257"/>
        <v>#DIV/0!</v>
      </c>
      <c r="BM117" s="13" t="e">
        <f t="shared" si="257"/>
        <v>#DIV/0!</v>
      </c>
      <c r="BN117" s="13" t="e">
        <f t="shared" si="257"/>
        <v>#DIV/0!</v>
      </c>
      <c r="BO117" s="13" t="e">
        <f t="shared" si="257"/>
        <v>#DIV/0!</v>
      </c>
      <c r="BP117" s="13" t="e">
        <f t="shared" si="257"/>
        <v>#DIV/0!</v>
      </c>
      <c r="BQ117" s="13" t="e">
        <f t="shared" si="257"/>
        <v>#DIV/0!</v>
      </c>
      <c r="BR117" s="13" t="e">
        <f t="shared" ref="BR117:CH117" si="258">+BR109/BR100</f>
        <v>#DIV/0!</v>
      </c>
      <c r="BS117" s="13" t="e">
        <f t="shared" si="258"/>
        <v>#DIV/0!</v>
      </c>
      <c r="BT117" s="13" t="e">
        <f t="shared" si="258"/>
        <v>#DIV/0!</v>
      </c>
      <c r="BU117" s="13" t="e">
        <f t="shared" si="258"/>
        <v>#DIV/0!</v>
      </c>
      <c r="BV117" s="13" t="e">
        <f t="shared" si="258"/>
        <v>#DIV/0!</v>
      </c>
      <c r="BW117" s="13" t="e">
        <f t="shared" si="258"/>
        <v>#DIV/0!</v>
      </c>
      <c r="BX117" s="13" t="e">
        <f t="shared" si="258"/>
        <v>#DIV/0!</v>
      </c>
      <c r="BY117" s="13">
        <f t="shared" si="258"/>
        <v>0</v>
      </c>
      <c r="BZ117" s="13">
        <f t="shared" si="258"/>
        <v>0</v>
      </c>
      <c r="CA117" s="13">
        <f t="shared" si="258"/>
        <v>0</v>
      </c>
      <c r="CB117" s="13">
        <f t="shared" si="258"/>
        <v>0</v>
      </c>
      <c r="CC117" s="13">
        <f t="shared" si="258"/>
        <v>49.227463226230569</v>
      </c>
      <c r="CD117" s="13">
        <f t="shared" si="258"/>
        <v>61.266062418048861</v>
      </c>
      <c r="CE117" s="13">
        <f t="shared" si="258"/>
        <v>69.748699666400384</v>
      </c>
      <c r="CF117" s="13">
        <f t="shared" si="258"/>
        <v>70.229274302846108</v>
      </c>
      <c r="CG117" s="13">
        <f t="shared" si="258"/>
        <v>57.293055724402031</v>
      </c>
      <c r="CH117" s="13">
        <f t="shared" si="258"/>
        <v>46.318745402206929</v>
      </c>
      <c r="CI117" s="13">
        <f>+CI109/CI100</f>
        <v>50.863295027162557</v>
      </c>
      <c r="CJ117" s="13">
        <f>+CJ109/CJ100</f>
        <v>49.43259829810966</v>
      </c>
      <c r="CK117" s="13">
        <f>+CK109/CK100</f>
        <v>44.874762908945243</v>
      </c>
      <c r="CL117" s="13">
        <f>+CL109/CL100</f>
        <v>43.83284179149053</v>
      </c>
      <c r="CM117" s="60">
        <f t="shared" ref="CM117:DB117" si="259">+CL117</f>
        <v>43.83284179149053</v>
      </c>
      <c r="CN117" s="60">
        <f t="shared" si="259"/>
        <v>43.83284179149053</v>
      </c>
      <c r="CO117" s="60">
        <f t="shared" si="259"/>
        <v>43.83284179149053</v>
      </c>
      <c r="CP117" s="60">
        <f t="shared" si="259"/>
        <v>43.83284179149053</v>
      </c>
      <c r="CQ117" s="60">
        <f t="shared" si="259"/>
        <v>43.83284179149053</v>
      </c>
      <c r="CR117" s="60">
        <f t="shared" si="259"/>
        <v>43.83284179149053</v>
      </c>
      <c r="CS117" s="60">
        <f t="shared" si="259"/>
        <v>43.83284179149053</v>
      </c>
      <c r="CT117" s="60">
        <f t="shared" si="259"/>
        <v>43.83284179149053</v>
      </c>
      <c r="CU117" s="60">
        <f t="shared" si="259"/>
        <v>43.83284179149053</v>
      </c>
      <c r="CV117" s="60">
        <f t="shared" si="259"/>
        <v>43.83284179149053</v>
      </c>
      <c r="CW117" s="60">
        <f t="shared" si="259"/>
        <v>43.83284179149053</v>
      </c>
      <c r="CX117" s="60">
        <f t="shared" si="259"/>
        <v>43.83284179149053</v>
      </c>
      <c r="CY117" s="60">
        <f t="shared" si="259"/>
        <v>43.83284179149053</v>
      </c>
      <c r="CZ117" s="60">
        <f t="shared" si="259"/>
        <v>43.83284179149053</v>
      </c>
      <c r="DA117" s="60">
        <f t="shared" si="259"/>
        <v>43.83284179149053</v>
      </c>
      <c r="DB117" s="60">
        <f t="shared" si="259"/>
        <v>43.83284179149053</v>
      </c>
      <c r="DE117" s="136"/>
      <c r="DF117" s="13">
        <v>45</v>
      </c>
    </row>
    <row r="118" spans="1:110" s="13" customFormat="1" x14ac:dyDescent="0.2">
      <c r="A118" s="13" t="s">
        <v>462</v>
      </c>
      <c r="B118" s="13">
        <f>+B110/B100</f>
        <v>0</v>
      </c>
      <c r="C118" s="13">
        <f>+C110/C100</f>
        <v>0</v>
      </c>
      <c r="D118" s="13">
        <f>+D110/D100</f>
        <v>0</v>
      </c>
      <c r="E118" s="13" t="e">
        <f t="shared" ref="E118:AE118" ca="1" si="260">+E110/E100</f>
        <v>#DIV/0!</v>
      </c>
      <c r="F118" s="13" t="e">
        <f t="shared" ca="1" si="260"/>
        <v>#DIV/0!</v>
      </c>
      <c r="G118" s="13" t="e">
        <f t="shared" ca="1" si="260"/>
        <v>#DIV/0!</v>
      </c>
      <c r="H118" s="13" t="e">
        <f t="shared" ca="1" si="260"/>
        <v>#DIV/0!</v>
      </c>
      <c r="I118" s="13" t="e">
        <f t="shared" ca="1" si="260"/>
        <v>#DIV/0!</v>
      </c>
      <c r="J118" s="13" t="e">
        <f t="shared" ca="1" si="260"/>
        <v>#DIV/0!</v>
      </c>
      <c r="K118" s="13" t="e">
        <f t="shared" ca="1" si="260"/>
        <v>#DIV/0!</v>
      </c>
      <c r="L118" s="13" t="e">
        <f t="shared" ca="1" si="260"/>
        <v>#DIV/0!</v>
      </c>
      <c r="M118" s="13" t="e">
        <f t="shared" ca="1" si="260"/>
        <v>#DIV/0!</v>
      </c>
      <c r="N118" s="13" t="e">
        <f t="shared" ca="1" si="260"/>
        <v>#DIV/0!</v>
      </c>
      <c r="O118" s="13" t="e">
        <f t="shared" ca="1" si="260"/>
        <v>#DIV/0!</v>
      </c>
      <c r="P118" s="13" t="e">
        <f t="shared" ca="1" si="260"/>
        <v>#DIV/0!</v>
      </c>
      <c r="Q118" s="13" t="e">
        <f t="shared" ca="1" si="260"/>
        <v>#DIV/0!</v>
      </c>
      <c r="R118" s="13" t="e">
        <f t="shared" ca="1" si="260"/>
        <v>#DIV/0!</v>
      </c>
      <c r="S118" s="13" t="e">
        <f t="shared" ca="1" si="260"/>
        <v>#DIV/0!</v>
      </c>
      <c r="T118" s="13" t="e">
        <f t="shared" ca="1" si="260"/>
        <v>#DIV/0!</v>
      </c>
      <c r="U118" s="13" t="e">
        <f t="shared" ca="1" si="260"/>
        <v>#DIV/0!</v>
      </c>
      <c r="V118" s="13" t="e">
        <f t="shared" ca="1" si="260"/>
        <v>#DIV/0!</v>
      </c>
      <c r="W118" s="13" t="e">
        <f t="shared" ca="1" si="260"/>
        <v>#DIV/0!</v>
      </c>
      <c r="X118" s="13" t="e">
        <f t="shared" ca="1" si="260"/>
        <v>#DIV/0!</v>
      </c>
      <c r="Y118" s="13" t="e">
        <f t="shared" ca="1" si="260"/>
        <v>#DIV/0!</v>
      </c>
      <c r="Z118" s="13" t="e">
        <f ca="1">+Z110/Z100</f>
        <v>#DIV/0!</v>
      </c>
      <c r="AA118" s="13" t="e">
        <f ca="1">+AA110/AA100</f>
        <v>#DIV/0!</v>
      </c>
      <c r="AB118" s="60" t="e">
        <f t="shared" ca="1" si="260"/>
        <v>#DIV/0!</v>
      </c>
      <c r="AC118" s="60" t="e">
        <f t="shared" ca="1" si="260"/>
        <v>#DIV/0!</v>
      </c>
      <c r="AD118" s="60" t="e">
        <f t="shared" ca="1" si="260"/>
        <v>#DIV/0!</v>
      </c>
      <c r="AE118" s="60" t="e">
        <f t="shared" ca="1" si="260"/>
        <v>#DIV/0!</v>
      </c>
      <c r="AL118" s="13" t="e">
        <f t="shared" ref="AL118:BQ118" si="261">+AL110/AL100</f>
        <v>#DIV/0!</v>
      </c>
      <c r="AM118" s="13" t="e">
        <f t="shared" si="261"/>
        <v>#DIV/0!</v>
      </c>
      <c r="AN118" s="13" t="e">
        <f t="shared" si="261"/>
        <v>#DIV/0!</v>
      </c>
      <c r="AO118" s="13" t="e">
        <f t="shared" si="261"/>
        <v>#DIV/0!</v>
      </c>
      <c r="AP118" s="13" t="e">
        <f t="shared" si="261"/>
        <v>#DIV/0!</v>
      </c>
      <c r="AQ118" s="13" t="e">
        <f t="shared" si="261"/>
        <v>#DIV/0!</v>
      </c>
      <c r="AR118" s="13" t="e">
        <f t="shared" si="261"/>
        <v>#DIV/0!</v>
      </c>
      <c r="AS118" s="13" t="e">
        <f t="shared" si="261"/>
        <v>#DIV/0!</v>
      </c>
      <c r="AT118" s="13" t="e">
        <f t="shared" si="261"/>
        <v>#DIV/0!</v>
      </c>
      <c r="AU118" s="13" t="e">
        <f t="shared" si="261"/>
        <v>#DIV/0!</v>
      </c>
      <c r="AV118" s="13" t="e">
        <f t="shared" si="261"/>
        <v>#DIV/0!</v>
      </c>
      <c r="AW118" s="13" t="e">
        <f t="shared" si="261"/>
        <v>#DIV/0!</v>
      </c>
      <c r="AX118" s="13" t="e">
        <f t="shared" si="261"/>
        <v>#DIV/0!</v>
      </c>
      <c r="AY118" s="13" t="e">
        <f t="shared" si="261"/>
        <v>#DIV/0!</v>
      </c>
      <c r="AZ118" s="13" t="e">
        <f t="shared" si="261"/>
        <v>#DIV/0!</v>
      </c>
      <c r="BA118" s="13" t="e">
        <f t="shared" si="261"/>
        <v>#DIV/0!</v>
      </c>
      <c r="BB118" s="13" t="e">
        <f t="shared" si="261"/>
        <v>#DIV/0!</v>
      </c>
      <c r="BC118" s="13" t="e">
        <f t="shared" si="261"/>
        <v>#DIV/0!</v>
      </c>
      <c r="BD118" s="13" t="e">
        <f t="shared" si="261"/>
        <v>#DIV/0!</v>
      </c>
      <c r="BE118" s="13" t="e">
        <f t="shared" si="261"/>
        <v>#DIV/0!</v>
      </c>
      <c r="BF118" s="13" t="e">
        <f t="shared" si="261"/>
        <v>#DIV/0!</v>
      </c>
      <c r="BG118" s="13" t="e">
        <f t="shared" si="261"/>
        <v>#DIV/0!</v>
      </c>
      <c r="BH118" s="13" t="e">
        <f t="shared" si="261"/>
        <v>#DIV/0!</v>
      </c>
      <c r="BI118" s="13" t="e">
        <f t="shared" si="261"/>
        <v>#DIV/0!</v>
      </c>
      <c r="BJ118" s="13" t="e">
        <f t="shared" si="261"/>
        <v>#DIV/0!</v>
      </c>
      <c r="BK118" s="13" t="e">
        <f t="shared" si="261"/>
        <v>#DIV/0!</v>
      </c>
      <c r="BL118" s="13" t="e">
        <f t="shared" si="261"/>
        <v>#DIV/0!</v>
      </c>
      <c r="BM118" s="13" t="e">
        <f t="shared" si="261"/>
        <v>#DIV/0!</v>
      </c>
      <c r="BN118" s="13" t="e">
        <f t="shared" si="261"/>
        <v>#DIV/0!</v>
      </c>
      <c r="BO118" s="13" t="e">
        <f t="shared" si="261"/>
        <v>#DIV/0!</v>
      </c>
      <c r="BP118" s="13" t="e">
        <f t="shared" si="261"/>
        <v>#DIV/0!</v>
      </c>
      <c r="BQ118" s="13" t="e">
        <f t="shared" si="261"/>
        <v>#DIV/0!</v>
      </c>
      <c r="BR118" s="13" t="e">
        <f t="shared" ref="BR118:CH118" si="262">+BR110/BR100</f>
        <v>#DIV/0!</v>
      </c>
      <c r="BS118" s="13" t="e">
        <f t="shared" si="262"/>
        <v>#DIV/0!</v>
      </c>
      <c r="BT118" s="13" t="e">
        <f t="shared" si="262"/>
        <v>#DIV/0!</v>
      </c>
      <c r="BU118" s="13" t="e">
        <f t="shared" si="262"/>
        <v>#DIV/0!</v>
      </c>
      <c r="BV118" s="13" t="e">
        <f t="shared" si="262"/>
        <v>#DIV/0!</v>
      </c>
      <c r="BW118" s="13" t="e">
        <f t="shared" si="262"/>
        <v>#DIV/0!</v>
      </c>
      <c r="BX118" s="13" t="e">
        <f t="shared" si="262"/>
        <v>#DIV/0!</v>
      </c>
      <c r="BY118" s="13">
        <f t="shared" si="262"/>
        <v>0</v>
      </c>
      <c r="BZ118" s="13">
        <f t="shared" si="262"/>
        <v>0</v>
      </c>
      <c r="CA118" s="13">
        <f t="shared" si="262"/>
        <v>0</v>
      </c>
      <c r="CB118" s="13">
        <f t="shared" si="262"/>
        <v>0</v>
      </c>
      <c r="CC118" s="13">
        <f t="shared" si="262"/>
        <v>0</v>
      </c>
      <c r="CD118" s="13">
        <f t="shared" si="262"/>
        <v>37.148628323324871</v>
      </c>
      <c r="CE118" s="13">
        <f t="shared" si="262"/>
        <v>52.644998355494977</v>
      </c>
      <c r="CF118" s="13">
        <f t="shared" si="262"/>
        <v>50.356141679329738</v>
      </c>
      <c r="CG118" s="13">
        <f t="shared" si="262"/>
        <v>48.690936616721871</v>
      </c>
      <c r="CH118" s="13">
        <f t="shared" si="262"/>
        <v>36.688792693792685</v>
      </c>
      <c r="CI118" s="13">
        <f>+CI110/CI100</f>
        <v>35.559789407702283</v>
      </c>
      <c r="CJ118" s="13">
        <f>+CJ110/CJ100</f>
        <v>40.798192164037204</v>
      </c>
      <c r="CK118" s="13">
        <f>+CK110/CK100</f>
        <v>38.418000954254673</v>
      </c>
      <c r="CL118" s="13">
        <f>+CL110/CL100</f>
        <v>35.825637233504864</v>
      </c>
      <c r="CM118" s="60">
        <f t="shared" ref="CM118:DB118" si="263">+CL118</f>
        <v>35.825637233504864</v>
      </c>
      <c r="CN118" s="60">
        <f t="shared" si="263"/>
        <v>35.825637233504864</v>
      </c>
      <c r="CO118" s="60">
        <f t="shared" si="263"/>
        <v>35.825637233504864</v>
      </c>
      <c r="CP118" s="60">
        <f t="shared" si="263"/>
        <v>35.825637233504864</v>
      </c>
      <c r="CQ118" s="60">
        <f t="shared" si="263"/>
        <v>35.825637233504864</v>
      </c>
      <c r="CR118" s="60">
        <f t="shared" si="263"/>
        <v>35.825637233504864</v>
      </c>
      <c r="CS118" s="60">
        <f t="shared" si="263"/>
        <v>35.825637233504864</v>
      </c>
      <c r="CT118" s="60">
        <f t="shared" si="263"/>
        <v>35.825637233504864</v>
      </c>
      <c r="CU118" s="60">
        <f t="shared" si="263"/>
        <v>35.825637233504864</v>
      </c>
      <c r="CV118" s="60">
        <f t="shared" si="263"/>
        <v>35.825637233504864</v>
      </c>
      <c r="CW118" s="60">
        <f t="shared" si="263"/>
        <v>35.825637233504864</v>
      </c>
      <c r="CX118" s="60">
        <f t="shared" si="263"/>
        <v>35.825637233504864</v>
      </c>
      <c r="CY118" s="60">
        <f t="shared" si="263"/>
        <v>35.825637233504864</v>
      </c>
      <c r="CZ118" s="60">
        <f t="shared" si="263"/>
        <v>35.825637233504864</v>
      </c>
      <c r="DA118" s="60">
        <f t="shared" si="263"/>
        <v>35.825637233504864</v>
      </c>
      <c r="DB118" s="60">
        <f t="shared" si="263"/>
        <v>35.825637233504864</v>
      </c>
      <c r="DE118" s="136"/>
      <c r="DF118" s="13">
        <v>38.115881915617457</v>
      </c>
    </row>
    <row r="119" spans="1:110" s="13" customFormat="1" x14ac:dyDescent="0.2">
      <c r="AB119" s="60"/>
      <c r="AC119" s="60"/>
      <c r="AD119" s="60"/>
      <c r="AE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E119" s="136"/>
    </row>
    <row r="120" spans="1:110" s="13" customFormat="1" x14ac:dyDescent="0.2">
      <c r="A120" s="13" t="s">
        <v>463</v>
      </c>
      <c r="B120" s="13">
        <f t="shared" ref="B120:AD120" si="264">+B109/C100</f>
        <v>0</v>
      </c>
      <c r="C120" s="13">
        <f t="shared" si="264"/>
        <v>0</v>
      </c>
      <c r="D120" s="13" t="e">
        <f t="shared" ca="1" si="264"/>
        <v>#DIV/0!</v>
      </c>
      <c r="E120" s="13" t="e">
        <f t="shared" ca="1" si="264"/>
        <v>#DIV/0!</v>
      </c>
      <c r="F120" s="13" t="e">
        <f t="shared" ca="1" si="264"/>
        <v>#DIV/0!</v>
      </c>
      <c r="G120" s="13" t="e">
        <f t="shared" ca="1" si="264"/>
        <v>#DIV/0!</v>
      </c>
      <c r="H120" s="13" t="e">
        <f t="shared" ca="1" si="264"/>
        <v>#DIV/0!</v>
      </c>
      <c r="I120" s="13" t="e">
        <f t="shared" ca="1" si="264"/>
        <v>#DIV/0!</v>
      </c>
      <c r="J120" s="13" t="e">
        <f t="shared" ca="1" si="264"/>
        <v>#DIV/0!</v>
      </c>
      <c r="K120" s="13" t="e">
        <f t="shared" ca="1" si="264"/>
        <v>#DIV/0!</v>
      </c>
      <c r="L120" s="13" t="e">
        <f t="shared" ca="1" si="264"/>
        <v>#DIV/0!</v>
      </c>
      <c r="M120" s="13" t="e">
        <f t="shared" ca="1" si="264"/>
        <v>#DIV/0!</v>
      </c>
      <c r="N120" s="13" t="e">
        <f t="shared" ca="1" si="264"/>
        <v>#DIV/0!</v>
      </c>
      <c r="O120" s="13" t="e">
        <f t="shared" ca="1" si="264"/>
        <v>#DIV/0!</v>
      </c>
      <c r="P120" s="13" t="e">
        <f t="shared" ca="1" si="264"/>
        <v>#DIV/0!</v>
      </c>
      <c r="Q120" s="13" t="e">
        <f t="shared" ca="1" si="264"/>
        <v>#DIV/0!</v>
      </c>
      <c r="R120" s="13" t="e">
        <f t="shared" ca="1" si="264"/>
        <v>#DIV/0!</v>
      </c>
      <c r="S120" s="13" t="e">
        <f t="shared" ca="1" si="264"/>
        <v>#DIV/0!</v>
      </c>
      <c r="T120" s="13" t="e">
        <f t="shared" ca="1" si="264"/>
        <v>#DIV/0!</v>
      </c>
      <c r="U120" s="13" t="e">
        <f t="shared" ca="1" si="264"/>
        <v>#DIV/0!</v>
      </c>
      <c r="V120" s="13" t="e">
        <f t="shared" ca="1" si="264"/>
        <v>#DIV/0!</v>
      </c>
      <c r="W120" s="13" t="e">
        <f t="shared" ca="1" si="264"/>
        <v>#DIV/0!</v>
      </c>
      <c r="X120" s="13" t="e">
        <f t="shared" ca="1" si="264"/>
        <v>#DIV/0!</v>
      </c>
      <c r="Y120" s="13" t="e">
        <f t="shared" ca="1" si="264"/>
        <v>#DIV/0!</v>
      </c>
      <c r="Z120" s="13" t="e">
        <f ca="1">+Z109/AA100</f>
        <v>#DIV/0!</v>
      </c>
      <c r="AA120" s="13" t="e">
        <f ca="1">+AA109/AB100</f>
        <v>#DIV/0!</v>
      </c>
      <c r="AB120" s="37" t="e">
        <f t="shared" ca="1" si="264"/>
        <v>#DIV/0!</v>
      </c>
      <c r="AC120" s="37" t="e">
        <f t="shared" ca="1" si="264"/>
        <v>#DIV/0!</v>
      </c>
      <c r="AD120" s="37" t="e">
        <f t="shared" ca="1" si="264"/>
        <v>#DIV/0!</v>
      </c>
      <c r="AE120" s="37"/>
      <c r="AL120" s="13" t="e">
        <f t="shared" ref="AL120:BQ120" si="265">+AL109/AP100</f>
        <v>#DIV/0!</v>
      </c>
      <c r="AM120" s="13" t="e">
        <f t="shared" si="265"/>
        <v>#DIV/0!</v>
      </c>
      <c r="AN120" s="13" t="e">
        <f t="shared" si="265"/>
        <v>#DIV/0!</v>
      </c>
      <c r="AO120" s="13" t="e">
        <f t="shared" si="265"/>
        <v>#DIV/0!</v>
      </c>
      <c r="AP120" s="13" t="e">
        <f t="shared" si="265"/>
        <v>#DIV/0!</v>
      </c>
      <c r="AQ120" s="13" t="e">
        <f t="shared" si="265"/>
        <v>#DIV/0!</v>
      </c>
      <c r="AR120" s="13" t="e">
        <f t="shared" si="265"/>
        <v>#DIV/0!</v>
      </c>
      <c r="AS120" s="13" t="e">
        <f t="shared" si="265"/>
        <v>#DIV/0!</v>
      </c>
      <c r="AT120" s="13" t="e">
        <f t="shared" si="265"/>
        <v>#DIV/0!</v>
      </c>
      <c r="AU120" s="13" t="e">
        <f t="shared" si="265"/>
        <v>#DIV/0!</v>
      </c>
      <c r="AV120" s="13" t="e">
        <f t="shared" si="265"/>
        <v>#DIV/0!</v>
      </c>
      <c r="AW120" s="13" t="e">
        <f t="shared" si="265"/>
        <v>#DIV/0!</v>
      </c>
      <c r="AX120" s="13" t="e">
        <f t="shared" si="265"/>
        <v>#DIV/0!</v>
      </c>
      <c r="AY120" s="13" t="e">
        <f t="shared" si="265"/>
        <v>#DIV/0!</v>
      </c>
      <c r="AZ120" s="13" t="e">
        <f t="shared" si="265"/>
        <v>#DIV/0!</v>
      </c>
      <c r="BA120" s="13" t="e">
        <f t="shared" si="265"/>
        <v>#DIV/0!</v>
      </c>
      <c r="BB120" s="13" t="e">
        <f t="shared" si="265"/>
        <v>#DIV/0!</v>
      </c>
      <c r="BC120" s="13" t="e">
        <f t="shared" si="265"/>
        <v>#DIV/0!</v>
      </c>
      <c r="BD120" s="13" t="e">
        <f t="shared" si="265"/>
        <v>#DIV/0!</v>
      </c>
      <c r="BE120" s="13" t="e">
        <f t="shared" si="265"/>
        <v>#DIV/0!</v>
      </c>
      <c r="BF120" s="13" t="e">
        <f t="shared" si="265"/>
        <v>#DIV/0!</v>
      </c>
      <c r="BG120" s="13" t="e">
        <f t="shared" si="265"/>
        <v>#DIV/0!</v>
      </c>
      <c r="BH120" s="13" t="e">
        <f t="shared" si="265"/>
        <v>#DIV/0!</v>
      </c>
      <c r="BI120" s="13" t="e">
        <f t="shared" si="265"/>
        <v>#DIV/0!</v>
      </c>
      <c r="BJ120" s="13" t="e">
        <f t="shared" si="265"/>
        <v>#DIV/0!</v>
      </c>
      <c r="BK120" s="13" t="e">
        <f t="shared" si="265"/>
        <v>#DIV/0!</v>
      </c>
      <c r="BL120" s="13" t="e">
        <f t="shared" si="265"/>
        <v>#DIV/0!</v>
      </c>
      <c r="BM120" s="13" t="e">
        <f t="shared" si="265"/>
        <v>#DIV/0!</v>
      </c>
      <c r="BN120" s="13" t="e">
        <f t="shared" si="265"/>
        <v>#DIV/0!</v>
      </c>
      <c r="BO120" s="13" t="e">
        <f t="shared" si="265"/>
        <v>#DIV/0!</v>
      </c>
      <c r="BP120" s="13" t="e">
        <f t="shared" si="265"/>
        <v>#DIV/0!</v>
      </c>
      <c r="BQ120" s="13" t="e">
        <f t="shared" si="265"/>
        <v>#DIV/0!</v>
      </c>
      <c r="BR120" s="13" t="e">
        <f t="shared" ref="BR120:CL120" si="266">+BR109/BV100</f>
        <v>#DIV/0!</v>
      </c>
      <c r="BS120" s="13" t="e">
        <f t="shared" si="266"/>
        <v>#DIV/0!</v>
      </c>
      <c r="BT120" s="13" t="e">
        <f t="shared" si="266"/>
        <v>#DIV/0!</v>
      </c>
      <c r="BU120" s="13">
        <f t="shared" si="266"/>
        <v>0</v>
      </c>
      <c r="BV120" s="13">
        <f t="shared" si="266"/>
        <v>0</v>
      </c>
      <c r="BW120" s="13">
        <f t="shared" si="266"/>
        <v>0</v>
      </c>
      <c r="BX120" s="13">
        <f t="shared" si="266"/>
        <v>0</v>
      </c>
      <c r="BY120" s="13">
        <f t="shared" si="266"/>
        <v>0</v>
      </c>
      <c r="BZ120" s="13">
        <f t="shared" si="266"/>
        <v>0</v>
      </c>
      <c r="CA120" s="13">
        <f t="shared" si="266"/>
        <v>0</v>
      </c>
      <c r="CB120" s="13">
        <f t="shared" si="266"/>
        <v>0</v>
      </c>
      <c r="CC120" s="13">
        <f t="shared" si="266"/>
        <v>45.516290307874655</v>
      </c>
      <c r="CD120" s="13">
        <f t="shared" si="266"/>
        <v>54.868335199104422</v>
      </c>
      <c r="CE120" s="13">
        <f t="shared" si="266"/>
        <v>58.768575780236212</v>
      </c>
      <c r="CF120" s="13">
        <f t="shared" si="266"/>
        <v>57.800474906835433</v>
      </c>
      <c r="CG120" s="13">
        <f t="shared" si="266"/>
        <v>44.416748053202639</v>
      </c>
      <c r="CH120" s="13">
        <f t="shared" si="266"/>
        <v>38.814437545947428</v>
      </c>
      <c r="CI120" s="13">
        <f t="shared" si="266"/>
        <v>43.555463192174749</v>
      </c>
      <c r="CJ120" s="13">
        <f t="shared" si="266"/>
        <v>41.591089060058451</v>
      </c>
      <c r="CK120" s="13">
        <f t="shared" si="266"/>
        <v>39.544934820637778</v>
      </c>
      <c r="CL120" s="13">
        <f t="shared" si="266"/>
        <v>38.702324070030343</v>
      </c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34"/>
      <c r="DF120" s="13">
        <v>38.975039691969492</v>
      </c>
    </row>
    <row r="121" spans="1:110" s="98" customFormat="1" x14ac:dyDescent="0.2">
      <c r="A121" s="98" t="s">
        <v>426</v>
      </c>
      <c r="AB121" s="99"/>
      <c r="AC121" s="99"/>
      <c r="AD121" s="99"/>
      <c r="AE121" s="99"/>
      <c r="AL121" s="174"/>
      <c r="AM121" s="174"/>
      <c r="AN121" s="174"/>
      <c r="AO121" s="174" t="e">
        <f t="shared" ref="AO121:CI121" si="267">+CORREL(AL100:AO100,AL117:AO117)</f>
        <v>#DIV/0!</v>
      </c>
      <c r="AP121" s="174" t="e">
        <f t="shared" si="267"/>
        <v>#DIV/0!</v>
      </c>
      <c r="AQ121" s="174" t="e">
        <f t="shared" si="267"/>
        <v>#DIV/0!</v>
      </c>
      <c r="AR121" s="174" t="e">
        <f t="shared" si="267"/>
        <v>#DIV/0!</v>
      </c>
      <c r="AS121" s="174" t="e">
        <f t="shared" si="267"/>
        <v>#DIV/0!</v>
      </c>
      <c r="AT121" s="174" t="e">
        <f t="shared" si="267"/>
        <v>#DIV/0!</v>
      </c>
      <c r="AU121" s="174" t="e">
        <f t="shared" si="267"/>
        <v>#DIV/0!</v>
      </c>
      <c r="AV121" s="174" t="e">
        <f t="shared" si="267"/>
        <v>#DIV/0!</v>
      </c>
      <c r="AW121" s="174" t="e">
        <f t="shared" si="267"/>
        <v>#DIV/0!</v>
      </c>
      <c r="AX121" s="174" t="e">
        <f t="shared" si="267"/>
        <v>#DIV/0!</v>
      </c>
      <c r="AY121" s="174" t="e">
        <f t="shared" si="267"/>
        <v>#DIV/0!</v>
      </c>
      <c r="AZ121" s="174" t="e">
        <f t="shared" si="267"/>
        <v>#DIV/0!</v>
      </c>
      <c r="BA121" s="174" t="e">
        <f t="shared" si="267"/>
        <v>#DIV/0!</v>
      </c>
      <c r="BB121" s="174" t="e">
        <f t="shared" si="267"/>
        <v>#DIV/0!</v>
      </c>
      <c r="BC121" s="174" t="e">
        <f t="shared" si="267"/>
        <v>#DIV/0!</v>
      </c>
      <c r="BD121" s="174" t="e">
        <f t="shared" si="267"/>
        <v>#DIV/0!</v>
      </c>
      <c r="BE121" s="174" t="e">
        <f t="shared" si="267"/>
        <v>#DIV/0!</v>
      </c>
      <c r="BF121" s="174" t="e">
        <f t="shared" si="267"/>
        <v>#DIV/0!</v>
      </c>
      <c r="BG121" s="174" t="e">
        <f t="shared" si="267"/>
        <v>#DIV/0!</v>
      </c>
      <c r="BH121" s="174" t="e">
        <f t="shared" si="267"/>
        <v>#DIV/0!</v>
      </c>
      <c r="BI121" s="174" t="e">
        <f t="shared" si="267"/>
        <v>#DIV/0!</v>
      </c>
      <c r="BJ121" s="174" t="e">
        <f t="shared" si="267"/>
        <v>#DIV/0!</v>
      </c>
      <c r="BK121" s="174" t="e">
        <f t="shared" si="267"/>
        <v>#DIV/0!</v>
      </c>
      <c r="BL121" s="174" t="e">
        <f t="shared" si="267"/>
        <v>#DIV/0!</v>
      </c>
      <c r="BM121" s="174" t="e">
        <f t="shared" si="267"/>
        <v>#DIV/0!</v>
      </c>
      <c r="BN121" s="174" t="e">
        <f t="shared" si="267"/>
        <v>#DIV/0!</v>
      </c>
      <c r="BO121" s="174" t="e">
        <f t="shared" si="267"/>
        <v>#DIV/0!</v>
      </c>
      <c r="BP121" s="174" t="e">
        <f t="shared" si="267"/>
        <v>#DIV/0!</v>
      </c>
      <c r="BQ121" s="174" t="e">
        <f t="shared" si="267"/>
        <v>#DIV/0!</v>
      </c>
      <c r="BR121" s="174" t="e">
        <f t="shared" si="267"/>
        <v>#DIV/0!</v>
      </c>
      <c r="BS121" s="174" t="e">
        <f t="shared" si="267"/>
        <v>#DIV/0!</v>
      </c>
      <c r="BT121" s="174" t="e">
        <f t="shared" si="267"/>
        <v>#DIV/0!</v>
      </c>
      <c r="BU121" s="174" t="e">
        <f t="shared" si="267"/>
        <v>#DIV/0!</v>
      </c>
      <c r="BV121" s="174" t="e">
        <f t="shared" si="267"/>
        <v>#DIV/0!</v>
      </c>
      <c r="BW121" s="174" t="e">
        <f t="shared" si="267"/>
        <v>#DIV/0!</v>
      </c>
      <c r="BX121" s="174" t="e">
        <f t="shared" si="267"/>
        <v>#DIV/0!</v>
      </c>
      <c r="BY121" s="174" t="e">
        <f t="shared" si="267"/>
        <v>#DIV/0!</v>
      </c>
      <c r="BZ121" s="174" t="e">
        <f t="shared" si="267"/>
        <v>#DIV/0!</v>
      </c>
      <c r="CA121" s="174" t="e">
        <f t="shared" si="267"/>
        <v>#DIV/0!</v>
      </c>
      <c r="CB121" s="174" t="e">
        <f t="shared" si="267"/>
        <v>#DIV/0!</v>
      </c>
      <c r="CC121" s="174">
        <f t="shared" si="267"/>
        <v>0.56416708675878224</v>
      </c>
      <c r="CD121" s="174">
        <f t="shared" si="267"/>
        <v>0.76235734182667747</v>
      </c>
      <c r="CE121" s="174">
        <f t="shared" si="267"/>
        <v>0.89420325894000041</v>
      </c>
      <c r="CF121" s="174">
        <f t="shared" si="267"/>
        <v>0.77628246901174947</v>
      </c>
      <c r="CG121" s="174">
        <f t="shared" si="267"/>
        <v>-0.831709752664476</v>
      </c>
      <c r="CH121" s="174">
        <f t="shared" si="267"/>
        <v>-0.91822550363375099</v>
      </c>
      <c r="CI121" s="174">
        <f t="shared" si="267"/>
        <v>-0.81613173544327811</v>
      </c>
      <c r="CJ121" s="174">
        <f>+CORREL(CG100:CJ100,CG117:CJ117)</f>
        <v>-0.70554447148465582</v>
      </c>
      <c r="CK121" s="174">
        <f>+CORREL(CH100:CK100,CH117:CK117)</f>
        <v>-0.42656095597111504</v>
      </c>
      <c r="CL121" s="174">
        <f>+CORREL(CI100:CL100,CI117:CL117)</f>
        <v>-0.99604713755382701</v>
      </c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E121" s="137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1" customFormat="1" x14ac:dyDescent="0.2">
      <c r="A123" s="49" t="s">
        <v>505</v>
      </c>
      <c r="E123" s="161" t="e">
        <f t="shared" ref="E123:AE123" ca="1" si="268">+E$151/E$96</f>
        <v>#DIV/0!</v>
      </c>
      <c r="F123" s="161" t="e">
        <f t="shared" ca="1" si="268"/>
        <v>#DIV/0!</v>
      </c>
      <c r="G123" s="161" t="e">
        <f t="shared" ca="1" si="268"/>
        <v>#DIV/0!</v>
      </c>
      <c r="H123" s="161" t="e">
        <f t="shared" ca="1" si="268"/>
        <v>#DIV/0!</v>
      </c>
      <c r="I123" s="161" t="e">
        <f t="shared" ca="1" si="268"/>
        <v>#DIV/0!</v>
      </c>
      <c r="J123" s="161" t="e">
        <f t="shared" ca="1" si="268"/>
        <v>#DIV/0!</v>
      </c>
      <c r="K123" s="161" t="e">
        <f t="shared" ca="1" si="268"/>
        <v>#DIV/0!</v>
      </c>
      <c r="L123" s="161" t="e">
        <f t="shared" ca="1" si="268"/>
        <v>#DIV/0!</v>
      </c>
      <c r="M123" s="161" t="e">
        <f t="shared" ca="1" si="268"/>
        <v>#DIV/0!</v>
      </c>
      <c r="N123" s="161" t="e">
        <f t="shared" ca="1" si="268"/>
        <v>#DIV/0!</v>
      </c>
      <c r="O123" s="161" t="e">
        <f t="shared" ca="1" si="268"/>
        <v>#DIV/0!</v>
      </c>
      <c r="P123" s="161" t="e">
        <f t="shared" ca="1" si="268"/>
        <v>#DIV/0!</v>
      </c>
      <c r="Q123" s="161" t="e">
        <f t="shared" ca="1" si="268"/>
        <v>#DIV/0!</v>
      </c>
      <c r="R123" s="161" t="e">
        <f t="shared" ca="1" si="268"/>
        <v>#DIV/0!</v>
      </c>
      <c r="S123" s="161" t="e">
        <f t="shared" ca="1" si="268"/>
        <v>#DIV/0!</v>
      </c>
      <c r="T123" s="161" t="e">
        <f t="shared" ca="1" si="268"/>
        <v>#DIV/0!</v>
      </c>
      <c r="U123" s="161" t="e">
        <f t="shared" ca="1" si="268"/>
        <v>#DIV/0!</v>
      </c>
      <c r="V123" s="161" t="e">
        <f t="shared" ca="1" si="268"/>
        <v>#DIV/0!</v>
      </c>
      <c r="W123" s="161" t="e">
        <f t="shared" ca="1" si="268"/>
        <v>#DIV/0!</v>
      </c>
      <c r="X123" s="161" t="e">
        <f t="shared" ca="1" si="268"/>
        <v>#DIV/0!</v>
      </c>
      <c r="Y123" s="161" t="e">
        <f t="shared" ca="1" si="268"/>
        <v>#DIV/0!</v>
      </c>
      <c r="Z123" s="161" t="e">
        <f t="shared" ca="1" si="268"/>
        <v>#DIV/0!</v>
      </c>
      <c r="AA123" s="161" t="e">
        <f t="shared" ca="1" si="268"/>
        <v>#DIV/0!</v>
      </c>
      <c r="AB123" s="21" t="e">
        <f t="shared" ca="1" si="268"/>
        <v>#DIV/0!</v>
      </c>
      <c r="AC123" s="21" t="e">
        <f t="shared" ca="1" si="268"/>
        <v>#DIV/0!</v>
      </c>
      <c r="AD123" s="21" t="e">
        <f t="shared" ca="1" si="268"/>
        <v>#DIV/0!</v>
      </c>
      <c r="AE123" s="21" t="e">
        <f t="shared" ca="1" si="268"/>
        <v>#DIV/0!</v>
      </c>
      <c r="AL123" s="161">
        <f t="shared" ref="AL123:BQ123" si="269">+AL$151/AL$96</f>
        <v>0</v>
      </c>
      <c r="AM123" s="161">
        <f t="shared" si="269"/>
        <v>0</v>
      </c>
      <c r="AN123" s="161">
        <f t="shared" si="269"/>
        <v>0</v>
      </c>
      <c r="AO123" s="161">
        <f t="shared" si="269"/>
        <v>0</v>
      </c>
      <c r="AP123" s="161">
        <f t="shared" si="269"/>
        <v>0</v>
      </c>
      <c r="AQ123" s="161">
        <f t="shared" si="269"/>
        <v>0</v>
      </c>
      <c r="AR123" s="161">
        <f t="shared" si="269"/>
        <v>0</v>
      </c>
      <c r="AS123" s="161">
        <f t="shared" si="269"/>
        <v>0</v>
      </c>
      <c r="AT123" s="161">
        <f t="shared" si="269"/>
        <v>0</v>
      </c>
      <c r="AU123" s="161">
        <f t="shared" si="269"/>
        <v>0</v>
      </c>
      <c r="AV123" s="161">
        <f t="shared" si="269"/>
        <v>0</v>
      </c>
      <c r="AW123" s="161">
        <f t="shared" si="269"/>
        <v>0</v>
      </c>
      <c r="AX123" s="161">
        <f t="shared" si="269"/>
        <v>0</v>
      </c>
      <c r="AY123" s="161">
        <f t="shared" si="269"/>
        <v>0</v>
      </c>
      <c r="AZ123" s="161">
        <f t="shared" si="269"/>
        <v>0</v>
      </c>
      <c r="BA123" s="161">
        <f t="shared" si="269"/>
        <v>0</v>
      </c>
      <c r="BB123" s="161">
        <f t="shared" si="269"/>
        <v>0</v>
      </c>
      <c r="BC123" s="161">
        <f t="shared" si="269"/>
        <v>0</v>
      </c>
      <c r="BD123" s="161">
        <f t="shared" si="269"/>
        <v>0</v>
      </c>
      <c r="BE123" s="161">
        <f t="shared" si="269"/>
        <v>0</v>
      </c>
      <c r="BF123" s="161">
        <f t="shared" si="269"/>
        <v>0</v>
      </c>
      <c r="BG123" s="161">
        <f t="shared" si="269"/>
        <v>0</v>
      </c>
      <c r="BH123" s="161">
        <f t="shared" si="269"/>
        <v>0</v>
      </c>
      <c r="BI123" s="161">
        <f t="shared" si="269"/>
        <v>0</v>
      </c>
      <c r="BJ123" s="161">
        <f t="shared" si="269"/>
        <v>0</v>
      </c>
      <c r="BK123" s="161">
        <f t="shared" si="269"/>
        <v>0</v>
      </c>
      <c r="BL123" s="161">
        <f t="shared" si="269"/>
        <v>0</v>
      </c>
      <c r="BM123" s="161">
        <f t="shared" si="269"/>
        <v>0</v>
      </c>
      <c r="BN123" s="161">
        <f t="shared" si="269"/>
        <v>0</v>
      </c>
      <c r="BO123" s="161">
        <f t="shared" si="269"/>
        <v>0</v>
      </c>
      <c r="BP123" s="161">
        <f t="shared" si="269"/>
        <v>0</v>
      </c>
      <c r="BQ123" s="161">
        <f t="shared" si="269"/>
        <v>0</v>
      </c>
      <c r="BR123" s="161">
        <f t="shared" ref="BR123:DB123" si="270">+BR$151/BR$96</f>
        <v>0</v>
      </c>
      <c r="BS123" s="161">
        <f t="shared" si="270"/>
        <v>0</v>
      </c>
      <c r="BT123" s="161">
        <f t="shared" si="270"/>
        <v>0</v>
      </c>
      <c r="BU123" s="161">
        <f t="shared" si="270"/>
        <v>0</v>
      </c>
      <c r="BV123" s="161">
        <f t="shared" si="270"/>
        <v>0</v>
      </c>
      <c r="BW123" s="161">
        <f t="shared" si="270"/>
        <v>0</v>
      </c>
      <c r="BX123" s="161">
        <f t="shared" si="270"/>
        <v>0</v>
      </c>
      <c r="BY123" s="161">
        <f t="shared" si="270"/>
        <v>4.4830055638186543</v>
      </c>
      <c r="BZ123" s="161">
        <f t="shared" si="270"/>
        <v>60.53908444885144</v>
      </c>
      <c r="CA123" s="161">
        <f t="shared" si="270"/>
        <v>66.829064066545484</v>
      </c>
      <c r="CB123" s="161">
        <f t="shared" si="270"/>
        <v>0</v>
      </c>
      <c r="CC123" s="161">
        <f t="shared" si="270"/>
        <v>5.3530545915275756</v>
      </c>
      <c r="CD123" s="161">
        <f t="shared" si="270"/>
        <v>71.510824657081471</v>
      </c>
      <c r="CE123" s="161">
        <f t="shared" si="270"/>
        <v>77.310086487082032</v>
      </c>
      <c r="CF123" s="161">
        <f t="shared" si="270"/>
        <v>82.708753374097952</v>
      </c>
      <c r="CG123" s="161">
        <f t="shared" si="270"/>
        <v>89.141409133476571</v>
      </c>
      <c r="CH123" s="161">
        <f t="shared" si="270"/>
        <v>96.258756128463617</v>
      </c>
      <c r="CI123" s="161">
        <f t="shared" si="270"/>
        <v>102.99229879358784</v>
      </c>
      <c r="CJ123" s="161">
        <f t="shared" si="270"/>
        <v>107.99217760149838</v>
      </c>
      <c r="CK123" s="161">
        <f t="shared" si="270"/>
        <v>114.67911639949321</v>
      </c>
      <c r="CL123" s="161">
        <f t="shared" si="270"/>
        <v>123.13215446482675</v>
      </c>
      <c r="CM123" s="21">
        <f t="shared" si="270"/>
        <v>130.34052426787781</v>
      </c>
      <c r="CN123" s="21">
        <f t="shared" si="270"/>
        <v>138.56583981386825</v>
      </c>
      <c r="CO123" s="21">
        <f t="shared" si="270"/>
        <v>147.03314560226875</v>
      </c>
      <c r="CP123" s="21">
        <f t="shared" si="270"/>
        <v>155.72063668924866</v>
      </c>
      <c r="CQ123" s="21">
        <f t="shared" si="270"/>
        <v>165.26596914146356</v>
      </c>
      <c r="CR123" s="21">
        <f t="shared" si="270"/>
        <v>175.8331312322581</v>
      </c>
      <c r="CS123" s="21">
        <f t="shared" si="270"/>
        <v>186.61086356664089</v>
      </c>
      <c r="CT123" s="21">
        <f t="shared" si="270"/>
        <v>197.23225433485658</v>
      </c>
      <c r="CU123" s="21">
        <f t="shared" si="270"/>
        <v>208.48133448304111</v>
      </c>
      <c r="CV123" s="21">
        <f t="shared" si="270"/>
        <v>220.69836664363586</v>
      </c>
      <c r="CW123" s="21">
        <f t="shared" si="270"/>
        <v>232.98265058432199</v>
      </c>
      <c r="CX123" s="21">
        <f t="shared" si="270"/>
        <v>246.15907523506868</v>
      </c>
      <c r="CY123" s="21">
        <f t="shared" si="270"/>
        <v>260.26395449547852</v>
      </c>
      <c r="CZ123" s="21">
        <f t="shared" si="270"/>
        <v>275.55339454168615</v>
      </c>
      <c r="DA123" s="21">
        <f t="shared" si="270"/>
        <v>291.11083570916156</v>
      </c>
      <c r="DB123" s="21">
        <f t="shared" si="270"/>
        <v>307.09075551658441</v>
      </c>
      <c r="DE123" s="22"/>
      <c r="DF123" s="161">
        <v>122.04470489625376</v>
      </c>
    </row>
    <row r="124" spans="1:110" s="161" customFormat="1" x14ac:dyDescent="0.2">
      <c r="A124" s="49" t="s">
        <v>501</v>
      </c>
      <c r="AB124" s="21"/>
      <c r="AC124" s="21"/>
      <c r="AD124" s="21"/>
      <c r="AE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22"/>
    </row>
    <row r="125" spans="1:110" s="161" customFormat="1" x14ac:dyDescent="0.2">
      <c r="A125" s="49" t="s">
        <v>502</v>
      </c>
      <c r="E125" s="161" t="e">
        <f t="shared" ref="E125:AE127" ca="1" si="271">+E108/E$123</f>
        <v>#DIV/0!</v>
      </c>
      <c r="F125" s="161" t="e">
        <f t="shared" ca="1" si="271"/>
        <v>#DIV/0!</v>
      </c>
      <c r="G125" s="161" t="e">
        <f t="shared" ca="1" si="271"/>
        <v>#DIV/0!</v>
      </c>
      <c r="H125" s="161" t="e">
        <f t="shared" ca="1" si="271"/>
        <v>#DIV/0!</v>
      </c>
      <c r="I125" s="161" t="e">
        <f t="shared" ca="1" si="271"/>
        <v>#DIV/0!</v>
      </c>
      <c r="J125" s="161" t="e">
        <f t="shared" ca="1" si="271"/>
        <v>#DIV/0!</v>
      </c>
      <c r="K125" s="161" t="e">
        <f t="shared" ca="1" si="271"/>
        <v>#DIV/0!</v>
      </c>
      <c r="L125" s="161" t="e">
        <f t="shared" ca="1" si="271"/>
        <v>#DIV/0!</v>
      </c>
      <c r="M125" s="161" t="e">
        <f t="shared" ca="1" si="271"/>
        <v>#DIV/0!</v>
      </c>
      <c r="N125" s="161" t="e">
        <f t="shared" ca="1" si="271"/>
        <v>#DIV/0!</v>
      </c>
      <c r="O125" s="161" t="e">
        <f t="shared" ca="1" si="271"/>
        <v>#DIV/0!</v>
      </c>
      <c r="P125" s="161" t="e">
        <f t="shared" ca="1" si="271"/>
        <v>#DIV/0!</v>
      </c>
      <c r="Q125" s="161" t="e">
        <f t="shared" ca="1" si="271"/>
        <v>#DIV/0!</v>
      </c>
      <c r="R125" s="161" t="e">
        <f t="shared" ca="1" si="271"/>
        <v>#DIV/0!</v>
      </c>
      <c r="S125" s="161" t="e">
        <f t="shared" ca="1" si="271"/>
        <v>#DIV/0!</v>
      </c>
      <c r="T125" s="161" t="e">
        <f t="shared" ca="1" si="271"/>
        <v>#DIV/0!</v>
      </c>
      <c r="U125" s="161" t="e">
        <f t="shared" ca="1" si="271"/>
        <v>#DIV/0!</v>
      </c>
      <c r="V125" s="161" t="e">
        <f t="shared" ca="1" si="271"/>
        <v>#DIV/0!</v>
      </c>
      <c r="W125" s="161" t="e">
        <f t="shared" ca="1" si="271"/>
        <v>#DIV/0!</v>
      </c>
      <c r="X125" s="161" t="e">
        <f t="shared" ca="1" si="271"/>
        <v>#DIV/0!</v>
      </c>
      <c r="Y125" s="161" t="e">
        <f t="shared" ca="1" si="271"/>
        <v>#DIV/0!</v>
      </c>
      <c r="Z125" s="161" t="e">
        <f t="shared" ca="1" si="271"/>
        <v>#DIV/0!</v>
      </c>
      <c r="AA125" s="161" t="e">
        <f t="shared" ref="AA125" ca="1" si="272">+AA108/AA$123</f>
        <v>#DIV/0!</v>
      </c>
      <c r="AB125" s="21" t="e">
        <f t="shared" ca="1" si="271"/>
        <v>#DIV/0!</v>
      </c>
      <c r="AC125" s="21" t="e">
        <f t="shared" ca="1" si="271"/>
        <v>#DIV/0!</v>
      </c>
      <c r="AD125" s="21" t="e">
        <f t="shared" ca="1" si="271"/>
        <v>#DIV/0!</v>
      </c>
      <c r="AE125" s="21" t="e">
        <f t="shared" ca="1" si="271"/>
        <v>#DIV/0!</v>
      </c>
      <c r="AL125" s="161" t="e">
        <f t="shared" ref="AL125:CI127" si="273">+AL108/AL$123</f>
        <v>#DIV/0!</v>
      </c>
      <c r="AM125" s="161" t="e">
        <f t="shared" si="273"/>
        <v>#DIV/0!</v>
      </c>
      <c r="AN125" s="161" t="e">
        <f t="shared" si="273"/>
        <v>#DIV/0!</v>
      </c>
      <c r="AO125" s="161" t="e">
        <f t="shared" si="273"/>
        <v>#DIV/0!</v>
      </c>
      <c r="AP125" s="161" t="e">
        <f t="shared" si="273"/>
        <v>#DIV/0!</v>
      </c>
      <c r="AQ125" s="161" t="e">
        <f t="shared" si="273"/>
        <v>#DIV/0!</v>
      </c>
      <c r="AR125" s="161" t="e">
        <f t="shared" si="273"/>
        <v>#DIV/0!</v>
      </c>
      <c r="AS125" s="161" t="e">
        <f t="shared" si="273"/>
        <v>#DIV/0!</v>
      </c>
      <c r="AT125" s="161" t="e">
        <f t="shared" si="273"/>
        <v>#DIV/0!</v>
      </c>
      <c r="AU125" s="161" t="e">
        <f t="shared" si="273"/>
        <v>#DIV/0!</v>
      </c>
      <c r="AV125" s="161" t="e">
        <f t="shared" si="273"/>
        <v>#DIV/0!</v>
      </c>
      <c r="AW125" s="161" t="e">
        <f t="shared" si="273"/>
        <v>#DIV/0!</v>
      </c>
      <c r="AX125" s="161" t="e">
        <f t="shared" si="273"/>
        <v>#DIV/0!</v>
      </c>
      <c r="AY125" s="161" t="e">
        <f t="shared" si="273"/>
        <v>#DIV/0!</v>
      </c>
      <c r="AZ125" s="161" t="e">
        <f t="shared" si="273"/>
        <v>#DIV/0!</v>
      </c>
      <c r="BA125" s="161" t="e">
        <f t="shared" si="273"/>
        <v>#DIV/0!</v>
      </c>
      <c r="BB125" s="161" t="e">
        <f t="shared" si="273"/>
        <v>#DIV/0!</v>
      </c>
      <c r="BC125" s="161" t="e">
        <f t="shared" si="273"/>
        <v>#DIV/0!</v>
      </c>
      <c r="BD125" s="161" t="e">
        <f t="shared" si="273"/>
        <v>#DIV/0!</v>
      </c>
      <c r="BE125" s="161" t="e">
        <f t="shared" si="273"/>
        <v>#DIV/0!</v>
      </c>
      <c r="BF125" s="161" t="e">
        <f t="shared" si="273"/>
        <v>#DIV/0!</v>
      </c>
      <c r="BG125" s="161" t="e">
        <f t="shared" si="273"/>
        <v>#DIV/0!</v>
      </c>
      <c r="BH125" s="161" t="e">
        <f t="shared" si="273"/>
        <v>#DIV/0!</v>
      </c>
      <c r="BI125" s="161" t="e">
        <f t="shared" si="273"/>
        <v>#DIV/0!</v>
      </c>
      <c r="BJ125" s="161" t="e">
        <f t="shared" si="273"/>
        <v>#DIV/0!</v>
      </c>
      <c r="BK125" s="161" t="e">
        <f t="shared" si="273"/>
        <v>#DIV/0!</v>
      </c>
      <c r="BL125" s="161" t="e">
        <f t="shared" si="273"/>
        <v>#DIV/0!</v>
      </c>
      <c r="BM125" s="161" t="e">
        <f t="shared" si="273"/>
        <v>#DIV/0!</v>
      </c>
      <c r="BN125" s="161" t="e">
        <f t="shared" si="273"/>
        <v>#DIV/0!</v>
      </c>
      <c r="BO125" s="161" t="e">
        <f t="shared" si="273"/>
        <v>#DIV/0!</v>
      </c>
      <c r="BP125" s="161" t="e">
        <f t="shared" si="273"/>
        <v>#DIV/0!</v>
      </c>
      <c r="BQ125" s="161" t="e">
        <f t="shared" si="273"/>
        <v>#DIV/0!</v>
      </c>
      <c r="BR125" s="161" t="e">
        <f t="shared" si="273"/>
        <v>#DIV/0!</v>
      </c>
      <c r="BS125" s="161" t="e">
        <f t="shared" si="273"/>
        <v>#DIV/0!</v>
      </c>
      <c r="BT125" s="161" t="e">
        <f t="shared" si="273"/>
        <v>#DIV/0!</v>
      </c>
      <c r="BU125" s="161" t="e">
        <f t="shared" si="273"/>
        <v>#DIV/0!</v>
      </c>
      <c r="BV125" s="161" t="e">
        <f t="shared" si="273"/>
        <v>#DIV/0!</v>
      </c>
      <c r="BW125" s="161" t="e">
        <f t="shared" si="273"/>
        <v>#DIV/0!</v>
      </c>
      <c r="BX125" s="161" t="e">
        <f t="shared" si="273"/>
        <v>#DIV/0!</v>
      </c>
      <c r="BY125" s="161">
        <f t="shared" si="273"/>
        <v>0</v>
      </c>
      <c r="BZ125" s="161">
        <f t="shared" si="273"/>
        <v>0</v>
      </c>
      <c r="CA125" s="161">
        <f t="shared" si="273"/>
        <v>0</v>
      </c>
      <c r="CB125" s="161" t="e">
        <f t="shared" si="273"/>
        <v>#DIV/0!</v>
      </c>
      <c r="CC125" s="161">
        <f t="shared" si="273"/>
        <v>165.01793226583229</v>
      </c>
      <c r="CD125" s="161">
        <f t="shared" si="273"/>
        <v>17.060354230989667</v>
      </c>
      <c r="CE125" s="161">
        <f t="shared" si="273"/>
        <v>17.0061897449783</v>
      </c>
      <c r="CF125" s="161">
        <f t="shared" si="273"/>
        <v>14.136351381233132</v>
      </c>
      <c r="CG125" s="161">
        <f t="shared" si="273"/>
        <v>12.422397298453077</v>
      </c>
      <c r="CH125" s="161">
        <f t="shared" si="273"/>
        <v>10.38502927116471</v>
      </c>
      <c r="CI125" s="161">
        <f t="shared" si="273"/>
        <v>11.94021314607809</v>
      </c>
      <c r="CJ125" s="161">
        <f t="shared" ref="CJ125:CK127" si="274">+CJ108/CJ$123</f>
        <v>10.910049469950245</v>
      </c>
      <c r="CK125" s="161">
        <f t="shared" si="274"/>
        <v>9.89543724811098</v>
      </c>
      <c r="CL125" s="161">
        <f t="shared" ref="CL125" si="275">+CL108/CL$123</f>
        <v>9.5243196636748628</v>
      </c>
      <c r="CM125" s="21">
        <f t="shared" ref="CM125:DB125" si="276">+CM108/CM$123</f>
        <v>11.661760672959034</v>
      </c>
      <c r="CN125" s="21">
        <f t="shared" si="276"/>
        <v>10.969514579075009</v>
      </c>
      <c r="CO125" s="21">
        <f t="shared" si="276"/>
        <v>10.33780508315906</v>
      </c>
      <c r="CP125" s="21">
        <f t="shared" si="276"/>
        <v>9.7610697741575869</v>
      </c>
      <c r="CQ125" s="21">
        <f t="shared" si="276"/>
        <v>9.1972957765970431</v>
      </c>
      <c r="CR125" s="21">
        <f t="shared" si="276"/>
        <v>8.6445596990036595</v>
      </c>
      <c r="CS125" s="21">
        <f t="shared" si="276"/>
        <v>8.145292138671179</v>
      </c>
      <c r="CT125" s="21">
        <f t="shared" si="276"/>
        <v>7.7066502389582663</v>
      </c>
      <c r="CU125" s="21">
        <f t="shared" si="276"/>
        <v>7.2908205608384771</v>
      </c>
      <c r="CV125" s="21">
        <f t="shared" si="276"/>
        <v>6.8872281345623234</v>
      </c>
      <c r="CW125" s="21">
        <f t="shared" si="276"/>
        <v>6.5240909406251077</v>
      </c>
      <c r="CX125" s="21">
        <f t="shared" si="276"/>
        <v>6.1748688263818092</v>
      </c>
      <c r="CY125" s="21">
        <f t="shared" si="276"/>
        <v>5.8402247938886465</v>
      </c>
      <c r="CZ125" s="21">
        <f t="shared" si="276"/>
        <v>5.5161722922272043</v>
      </c>
      <c r="DA125" s="21">
        <f t="shared" si="276"/>
        <v>5.2213789854204453</v>
      </c>
      <c r="DB125" s="21">
        <f t="shared" si="276"/>
        <v>4.9496768388324623</v>
      </c>
      <c r="DE125" s="22"/>
      <c r="DF125" s="161">
        <v>9.8324626293298092</v>
      </c>
    </row>
    <row r="126" spans="1:110" s="161" customFormat="1" x14ac:dyDescent="0.2">
      <c r="A126" s="49" t="s">
        <v>503</v>
      </c>
      <c r="E126" s="161" t="e">
        <f t="shared" ca="1" si="271"/>
        <v>#DIV/0!</v>
      </c>
      <c r="F126" s="161" t="e">
        <f t="shared" ca="1" si="271"/>
        <v>#DIV/0!</v>
      </c>
      <c r="G126" s="161" t="e">
        <f t="shared" ca="1" si="271"/>
        <v>#DIV/0!</v>
      </c>
      <c r="H126" s="161" t="e">
        <f t="shared" ca="1" si="271"/>
        <v>#DIV/0!</v>
      </c>
      <c r="I126" s="161" t="e">
        <f t="shared" ca="1" si="271"/>
        <v>#DIV/0!</v>
      </c>
      <c r="J126" s="161" t="e">
        <f t="shared" ca="1" si="271"/>
        <v>#DIV/0!</v>
      </c>
      <c r="K126" s="161" t="e">
        <f t="shared" ca="1" si="271"/>
        <v>#DIV/0!</v>
      </c>
      <c r="L126" s="161" t="e">
        <f t="shared" ca="1" si="271"/>
        <v>#DIV/0!</v>
      </c>
      <c r="M126" s="161" t="e">
        <f t="shared" ca="1" si="271"/>
        <v>#DIV/0!</v>
      </c>
      <c r="N126" s="161" t="e">
        <f t="shared" ca="1" si="271"/>
        <v>#DIV/0!</v>
      </c>
      <c r="O126" s="161" t="e">
        <f t="shared" ca="1" si="271"/>
        <v>#DIV/0!</v>
      </c>
      <c r="P126" s="161" t="e">
        <f t="shared" ca="1" si="271"/>
        <v>#DIV/0!</v>
      </c>
      <c r="Q126" s="161" t="e">
        <f t="shared" ca="1" si="271"/>
        <v>#DIV/0!</v>
      </c>
      <c r="R126" s="161" t="e">
        <f t="shared" ca="1" si="271"/>
        <v>#DIV/0!</v>
      </c>
      <c r="S126" s="161" t="e">
        <f t="shared" ca="1" si="271"/>
        <v>#DIV/0!</v>
      </c>
      <c r="T126" s="161" t="e">
        <f t="shared" ca="1" si="271"/>
        <v>#DIV/0!</v>
      </c>
      <c r="U126" s="161" t="e">
        <f t="shared" ca="1" si="271"/>
        <v>#DIV/0!</v>
      </c>
      <c r="V126" s="161" t="e">
        <f t="shared" ca="1" si="271"/>
        <v>#DIV/0!</v>
      </c>
      <c r="W126" s="161" t="e">
        <f t="shared" ca="1" si="271"/>
        <v>#DIV/0!</v>
      </c>
      <c r="X126" s="161" t="e">
        <f t="shared" ca="1" si="271"/>
        <v>#DIV/0!</v>
      </c>
      <c r="Y126" s="161" t="e">
        <f t="shared" ca="1" si="271"/>
        <v>#DIV/0!</v>
      </c>
      <c r="Z126" s="161" t="e">
        <f t="shared" ca="1" si="271"/>
        <v>#DIV/0!</v>
      </c>
      <c r="AA126" s="161" t="e">
        <f t="shared" ref="AA126" ca="1" si="277">+AA109/AA$123</f>
        <v>#DIV/0!</v>
      </c>
      <c r="AB126" s="21" t="e">
        <f t="shared" ca="1" si="271"/>
        <v>#DIV/0!</v>
      </c>
      <c r="AC126" s="21" t="e">
        <f t="shared" ca="1" si="271"/>
        <v>#DIV/0!</v>
      </c>
      <c r="AD126" s="21" t="e">
        <f t="shared" ca="1" si="271"/>
        <v>#DIV/0!</v>
      </c>
      <c r="AE126" s="21" t="e">
        <f t="shared" ca="1" si="271"/>
        <v>#DIV/0!</v>
      </c>
      <c r="AL126" s="161" t="e">
        <f t="shared" si="273"/>
        <v>#DIV/0!</v>
      </c>
      <c r="AM126" s="161" t="e">
        <f t="shared" si="273"/>
        <v>#DIV/0!</v>
      </c>
      <c r="AN126" s="161" t="e">
        <f t="shared" si="273"/>
        <v>#DIV/0!</v>
      </c>
      <c r="AO126" s="161" t="e">
        <f t="shared" si="273"/>
        <v>#DIV/0!</v>
      </c>
      <c r="AP126" s="161" t="e">
        <f t="shared" si="273"/>
        <v>#DIV/0!</v>
      </c>
      <c r="AQ126" s="161" t="e">
        <f t="shared" si="273"/>
        <v>#DIV/0!</v>
      </c>
      <c r="AR126" s="161" t="e">
        <f t="shared" si="273"/>
        <v>#DIV/0!</v>
      </c>
      <c r="AS126" s="161" t="e">
        <f t="shared" si="273"/>
        <v>#DIV/0!</v>
      </c>
      <c r="AT126" s="161" t="e">
        <f t="shared" si="273"/>
        <v>#DIV/0!</v>
      </c>
      <c r="AU126" s="161" t="e">
        <f t="shared" si="273"/>
        <v>#DIV/0!</v>
      </c>
      <c r="AV126" s="161" t="e">
        <f t="shared" si="273"/>
        <v>#DIV/0!</v>
      </c>
      <c r="AW126" s="161" t="e">
        <f t="shared" si="273"/>
        <v>#DIV/0!</v>
      </c>
      <c r="AX126" s="161" t="e">
        <f t="shared" si="273"/>
        <v>#DIV/0!</v>
      </c>
      <c r="AY126" s="161" t="e">
        <f t="shared" si="273"/>
        <v>#DIV/0!</v>
      </c>
      <c r="AZ126" s="161" t="e">
        <f t="shared" si="273"/>
        <v>#DIV/0!</v>
      </c>
      <c r="BA126" s="161" t="e">
        <f t="shared" si="273"/>
        <v>#DIV/0!</v>
      </c>
      <c r="BB126" s="161" t="e">
        <f t="shared" si="273"/>
        <v>#DIV/0!</v>
      </c>
      <c r="BC126" s="161" t="e">
        <f t="shared" si="273"/>
        <v>#DIV/0!</v>
      </c>
      <c r="BD126" s="161" t="e">
        <f t="shared" si="273"/>
        <v>#DIV/0!</v>
      </c>
      <c r="BE126" s="161" t="e">
        <f t="shared" si="273"/>
        <v>#DIV/0!</v>
      </c>
      <c r="BF126" s="161" t="e">
        <f t="shared" si="273"/>
        <v>#DIV/0!</v>
      </c>
      <c r="BG126" s="161" t="e">
        <f t="shared" si="273"/>
        <v>#DIV/0!</v>
      </c>
      <c r="BH126" s="161" t="e">
        <f t="shared" si="273"/>
        <v>#DIV/0!</v>
      </c>
      <c r="BI126" s="161" t="e">
        <f t="shared" si="273"/>
        <v>#DIV/0!</v>
      </c>
      <c r="BJ126" s="161" t="e">
        <f t="shared" si="273"/>
        <v>#DIV/0!</v>
      </c>
      <c r="BK126" s="161" t="e">
        <f t="shared" si="273"/>
        <v>#DIV/0!</v>
      </c>
      <c r="BL126" s="161" t="e">
        <f t="shared" si="273"/>
        <v>#DIV/0!</v>
      </c>
      <c r="BM126" s="161" t="e">
        <f t="shared" si="273"/>
        <v>#DIV/0!</v>
      </c>
      <c r="BN126" s="161" t="e">
        <f t="shared" si="273"/>
        <v>#DIV/0!</v>
      </c>
      <c r="BO126" s="161" t="e">
        <f t="shared" si="273"/>
        <v>#DIV/0!</v>
      </c>
      <c r="BP126" s="161" t="e">
        <f t="shared" si="273"/>
        <v>#DIV/0!</v>
      </c>
      <c r="BQ126" s="161" t="e">
        <f t="shared" si="273"/>
        <v>#DIV/0!</v>
      </c>
      <c r="BR126" s="161" t="e">
        <f t="shared" si="273"/>
        <v>#DIV/0!</v>
      </c>
      <c r="BS126" s="161" t="e">
        <f t="shared" si="273"/>
        <v>#DIV/0!</v>
      </c>
      <c r="BT126" s="161" t="e">
        <f t="shared" si="273"/>
        <v>#DIV/0!</v>
      </c>
      <c r="BU126" s="161" t="e">
        <f t="shared" si="273"/>
        <v>#DIV/0!</v>
      </c>
      <c r="BV126" s="161" t="e">
        <f t="shared" si="273"/>
        <v>#DIV/0!</v>
      </c>
      <c r="BW126" s="161" t="e">
        <f t="shared" si="273"/>
        <v>#DIV/0!</v>
      </c>
      <c r="BX126" s="161" t="e">
        <f t="shared" si="273"/>
        <v>#DIV/0!</v>
      </c>
      <c r="BY126" s="161">
        <f t="shared" si="273"/>
        <v>0</v>
      </c>
      <c r="BZ126" s="161">
        <f t="shared" si="273"/>
        <v>0</v>
      </c>
      <c r="CA126" s="161">
        <f t="shared" si="273"/>
        <v>0</v>
      </c>
      <c r="CB126" s="161" t="e">
        <f t="shared" si="273"/>
        <v>#DIV/0!</v>
      </c>
      <c r="CC126" s="161">
        <f t="shared" si="273"/>
        <v>184.9411365179985</v>
      </c>
      <c r="CD126" s="161">
        <f t="shared" si="273"/>
        <v>18.500695612786334</v>
      </c>
      <c r="CE126" s="161">
        <f t="shared" si="273"/>
        <v>19.03955960838244</v>
      </c>
      <c r="CF126" s="161">
        <f t="shared" si="273"/>
        <v>18.222980501021706</v>
      </c>
      <c r="CG126" s="161">
        <f t="shared" si="273"/>
        <v>13.979473873181293</v>
      </c>
      <c r="CH126" s="161">
        <f t="shared" si="273"/>
        <v>11.602580844795984</v>
      </c>
      <c r="CI126" s="161">
        <f t="shared" si="273"/>
        <v>12.369371447404905</v>
      </c>
      <c r="CJ126" s="161">
        <f t="shared" si="274"/>
        <v>11.936049708679226</v>
      </c>
      <c r="CK126" s="161">
        <f t="shared" si="274"/>
        <v>10.978459195780513</v>
      </c>
      <c r="CL126" s="161">
        <f t="shared" ref="CL126" si="278">+CL109/CL$123</f>
        <v>10.24305962550409</v>
      </c>
      <c r="CM126" s="94">
        <f t="shared" ref="CM126:DB126" si="279">+CL126</f>
        <v>10.24305962550409</v>
      </c>
      <c r="CN126" s="94">
        <f t="shared" si="279"/>
        <v>10.24305962550409</v>
      </c>
      <c r="CO126" s="94">
        <f t="shared" si="279"/>
        <v>10.24305962550409</v>
      </c>
      <c r="CP126" s="94">
        <f t="shared" si="279"/>
        <v>10.24305962550409</v>
      </c>
      <c r="CQ126" s="94">
        <f t="shared" si="279"/>
        <v>10.24305962550409</v>
      </c>
      <c r="CR126" s="94">
        <f t="shared" si="279"/>
        <v>10.24305962550409</v>
      </c>
      <c r="CS126" s="94">
        <f t="shared" si="279"/>
        <v>10.24305962550409</v>
      </c>
      <c r="CT126" s="94">
        <f t="shared" si="279"/>
        <v>10.24305962550409</v>
      </c>
      <c r="CU126" s="94">
        <f t="shared" si="279"/>
        <v>10.24305962550409</v>
      </c>
      <c r="CV126" s="94">
        <f t="shared" si="279"/>
        <v>10.24305962550409</v>
      </c>
      <c r="CW126" s="94">
        <f t="shared" si="279"/>
        <v>10.24305962550409</v>
      </c>
      <c r="CX126" s="94">
        <f t="shared" si="279"/>
        <v>10.24305962550409</v>
      </c>
      <c r="CY126" s="94">
        <f t="shared" si="279"/>
        <v>10.24305962550409</v>
      </c>
      <c r="CZ126" s="94">
        <f t="shared" si="279"/>
        <v>10.24305962550409</v>
      </c>
      <c r="DA126" s="94">
        <f t="shared" si="279"/>
        <v>10.24305962550409</v>
      </c>
      <c r="DB126" s="94">
        <f t="shared" si="279"/>
        <v>10.24305962550409</v>
      </c>
      <c r="DC126" s="94"/>
      <c r="DE126" s="22"/>
      <c r="DF126" s="161">
        <v>10.978459195780513</v>
      </c>
    </row>
    <row r="127" spans="1:110" s="161" customFormat="1" x14ac:dyDescent="0.2">
      <c r="A127" s="49" t="s">
        <v>504</v>
      </c>
      <c r="E127" s="161" t="e">
        <f t="shared" ca="1" si="271"/>
        <v>#DIV/0!</v>
      </c>
      <c r="F127" s="161" t="e">
        <f t="shared" ca="1" si="271"/>
        <v>#DIV/0!</v>
      </c>
      <c r="G127" s="161" t="e">
        <f t="shared" ca="1" si="271"/>
        <v>#DIV/0!</v>
      </c>
      <c r="H127" s="161" t="e">
        <f t="shared" ca="1" si="271"/>
        <v>#DIV/0!</v>
      </c>
      <c r="I127" s="161" t="e">
        <f t="shared" ca="1" si="271"/>
        <v>#DIV/0!</v>
      </c>
      <c r="J127" s="161" t="e">
        <f t="shared" ca="1" si="271"/>
        <v>#DIV/0!</v>
      </c>
      <c r="K127" s="161" t="e">
        <f t="shared" ca="1" si="271"/>
        <v>#DIV/0!</v>
      </c>
      <c r="L127" s="161" t="e">
        <f t="shared" ca="1" si="271"/>
        <v>#DIV/0!</v>
      </c>
      <c r="M127" s="161" t="e">
        <f t="shared" ca="1" si="271"/>
        <v>#DIV/0!</v>
      </c>
      <c r="N127" s="161" t="e">
        <f t="shared" ca="1" si="271"/>
        <v>#DIV/0!</v>
      </c>
      <c r="O127" s="161" t="e">
        <f t="shared" ca="1" si="271"/>
        <v>#DIV/0!</v>
      </c>
      <c r="P127" s="161" t="e">
        <f t="shared" ca="1" si="271"/>
        <v>#DIV/0!</v>
      </c>
      <c r="Q127" s="161" t="e">
        <f t="shared" ca="1" si="271"/>
        <v>#DIV/0!</v>
      </c>
      <c r="R127" s="161" t="e">
        <f t="shared" ca="1" si="271"/>
        <v>#DIV/0!</v>
      </c>
      <c r="S127" s="161" t="e">
        <f t="shared" ca="1" si="271"/>
        <v>#DIV/0!</v>
      </c>
      <c r="T127" s="161" t="e">
        <f t="shared" ca="1" si="271"/>
        <v>#DIV/0!</v>
      </c>
      <c r="U127" s="161" t="e">
        <f t="shared" ca="1" si="271"/>
        <v>#DIV/0!</v>
      </c>
      <c r="V127" s="161" t="e">
        <f t="shared" ca="1" si="271"/>
        <v>#DIV/0!</v>
      </c>
      <c r="W127" s="161" t="e">
        <f t="shared" ca="1" si="271"/>
        <v>#DIV/0!</v>
      </c>
      <c r="X127" s="161" t="e">
        <f t="shared" ca="1" si="271"/>
        <v>#DIV/0!</v>
      </c>
      <c r="Y127" s="161" t="e">
        <f t="shared" ca="1" si="271"/>
        <v>#DIV/0!</v>
      </c>
      <c r="Z127" s="161" t="e">
        <f t="shared" ca="1" si="271"/>
        <v>#DIV/0!</v>
      </c>
      <c r="AA127" s="161" t="e">
        <f t="shared" ref="AA127" ca="1" si="280">+AA110/AA$123</f>
        <v>#DIV/0!</v>
      </c>
      <c r="AB127" s="21" t="e">
        <f t="shared" ca="1" si="271"/>
        <v>#DIV/0!</v>
      </c>
      <c r="AC127" s="21" t="e">
        <f t="shared" ca="1" si="271"/>
        <v>#DIV/0!</v>
      </c>
      <c r="AD127" s="21" t="e">
        <f t="shared" ca="1" si="271"/>
        <v>#DIV/0!</v>
      </c>
      <c r="AE127" s="21" t="e">
        <f t="shared" ca="1" si="271"/>
        <v>#DIV/0!</v>
      </c>
      <c r="AL127" s="161" t="e">
        <f t="shared" si="273"/>
        <v>#DIV/0!</v>
      </c>
      <c r="AM127" s="161" t="e">
        <f t="shared" si="273"/>
        <v>#DIV/0!</v>
      </c>
      <c r="AN127" s="161" t="e">
        <f t="shared" si="273"/>
        <v>#DIV/0!</v>
      </c>
      <c r="AO127" s="161" t="e">
        <f t="shared" si="273"/>
        <v>#DIV/0!</v>
      </c>
      <c r="AP127" s="161" t="e">
        <f t="shared" si="273"/>
        <v>#DIV/0!</v>
      </c>
      <c r="AQ127" s="161" t="e">
        <f t="shared" si="273"/>
        <v>#DIV/0!</v>
      </c>
      <c r="AR127" s="161" t="e">
        <f t="shared" si="273"/>
        <v>#DIV/0!</v>
      </c>
      <c r="AS127" s="161" t="e">
        <f t="shared" si="273"/>
        <v>#DIV/0!</v>
      </c>
      <c r="AT127" s="161" t="e">
        <f t="shared" si="273"/>
        <v>#DIV/0!</v>
      </c>
      <c r="AU127" s="161" t="e">
        <f t="shared" si="273"/>
        <v>#DIV/0!</v>
      </c>
      <c r="AV127" s="161" t="e">
        <f t="shared" si="273"/>
        <v>#DIV/0!</v>
      </c>
      <c r="AW127" s="161" t="e">
        <f t="shared" si="273"/>
        <v>#DIV/0!</v>
      </c>
      <c r="AX127" s="161" t="e">
        <f t="shared" si="273"/>
        <v>#DIV/0!</v>
      </c>
      <c r="AY127" s="161" t="e">
        <f t="shared" si="273"/>
        <v>#DIV/0!</v>
      </c>
      <c r="AZ127" s="161" t="e">
        <f t="shared" si="273"/>
        <v>#DIV/0!</v>
      </c>
      <c r="BA127" s="161" t="e">
        <f t="shared" si="273"/>
        <v>#DIV/0!</v>
      </c>
      <c r="BB127" s="161" t="e">
        <f t="shared" si="273"/>
        <v>#DIV/0!</v>
      </c>
      <c r="BC127" s="161" t="e">
        <f t="shared" si="273"/>
        <v>#DIV/0!</v>
      </c>
      <c r="BD127" s="161" t="e">
        <f t="shared" si="273"/>
        <v>#DIV/0!</v>
      </c>
      <c r="BE127" s="161" t="e">
        <f t="shared" si="273"/>
        <v>#DIV/0!</v>
      </c>
      <c r="BF127" s="161" t="e">
        <f t="shared" si="273"/>
        <v>#DIV/0!</v>
      </c>
      <c r="BG127" s="161" t="e">
        <f t="shared" si="273"/>
        <v>#DIV/0!</v>
      </c>
      <c r="BH127" s="161" t="e">
        <f t="shared" si="273"/>
        <v>#DIV/0!</v>
      </c>
      <c r="BI127" s="161" t="e">
        <f t="shared" si="273"/>
        <v>#DIV/0!</v>
      </c>
      <c r="BJ127" s="161" t="e">
        <f t="shared" si="273"/>
        <v>#DIV/0!</v>
      </c>
      <c r="BK127" s="161" t="e">
        <f t="shared" si="273"/>
        <v>#DIV/0!</v>
      </c>
      <c r="BL127" s="161" t="e">
        <f t="shared" si="273"/>
        <v>#DIV/0!</v>
      </c>
      <c r="BM127" s="161" t="e">
        <f t="shared" si="273"/>
        <v>#DIV/0!</v>
      </c>
      <c r="BN127" s="161" t="e">
        <f t="shared" si="273"/>
        <v>#DIV/0!</v>
      </c>
      <c r="BO127" s="161" t="e">
        <f t="shared" si="273"/>
        <v>#DIV/0!</v>
      </c>
      <c r="BP127" s="161" t="e">
        <f t="shared" si="273"/>
        <v>#DIV/0!</v>
      </c>
      <c r="BQ127" s="161" t="e">
        <f t="shared" si="273"/>
        <v>#DIV/0!</v>
      </c>
      <c r="BR127" s="161" t="e">
        <f t="shared" si="273"/>
        <v>#DIV/0!</v>
      </c>
      <c r="BS127" s="161" t="e">
        <f t="shared" si="273"/>
        <v>#DIV/0!</v>
      </c>
      <c r="BT127" s="161" t="e">
        <f t="shared" si="273"/>
        <v>#DIV/0!</v>
      </c>
      <c r="BU127" s="161" t="e">
        <f t="shared" si="273"/>
        <v>#DIV/0!</v>
      </c>
      <c r="BV127" s="161" t="e">
        <f t="shared" si="273"/>
        <v>#DIV/0!</v>
      </c>
      <c r="BW127" s="161" t="e">
        <f t="shared" si="273"/>
        <v>#DIV/0!</v>
      </c>
      <c r="BX127" s="161" t="e">
        <f t="shared" si="273"/>
        <v>#DIV/0!</v>
      </c>
      <c r="BY127" s="161">
        <f t="shared" si="273"/>
        <v>0</v>
      </c>
      <c r="BZ127" s="161">
        <f t="shared" si="273"/>
        <v>0</v>
      </c>
      <c r="CA127" s="161">
        <f t="shared" si="273"/>
        <v>0</v>
      </c>
      <c r="CB127" s="161" t="e">
        <f t="shared" si="273"/>
        <v>#DIV/0!</v>
      </c>
      <c r="CC127" s="161">
        <f t="shared" si="273"/>
        <v>0</v>
      </c>
      <c r="CD127" s="161">
        <f t="shared" si="273"/>
        <v>11.217882101721239</v>
      </c>
      <c r="CE127" s="161">
        <f t="shared" si="273"/>
        <v>14.37069922545799</v>
      </c>
      <c r="CF127" s="161">
        <f t="shared" si="273"/>
        <v>13.066331626495591</v>
      </c>
      <c r="CG127" s="161">
        <f t="shared" si="273"/>
        <v>11.88056157396192</v>
      </c>
      <c r="CH127" s="161">
        <f t="shared" si="273"/>
        <v>9.1903327612022814</v>
      </c>
      <c r="CI127" s="161">
        <f t="shared" si="273"/>
        <v>8.6477339610119532</v>
      </c>
      <c r="CJ127" s="161">
        <f t="shared" si="274"/>
        <v>9.8511764798901424</v>
      </c>
      <c r="CK127" s="161">
        <f t="shared" si="274"/>
        <v>9.398834189175556</v>
      </c>
      <c r="CL127" s="161">
        <f t="shared" ref="CL127" si="281">+CL110/CL$123</f>
        <v>8.3718993180978316</v>
      </c>
      <c r="CM127" s="94">
        <f t="shared" ref="CM127:DB127" si="282">+CL127</f>
        <v>8.3718993180978316</v>
      </c>
      <c r="CN127" s="94">
        <f t="shared" si="282"/>
        <v>8.3718993180978316</v>
      </c>
      <c r="CO127" s="94">
        <f t="shared" si="282"/>
        <v>8.3718993180978316</v>
      </c>
      <c r="CP127" s="94">
        <f t="shared" si="282"/>
        <v>8.3718993180978316</v>
      </c>
      <c r="CQ127" s="94">
        <f t="shared" si="282"/>
        <v>8.3718993180978316</v>
      </c>
      <c r="CR127" s="94">
        <f t="shared" si="282"/>
        <v>8.3718993180978316</v>
      </c>
      <c r="CS127" s="94">
        <f t="shared" si="282"/>
        <v>8.3718993180978316</v>
      </c>
      <c r="CT127" s="94">
        <f t="shared" si="282"/>
        <v>8.3718993180978316</v>
      </c>
      <c r="CU127" s="94">
        <f t="shared" si="282"/>
        <v>8.3718993180978316</v>
      </c>
      <c r="CV127" s="94">
        <f t="shared" si="282"/>
        <v>8.3718993180978316</v>
      </c>
      <c r="CW127" s="94">
        <f t="shared" si="282"/>
        <v>8.3718993180978316</v>
      </c>
      <c r="CX127" s="94">
        <f t="shared" si="282"/>
        <v>8.3718993180978316</v>
      </c>
      <c r="CY127" s="94">
        <f t="shared" si="282"/>
        <v>8.3718993180978316</v>
      </c>
      <c r="CZ127" s="94">
        <f t="shared" si="282"/>
        <v>8.3718993180978316</v>
      </c>
      <c r="DA127" s="94">
        <f t="shared" si="282"/>
        <v>8.3718993180978316</v>
      </c>
      <c r="DB127" s="94">
        <f t="shared" si="282"/>
        <v>8.3718993180978316</v>
      </c>
      <c r="DC127" s="94"/>
      <c r="DE127" s="22"/>
      <c r="DF127" s="161">
        <v>9.398834189175556</v>
      </c>
    </row>
    <row r="128" spans="1:110" s="4" customFormat="1" x14ac:dyDescent="0.2">
      <c r="A128" s="3"/>
      <c r="AB128" s="17"/>
      <c r="AC128" s="17"/>
      <c r="AD128" s="17"/>
      <c r="AE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E128" s="119"/>
    </row>
    <row r="129" spans="1:110" s="176" customFormat="1" x14ac:dyDescent="0.2">
      <c r="A129" s="176" t="s">
        <v>510</v>
      </c>
      <c r="E129" s="176">
        <f t="shared" ref="E129:Y129" si="283">+E41</f>
        <v>49.272882199999998</v>
      </c>
      <c r="F129" s="176">
        <f t="shared" si="283"/>
        <v>51.493733500000005</v>
      </c>
      <c r="G129" s="176">
        <f t="shared" si="283"/>
        <v>81.889648499999993</v>
      </c>
      <c r="H129" s="176">
        <f t="shared" si="283"/>
        <v>130.3139438</v>
      </c>
      <c r="I129" s="176">
        <f t="shared" si="283"/>
        <v>193.70971749999998</v>
      </c>
      <c r="J129" s="176">
        <f t="shared" si="283"/>
        <v>240.41773449999999</v>
      </c>
      <c r="K129" s="176">
        <f t="shared" si="283"/>
        <v>243.31499499999998</v>
      </c>
      <c r="L129" s="176">
        <f t="shared" si="283"/>
        <v>242.70372980000002</v>
      </c>
      <c r="M129" s="176">
        <f t="shared" si="283"/>
        <v>301.17272160000005</v>
      </c>
      <c r="N129" s="176">
        <f t="shared" si="283"/>
        <v>371.47085490000001</v>
      </c>
      <c r="O129" s="176">
        <f t="shared" si="283"/>
        <v>308.78475980000002</v>
      </c>
      <c r="P129" s="176">
        <f t="shared" si="283"/>
        <v>318.96134819999997</v>
      </c>
      <c r="Q129" s="176">
        <f t="shared" si="283"/>
        <v>460.0340228</v>
      </c>
      <c r="R129" s="176">
        <f t="shared" si="283"/>
        <v>432.7787586</v>
      </c>
      <c r="S129" s="176">
        <f t="shared" si="283"/>
        <v>559.46648709999999</v>
      </c>
      <c r="T129" s="176">
        <f t="shared" si="283"/>
        <v>643.48970670000006</v>
      </c>
      <c r="U129" s="176">
        <f t="shared" si="283"/>
        <v>649.05824080000002</v>
      </c>
      <c r="V129" s="176">
        <f t="shared" si="283"/>
        <v>594.73789999999997</v>
      </c>
      <c r="W129" s="176">
        <f t="shared" si="283"/>
        <v>782.71100000000001</v>
      </c>
      <c r="X129" s="176">
        <f t="shared" si="283"/>
        <v>965.90030000000002</v>
      </c>
      <c r="Y129" s="176">
        <f t="shared" si="283"/>
        <v>1133.3415</v>
      </c>
      <c r="Z129" s="176">
        <f t="shared" ref="Z129:AE129" si="284">+Z41</f>
        <v>1305.9975999999999</v>
      </c>
      <c r="AA129" s="176">
        <f t="shared" ref="AA129" si="285">+AA41</f>
        <v>1587.0628999999999</v>
      </c>
      <c r="AB129" s="177">
        <f t="shared" si="284"/>
        <v>1832.3330639965225</v>
      </c>
      <c r="AC129" s="177">
        <f t="shared" si="284"/>
        <v>2316.5656002777741</v>
      </c>
      <c r="AD129" s="177">
        <f t="shared" si="284"/>
        <v>2756.9697133992399</v>
      </c>
      <c r="AE129" s="177">
        <f t="shared" si="284"/>
        <v>3366.0586315467181</v>
      </c>
      <c r="AL129" s="176">
        <f t="shared" ref="AL129:BQ129" si="286">+SUM(AI39:AL39)</f>
        <v>0</v>
      </c>
      <c r="AM129" s="176">
        <f t="shared" si="286"/>
        <v>0</v>
      </c>
      <c r="AN129" s="176">
        <f t="shared" si="286"/>
        <v>0</v>
      </c>
      <c r="AO129" s="176">
        <f t="shared" si="286"/>
        <v>0</v>
      </c>
      <c r="AP129" s="176">
        <f t="shared" si="286"/>
        <v>0</v>
      </c>
      <c r="AQ129" s="176">
        <f t="shared" si="286"/>
        <v>0</v>
      </c>
      <c r="AR129" s="176">
        <f t="shared" si="286"/>
        <v>0</v>
      </c>
      <c r="AS129" s="176">
        <f t="shared" si="286"/>
        <v>0</v>
      </c>
      <c r="AT129" s="176">
        <f t="shared" si="286"/>
        <v>0</v>
      </c>
      <c r="AU129" s="176">
        <f t="shared" si="286"/>
        <v>0</v>
      </c>
      <c r="AV129" s="176">
        <f t="shared" si="286"/>
        <v>0</v>
      </c>
      <c r="AW129" s="176">
        <f t="shared" si="286"/>
        <v>0</v>
      </c>
      <c r="AX129" s="176">
        <f t="shared" si="286"/>
        <v>0</v>
      </c>
      <c r="AY129" s="176">
        <f t="shared" si="286"/>
        <v>0</v>
      </c>
      <c r="AZ129" s="176">
        <f t="shared" si="286"/>
        <v>0</v>
      </c>
      <c r="BA129" s="176">
        <f t="shared" si="286"/>
        <v>0</v>
      </c>
      <c r="BB129" s="176">
        <f t="shared" si="286"/>
        <v>0</v>
      </c>
      <c r="BC129" s="176">
        <f t="shared" si="286"/>
        <v>0</v>
      </c>
      <c r="BD129" s="176">
        <f t="shared" si="286"/>
        <v>0</v>
      </c>
      <c r="BE129" s="176">
        <f t="shared" si="286"/>
        <v>0</v>
      </c>
      <c r="BF129" s="176">
        <f t="shared" si="286"/>
        <v>0</v>
      </c>
      <c r="BG129" s="176">
        <f t="shared" si="286"/>
        <v>0</v>
      </c>
      <c r="BH129" s="176">
        <f t="shared" si="286"/>
        <v>0</v>
      </c>
      <c r="BI129" s="176">
        <f t="shared" si="286"/>
        <v>0</v>
      </c>
      <c r="BJ129" s="176">
        <f t="shared" si="286"/>
        <v>0</v>
      </c>
      <c r="BK129" s="176">
        <f t="shared" si="286"/>
        <v>0</v>
      </c>
      <c r="BL129" s="176">
        <f t="shared" si="286"/>
        <v>0</v>
      </c>
      <c r="BM129" s="176">
        <f t="shared" si="286"/>
        <v>0</v>
      </c>
      <c r="BN129" s="176">
        <f t="shared" si="286"/>
        <v>0</v>
      </c>
      <c r="BO129" s="176">
        <f t="shared" si="286"/>
        <v>0</v>
      </c>
      <c r="BP129" s="176">
        <f t="shared" si="286"/>
        <v>0</v>
      </c>
      <c r="BQ129" s="176">
        <f t="shared" si="286"/>
        <v>0</v>
      </c>
      <c r="BR129" s="176">
        <f t="shared" ref="BR129:CW129" si="287">+SUM(BO39:BR39)</f>
        <v>0</v>
      </c>
      <c r="BS129" s="176">
        <f t="shared" si="287"/>
        <v>0</v>
      </c>
      <c r="BT129" s="176">
        <f t="shared" si="287"/>
        <v>0</v>
      </c>
      <c r="BU129" s="176">
        <f t="shared" si="287"/>
        <v>0</v>
      </c>
      <c r="BV129" s="176">
        <f t="shared" si="287"/>
        <v>0</v>
      </c>
      <c r="BW129" s="176">
        <f t="shared" si="287"/>
        <v>0</v>
      </c>
      <c r="BX129" s="176">
        <f t="shared" si="287"/>
        <v>0</v>
      </c>
      <c r="BY129" s="176">
        <f t="shared" si="287"/>
        <v>243.8</v>
      </c>
      <c r="BZ129" s="176">
        <f t="shared" si="287"/>
        <v>479.09900000000005</v>
      </c>
      <c r="CA129" s="176">
        <f t="shared" si="287"/>
        <v>787.58900000000006</v>
      </c>
      <c r="CB129" s="176">
        <f t="shared" si="287"/>
        <v>1045.239</v>
      </c>
      <c r="CC129" s="176">
        <f t="shared" si="287"/>
        <v>1092.133</v>
      </c>
      <c r="CD129" s="176">
        <f t="shared" si="287"/>
        <v>1133.3410000000001</v>
      </c>
      <c r="CE129" s="176">
        <f t="shared" si="287"/>
        <v>1121.2610000000002</v>
      </c>
      <c r="CF129" s="176">
        <f t="shared" si="287"/>
        <v>1170.174</v>
      </c>
      <c r="CG129" s="176">
        <f t="shared" si="287"/>
        <v>1213.107</v>
      </c>
      <c r="CH129" s="176">
        <f t="shared" si="287"/>
        <v>1305.998</v>
      </c>
      <c r="CI129" s="176">
        <f t="shared" si="287"/>
        <v>1349.212</v>
      </c>
      <c r="CJ129" s="176">
        <f t="shared" si="287"/>
        <v>1400.873</v>
      </c>
      <c r="CK129" s="176">
        <f t="shared" si="287"/>
        <v>1495.807</v>
      </c>
      <c r="CL129" s="176">
        <f t="shared" si="287"/>
        <v>1587.0629999999999</v>
      </c>
      <c r="CM129" s="177">
        <f t="shared" si="287"/>
        <v>1655.4602270829064</v>
      </c>
      <c r="CN129" s="177">
        <f t="shared" si="287"/>
        <v>1756.0217011812124</v>
      </c>
      <c r="CO129" s="177">
        <f t="shared" si="287"/>
        <v>1802.2837792191981</v>
      </c>
      <c r="CP129" s="177">
        <f t="shared" si="287"/>
        <v>1832.3330639965225</v>
      </c>
      <c r="CQ129" s="177">
        <f t="shared" si="287"/>
        <v>1956.6302653189919</v>
      </c>
      <c r="CR129" s="177">
        <f t="shared" si="287"/>
        <v>2088.3089373359508</v>
      </c>
      <c r="CS129" s="177">
        <f t="shared" si="287"/>
        <v>2217.0952913310684</v>
      </c>
      <c r="CT129" s="177">
        <f t="shared" si="287"/>
        <v>2316.5656002777741</v>
      </c>
      <c r="CU129" s="177">
        <f t="shared" si="287"/>
        <v>2420.9529045902709</v>
      </c>
      <c r="CV129" s="177">
        <f t="shared" si="287"/>
        <v>2520.7439172530485</v>
      </c>
      <c r="CW129" s="177">
        <f t="shared" si="287"/>
        <v>2610.4055108007856</v>
      </c>
      <c r="CX129" s="177">
        <f>+SUM(CU39:CX39)</f>
        <v>2756.9697133992399</v>
      </c>
      <c r="CY129" s="177">
        <f>+SUM(CV39:CY39)</f>
        <v>2905.4586667746103</v>
      </c>
      <c r="CZ129" s="177">
        <f>+SUM(CW39:CZ39)</f>
        <v>3062.814706976405</v>
      </c>
      <c r="DA129" s="177">
        <f>+SUM(CX39:DA39)</f>
        <v>3228.8184118620397</v>
      </c>
      <c r="DB129" s="177">
        <f>+SUM(CY39:DB39)</f>
        <v>3366.0586315467181</v>
      </c>
      <c r="DE129" s="178"/>
      <c r="DF129" s="176">
        <v>1548.9389999999999</v>
      </c>
    </row>
    <row r="130" spans="1:110" s="162" customFormat="1" x14ac:dyDescent="0.2">
      <c r="A130" s="162" t="s">
        <v>511</v>
      </c>
      <c r="E130" s="162" t="e">
        <f t="shared" ref="E130:AE130" ca="1" si="288">+E129/E96</f>
        <v>#DIV/0!</v>
      </c>
      <c r="F130" s="162" t="e">
        <f t="shared" ca="1" si="288"/>
        <v>#DIV/0!</v>
      </c>
      <c r="G130" s="162" t="e">
        <f t="shared" ca="1" si="288"/>
        <v>#DIV/0!</v>
      </c>
      <c r="H130" s="162" t="e">
        <f t="shared" ca="1" si="288"/>
        <v>#DIV/0!</v>
      </c>
      <c r="I130" s="162" t="e">
        <f t="shared" ca="1" si="288"/>
        <v>#DIV/0!</v>
      </c>
      <c r="J130" s="162" t="e">
        <f t="shared" ca="1" si="288"/>
        <v>#DIV/0!</v>
      </c>
      <c r="K130" s="162" t="e">
        <f t="shared" ca="1" si="288"/>
        <v>#DIV/0!</v>
      </c>
      <c r="L130" s="162" t="e">
        <f t="shared" ca="1" si="288"/>
        <v>#DIV/0!</v>
      </c>
      <c r="M130" s="162" t="e">
        <f t="shared" ca="1" si="288"/>
        <v>#DIV/0!</v>
      </c>
      <c r="N130" s="162" t="e">
        <f t="shared" ca="1" si="288"/>
        <v>#DIV/0!</v>
      </c>
      <c r="O130" s="162" t="e">
        <f t="shared" ca="1" si="288"/>
        <v>#DIV/0!</v>
      </c>
      <c r="P130" s="162" t="e">
        <f t="shared" ca="1" si="288"/>
        <v>#DIV/0!</v>
      </c>
      <c r="Q130" s="162" t="e">
        <f t="shared" ca="1" si="288"/>
        <v>#DIV/0!</v>
      </c>
      <c r="R130" s="162" t="e">
        <f t="shared" ca="1" si="288"/>
        <v>#DIV/0!</v>
      </c>
      <c r="S130" s="162" t="e">
        <f t="shared" ca="1" si="288"/>
        <v>#DIV/0!</v>
      </c>
      <c r="T130" s="162" t="e">
        <f t="shared" ca="1" si="288"/>
        <v>#DIV/0!</v>
      </c>
      <c r="U130" s="162" t="e">
        <f t="shared" ca="1" si="288"/>
        <v>#DIV/0!</v>
      </c>
      <c r="V130" s="162" t="e">
        <f t="shared" ca="1" si="288"/>
        <v>#DIV/0!</v>
      </c>
      <c r="W130" s="162" t="e">
        <f t="shared" ca="1" si="288"/>
        <v>#DIV/0!</v>
      </c>
      <c r="X130" s="162" t="e">
        <f t="shared" ca="1" si="288"/>
        <v>#DIV/0!</v>
      </c>
      <c r="Y130" s="162" t="e">
        <f t="shared" ca="1" si="288"/>
        <v>#DIV/0!</v>
      </c>
      <c r="Z130" s="162" t="e">
        <f ca="1">+Z129/Z96</f>
        <v>#DIV/0!</v>
      </c>
      <c r="AA130" s="162" t="e">
        <f ca="1">+AA129/AA96</f>
        <v>#DIV/0!</v>
      </c>
      <c r="AB130" s="94" t="e">
        <f t="shared" ca="1" si="288"/>
        <v>#DIV/0!</v>
      </c>
      <c r="AC130" s="94" t="e">
        <f t="shared" ca="1" si="288"/>
        <v>#DIV/0!</v>
      </c>
      <c r="AD130" s="94" t="e">
        <f t="shared" ca="1" si="288"/>
        <v>#DIV/0!</v>
      </c>
      <c r="AE130" s="94" t="e">
        <f t="shared" ca="1" si="288"/>
        <v>#DIV/0!</v>
      </c>
      <c r="AL130" s="162">
        <f t="shared" ref="AL130:BQ130" si="289">+AL129/AL96</f>
        <v>0</v>
      </c>
      <c r="AM130" s="162">
        <f t="shared" si="289"/>
        <v>0</v>
      </c>
      <c r="AN130" s="162">
        <f t="shared" si="289"/>
        <v>0</v>
      </c>
      <c r="AO130" s="162">
        <f t="shared" si="289"/>
        <v>0</v>
      </c>
      <c r="AP130" s="162">
        <f t="shared" si="289"/>
        <v>0</v>
      </c>
      <c r="AQ130" s="162">
        <f t="shared" si="289"/>
        <v>0</v>
      </c>
      <c r="AR130" s="162">
        <f t="shared" si="289"/>
        <v>0</v>
      </c>
      <c r="AS130" s="162">
        <f t="shared" si="289"/>
        <v>0</v>
      </c>
      <c r="AT130" s="162">
        <f t="shared" si="289"/>
        <v>0</v>
      </c>
      <c r="AU130" s="162">
        <f t="shared" si="289"/>
        <v>0</v>
      </c>
      <c r="AV130" s="162">
        <f t="shared" si="289"/>
        <v>0</v>
      </c>
      <c r="AW130" s="162">
        <f t="shared" si="289"/>
        <v>0</v>
      </c>
      <c r="AX130" s="162">
        <f t="shared" si="289"/>
        <v>0</v>
      </c>
      <c r="AY130" s="162">
        <f t="shared" si="289"/>
        <v>0</v>
      </c>
      <c r="AZ130" s="162">
        <f t="shared" si="289"/>
        <v>0</v>
      </c>
      <c r="BA130" s="162">
        <f t="shared" si="289"/>
        <v>0</v>
      </c>
      <c r="BB130" s="162">
        <f t="shared" si="289"/>
        <v>0</v>
      </c>
      <c r="BC130" s="162">
        <f t="shared" si="289"/>
        <v>0</v>
      </c>
      <c r="BD130" s="162">
        <f t="shared" si="289"/>
        <v>0</v>
      </c>
      <c r="BE130" s="162">
        <f t="shared" si="289"/>
        <v>0</v>
      </c>
      <c r="BF130" s="162">
        <f t="shared" si="289"/>
        <v>0</v>
      </c>
      <c r="BG130" s="162">
        <f t="shared" si="289"/>
        <v>0</v>
      </c>
      <c r="BH130" s="162">
        <f t="shared" si="289"/>
        <v>0</v>
      </c>
      <c r="BI130" s="162">
        <f t="shared" si="289"/>
        <v>0</v>
      </c>
      <c r="BJ130" s="162">
        <f t="shared" si="289"/>
        <v>0</v>
      </c>
      <c r="BK130" s="162">
        <f t="shared" si="289"/>
        <v>0</v>
      </c>
      <c r="BL130" s="162">
        <f t="shared" si="289"/>
        <v>0</v>
      </c>
      <c r="BM130" s="162">
        <f t="shared" si="289"/>
        <v>0</v>
      </c>
      <c r="BN130" s="162">
        <f t="shared" si="289"/>
        <v>0</v>
      </c>
      <c r="BO130" s="162">
        <f t="shared" si="289"/>
        <v>0</v>
      </c>
      <c r="BP130" s="162">
        <f t="shared" si="289"/>
        <v>0</v>
      </c>
      <c r="BQ130" s="162">
        <f t="shared" si="289"/>
        <v>0</v>
      </c>
      <c r="BR130" s="162">
        <f t="shared" ref="BR130:CW130" si="290">+BR129/BR96</f>
        <v>0</v>
      </c>
      <c r="BS130" s="162">
        <f t="shared" si="290"/>
        <v>0</v>
      </c>
      <c r="BT130" s="162">
        <f t="shared" si="290"/>
        <v>0</v>
      </c>
      <c r="BU130" s="162">
        <f t="shared" si="290"/>
        <v>0</v>
      </c>
      <c r="BV130" s="162">
        <f t="shared" si="290"/>
        <v>0</v>
      </c>
      <c r="BW130" s="162">
        <f t="shared" si="290"/>
        <v>0</v>
      </c>
      <c r="BX130" s="162">
        <f t="shared" si="290"/>
        <v>0</v>
      </c>
      <c r="BY130" s="162">
        <f t="shared" si="290"/>
        <v>26.860574009805546</v>
      </c>
      <c r="BZ130" s="162">
        <f t="shared" si="290"/>
        <v>52.784553517324966</v>
      </c>
      <c r="CA130" s="162">
        <f t="shared" si="290"/>
        <v>86.772324133752008</v>
      </c>
      <c r="CB130" s="162">
        <f t="shared" si="290"/>
        <v>115.15881672450836</v>
      </c>
      <c r="CC130" s="162">
        <f t="shared" si="290"/>
        <v>120.32534567289154</v>
      </c>
      <c r="CD130" s="162">
        <f t="shared" si="290"/>
        <v>124.86542169338404</v>
      </c>
      <c r="CE130" s="162">
        <f t="shared" si="290"/>
        <v>123.53451220183995</v>
      </c>
      <c r="CF130" s="162">
        <f t="shared" si="290"/>
        <v>128.92348372169889</v>
      </c>
      <c r="CG130" s="162">
        <f t="shared" si="290"/>
        <v>133.65361097339283</v>
      </c>
      <c r="CH130" s="162">
        <f t="shared" si="290"/>
        <v>143.88784222993445</v>
      </c>
      <c r="CI130" s="162">
        <f t="shared" si="290"/>
        <v>148.64892855175455</v>
      </c>
      <c r="CJ130" s="162">
        <f t="shared" si="290"/>
        <v>154.34065994601445</v>
      </c>
      <c r="CK130" s="162">
        <f>+CK129/CK96</f>
        <v>164.79997796507465</v>
      </c>
      <c r="CL130" s="162">
        <f t="shared" ref="CL130" si="291">+CL129/CL96</f>
        <v>174.85407370682532</v>
      </c>
      <c r="CM130" s="50">
        <f t="shared" si="290"/>
        <v>182.38971267370755</v>
      </c>
      <c r="CN130" s="50">
        <f t="shared" si="290"/>
        <v>193.46903555128216</v>
      </c>
      <c r="CO130" s="50">
        <f t="shared" si="290"/>
        <v>198.56594273334414</v>
      </c>
      <c r="CP130" s="50">
        <f t="shared" si="290"/>
        <v>201.87661146879552</v>
      </c>
      <c r="CQ130" s="50">
        <f t="shared" si="290"/>
        <v>215.57100923472615</v>
      </c>
      <c r="CR130" s="50">
        <f t="shared" si="290"/>
        <v>230.07865777953515</v>
      </c>
      <c r="CS130" s="50">
        <f t="shared" si="290"/>
        <v>244.26764626574877</v>
      </c>
      <c r="CT130" s="50">
        <f t="shared" si="290"/>
        <v>255.22675042998671</v>
      </c>
      <c r="CU130" s="50">
        <f t="shared" si="290"/>
        <v>266.72758272354662</v>
      </c>
      <c r="CV130" s="50">
        <f t="shared" si="290"/>
        <v>277.72202030001085</v>
      </c>
      <c r="CW130" s="50">
        <f t="shared" si="290"/>
        <v>287.60045290594235</v>
      </c>
      <c r="CX130" s="50">
        <f>+CX129/CX96</f>
        <v>303.74810922704125</v>
      </c>
      <c r="CY130" s="50">
        <f>+CY129/CY96</f>
        <v>320.10782424663807</v>
      </c>
      <c r="CZ130" s="50">
        <f>+CZ129/CZ96</f>
        <v>337.44446724799263</v>
      </c>
      <c r="DA130" s="50">
        <f>+DA129/DA96</f>
        <v>355.73386347843774</v>
      </c>
      <c r="DB130" s="50">
        <f>+DB129/DB96</f>
        <v>370.85425346187611</v>
      </c>
      <c r="DE130" s="163"/>
      <c r="DF130" s="162">
        <v>170.653776235333</v>
      </c>
    </row>
    <row r="131" spans="1:110" s="162" customFormat="1" x14ac:dyDescent="0.2">
      <c r="AB131" s="94"/>
      <c r="AC131" s="94"/>
      <c r="AD131" s="94"/>
      <c r="AE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E131" s="163"/>
    </row>
    <row r="132" spans="1:110" s="162" customFormat="1" x14ac:dyDescent="0.2">
      <c r="A132" s="162" t="s">
        <v>506</v>
      </c>
      <c r="AB132" s="94"/>
      <c r="AC132" s="94"/>
      <c r="AD132" s="94"/>
      <c r="AE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E132" s="163"/>
    </row>
    <row r="133" spans="1:110" s="162" customFormat="1" x14ac:dyDescent="0.2">
      <c r="A133" s="162" t="s">
        <v>507</v>
      </c>
      <c r="E133" s="162" t="e">
        <f t="shared" ref="E133:AE135" ca="1" si="292">+E108/E$130</f>
        <v>#DIV/0!</v>
      </c>
      <c r="F133" s="162" t="e">
        <f t="shared" ca="1" si="292"/>
        <v>#DIV/0!</v>
      </c>
      <c r="G133" s="162" t="e">
        <f t="shared" ca="1" si="292"/>
        <v>#DIV/0!</v>
      </c>
      <c r="H133" s="162" t="e">
        <f t="shared" ca="1" si="292"/>
        <v>#DIV/0!</v>
      </c>
      <c r="I133" s="162" t="e">
        <f t="shared" ca="1" si="292"/>
        <v>#DIV/0!</v>
      </c>
      <c r="J133" s="162" t="e">
        <f t="shared" ca="1" si="292"/>
        <v>#DIV/0!</v>
      </c>
      <c r="K133" s="162" t="e">
        <f t="shared" ca="1" si="292"/>
        <v>#DIV/0!</v>
      </c>
      <c r="L133" s="162" t="e">
        <f t="shared" ca="1" si="292"/>
        <v>#DIV/0!</v>
      </c>
      <c r="M133" s="162" t="e">
        <f t="shared" ca="1" si="292"/>
        <v>#DIV/0!</v>
      </c>
      <c r="N133" s="162" t="e">
        <f t="shared" ca="1" si="292"/>
        <v>#DIV/0!</v>
      </c>
      <c r="O133" s="162" t="e">
        <f t="shared" ca="1" si="292"/>
        <v>#DIV/0!</v>
      </c>
      <c r="P133" s="162" t="e">
        <f t="shared" ca="1" si="292"/>
        <v>#DIV/0!</v>
      </c>
      <c r="Q133" s="162" t="e">
        <f t="shared" ca="1" si="292"/>
        <v>#DIV/0!</v>
      </c>
      <c r="R133" s="162" t="e">
        <f t="shared" ca="1" si="292"/>
        <v>#DIV/0!</v>
      </c>
      <c r="S133" s="162" t="e">
        <f t="shared" ca="1" si="292"/>
        <v>#DIV/0!</v>
      </c>
      <c r="T133" s="162" t="e">
        <f t="shared" ca="1" si="292"/>
        <v>#DIV/0!</v>
      </c>
      <c r="U133" s="162" t="e">
        <f t="shared" ca="1" si="292"/>
        <v>#DIV/0!</v>
      </c>
      <c r="V133" s="162" t="e">
        <f t="shared" ca="1" si="292"/>
        <v>#DIV/0!</v>
      </c>
      <c r="W133" s="162" t="e">
        <f t="shared" ca="1" si="292"/>
        <v>#DIV/0!</v>
      </c>
      <c r="X133" s="162" t="e">
        <f t="shared" ca="1" si="292"/>
        <v>#DIV/0!</v>
      </c>
      <c r="Y133" s="162" t="e">
        <f t="shared" ca="1" si="292"/>
        <v>#DIV/0!</v>
      </c>
      <c r="Z133" s="162" t="e">
        <f t="shared" ref="Z133:AE133" ca="1" si="293">+Z108/Z$130</f>
        <v>#DIV/0!</v>
      </c>
      <c r="AA133" s="162" t="e">
        <f t="shared" ref="AA133" ca="1" si="294">+AA108/AA$130</f>
        <v>#DIV/0!</v>
      </c>
      <c r="AB133" s="50" t="e">
        <f t="shared" ca="1" si="293"/>
        <v>#DIV/0!</v>
      </c>
      <c r="AC133" s="50" t="e">
        <f t="shared" ca="1" si="293"/>
        <v>#DIV/0!</v>
      </c>
      <c r="AD133" s="50" t="e">
        <f t="shared" ca="1" si="293"/>
        <v>#DIV/0!</v>
      </c>
      <c r="AE133" s="50" t="e">
        <f t="shared" ca="1" si="293"/>
        <v>#DIV/0!</v>
      </c>
      <c r="AL133" s="162" t="e">
        <f t="shared" ref="AL133:BQ133" si="295">+AL108/AL130</f>
        <v>#DIV/0!</v>
      </c>
      <c r="AM133" s="162" t="e">
        <f t="shared" si="295"/>
        <v>#DIV/0!</v>
      </c>
      <c r="AN133" s="162" t="e">
        <f t="shared" si="295"/>
        <v>#DIV/0!</v>
      </c>
      <c r="AO133" s="162" t="e">
        <f t="shared" si="295"/>
        <v>#DIV/0!</v>
      </c>
      <c r="AP133" s="162" t="e">
        <f t="shared" si="295"/>
        <v>#DIV/0!</v>
      </c>
      <c r="AQ133" s="162" t="e">
        <f t="shared" si="295"/>
        <v>#DIV/0!</v>
      </c>
      <c r="AR133" s="162" t="e">
        <f t="shared" si="295"/>
        <v>#DIV/0!</v>
      </c>
      <c r="AS133" s="162" t="e">
        <f t="shared" si="295"/>
        <v>#DIV/0!</v>
      </c>
      <c r="AT133" s="162" t="e">
        <f t="shared" si="295"/>
        <v>#DIV/0!</v>
      </c>
      <c r="AU133" s="162" t="e">
        <f t="shared" si="295"/>
        <v>#DIV/0!</v>
      </c>
      <c r="AV133" s="162" t="e">
        <f t="shared" si="295"/>
        <v>#DIV/0!</v>
      </c>
      <c r="AW133" s="162" t="e">
        <f t="shared" si="295"/>
        <v>#DIV/0!</v>
      </c>
      <c r="AX133" s="162" t="e">
        <f t="shared" si="295"/>
        <v>#DIV/0!</v>
      </c>
      <c r="AY133" s="162" t="e">
        <f t="shared" si="295"/>
        <v>#DIV/0!</v>
      </c>
      <c r="AZ133" s="162" t="e">
        <f t="shared" si="295"/>
        <v>#DIV/0!</v>
      </c>
      <c r="BA133" s="162" t="e">
        <f t="shared" si="295"/>
        <v>#DIV/0!</v>
      </c>
      <c r="BB133" s="162" t="e">
        <f t="shared" si="295"/>
        <v>#DIV/0!</v>
      </c>
      <c r="BC133" s="162" t="e">
        <f t="shared" si="295"/>
        <v>#DIV/0!</v>
      </c>
      <c r="BD133" s="162" t="e">
        <f t="shared" si="295"/>
        <v>#DIV/0!</v>
      </c>
      <c r="BE133" s="162" t="e">
        <f t="shared" si="295"/>
        <v>#DIV/0!</v>
      </c>
      <c r="BF133" s="162" t="e">
        <f t="shared" si="295"/>
        <v>#DIV/0!</v>
      </c>
      <c r="BG133" s="162" t="e">
        <f t="shared" si="295"/>
        <v>#DIV/0!</v>
      </c>
      <c r="BH133" s="162" t="e">
        <f t="shared" si="295"/>
        <v>#DIV/0!</v>
      </c>
      <c r="BI133" s="162" t="e">
        <f t="shared" si="295"/>
        <v>#DIV/0!</v>
      </c>
      <c r="BJ133" s="162" t="e">
        <f t="shared" si="295"/>
        <v>#DIV/0!</v>
      </c>
      <c r="BK133" s="162" t="e">
        <f t="shared" si="295"/>
        <v>#DIV/0!</v>
      </c>
      <c r="BL133" s="162" t="e">
        <f t="shared" si="295"/>
        <v>#DIV/0!</v>
      </c>
      <c r="BM133" s="162" t="e">
        <f t="shared" si="295"/>
        <v>#DIV/0!</v>
      </c>
      <c r="BN133" s="162" t="e">
        <f t="shared" si="295"/>
        <v>#DIV/0!</v>
      </c>
      <c r="BO133" s="162" t="e">
        <f t="shared" si="295"/>
        <v>#DIV/0!</v>
      </c>
      <c r="BP133" s="162" t="e">
        <f t="shared" si="295"/>
        <v>#DIV/0!</v>
      </c>
      <c r="BQ133" s="162" t="e">
        <f t="shared" si="295"/>
        <v>#DIV/0!</v>
      </c>
      <c r="BR133" s="162" t="e">
        <f t="shared" ref="BR133:DB133" si="296">+BR108/BR130</f>
        <v>#DIV/0!</v>
      </c>
      <c r="BS133" s="162" t="e">
        <f t="shared" si="296"/>
        <v>#DIV/0!</v>
      </c>
      <c r="BT133" s="162" t="e">
        <f t="shared" si="296"/>
        <v>#DIV/0!</v>
      </c>
      <c r="BU133" s="162" t="e">
        <f t="shared" si="296"/>
        <v>#DIV/0!</v>
      </c>
      <c r="BV133" s="162" t="e">
        <f t="shared" si="296"/>
        <v>#DIV/0!</v>
      </c>
      <c r="BW133" s="162" t="e">
        <f t="shared" si="296"/>
        <v>#DIV/0!</v>
      </c>
      <c r="BX133" s="162" t="e">
        <f t="shared" si="296"/>
        <v>#DIV/0!</v>
      </c>
      <c r="BY133" s="162">
        <f t="shared" si="296"/>
        <v>0</v>
      </c>
      <c r="BZ133" s="162">
        <f t="shared" si="296"/>
        <v>0</v>
      </c>
      <c r="CA133" s="162">
        <f t="shared" si="296"/>
        <v>0</v>
      </c>
      <c r="CB133" s="162">
        <f t="shared" si="296"/>
        <v>0</v>
      </c>
      <c r="CC133" s="162">
        <f t="shared" si="296"/>
        <v>7.3413460402716515</v>
      </c>
      <c r="CD133" s="162">
        <f t="shared" si="296"/>
        <v>9.7705191994289429</v>
      </c>
      <c r="CE133" s="162">
        <f t="shared" si="296"/>
        <v>10.642774853490844</v>
      </c>
      <c r="CF133" s="162">
        <f t="shared" si="296"/>
        <v>9.0689451312368945</v>
      </c>
      <c r="CG133" s="162">
        <f t="shared" si="296"/>
        <v>8.2852232119672866</v>
      </c>
      <c r="CH133" s="162">
        <f t="shared" si="296"/>
        <v>6.9474250534840021</v>
      </c>
      <c r="CI133" s="162">
        <f t="shared" si="296"/>
        <v>8.2728480587187185</v>
      </c>
      <c r="CJ133" s="162">
        <f t="shared" si="296"/>
        <v>7.6337628750072266</v>
      </c>
      <c r="CK133" s="162">
        <f>+CK108/CK130</f>
        <v>6.8859232507937183</v>
      </c>
      <c r="CL133" s="162">
        <f t="shared" ref="CL133" si="297">+CL108/CL130</f>
        <v>6.7070213186244025</v>
      </c>
      <c r="CM133" s="50">
        <f t="shared" si="296"/>
        <v>8.333803358302653</v>
      </c>
      <c r="CN133" s="50">
        <f t="shared" si="296"/>
        <v>7.8565543869530421</v>
      </c>
      <c r="CO133" s="50">
        <f t="shared" si="296"/>
        <v>7.654887736922845</v>
      </c>
      <c r="CP133" s="50">
        <f t="shared" si="296"/>
        <v>7.5293516615962695</v>
      </c>
      <c r="CQ133" s="50">
        <f t="shared" si="296"/>
        <v>7.0510408862303757</v>
      </c>
      <c r="CR133" s="50">
        <f t="shared" si="296"/>
        <v>6.6064363147340988</v>
      </c>
      <c r="CS133" s="50">
        <f t="shared" si="296"/>
        <v>6.2226824683377417</v>
      </c>
      <c r="CT133" s="50">
        <f t="shared" si="296"/>
        <v>5.9554885898097245</v>
      </c>
      <c r="CU133" s="50">
        <f t="shared" si="296"/>
        <v>5.6986982166573465</v>
      </c>
      <c r="CV133" s="50">
        <f t="shared" si="296"/>
        <v>5.4730985982242641</v>
      </c>
      <c r="CW133" s="50">
        <f t="shared" si="296"/>
        <v>5.2851098968787262</v>
      </c>
      <c r="CX133" s="50">
        <f t="shared" si="296"/>
        <v>5.0041463759823843</v>
      </c>
      <c r="CY133" s="50">
        <f t="shared" si="296"/>
        <v>4.748400022952465</v>
      </c>
      <c r="CZ133" s="50">
        <f t="shared" si="296"/>
        <v>4.5044448717629466</v>
      </c>
      <c r="DA133" s="50">
        <f t="shared" si="296"/>
        <v>4.2728572004282421</v>
      </c>
      <c r="DB133" s="50">
        <f t="shared" si="296"/>
        <v>4.0986451842226375</v>
      </c>
      <c r="DE133" s="106"/>
      <c r="DF133" s="162">
        <v>7.0317811095207752</v>
      </c>
    </row>
    <row r="134" spans="1:110" s="162" customFormat="1" x14ac:dyDescent="0.2">
      <c r="A134" s="162" t="s">
        <v>508</v>
      </c>
      <c r="E134" s="162" t="e">
        <f t="shared" ca="1" si="292"/>
        <v>#DIV/0!</v>
      </c>
      <c r="F134" s="162" t="e">
        <f t="shared" ca="1" si="292"/>
        <v>#DIV/0!</v>
      </c>
      <c r="G134" s="162" t="e">
        <f t="shared" ca="1" si="292"/>
        <v>#DIV/0!</v>
      </c>
      <c r="H134" s="162" t="e">
        <f t="shared" ca="1" si="292"/>
        <v>#DIV/0!</v>
      </c>
      <c r="I134" s="162" t="e">
        <f t="shared" ca="1" si="292"/>
        <v>#DIV/0!</v>
      </c>
      <c r="J134" s="162" t="e">
        <f t="shared" ca="1" si="292"/>
        <v>#DIV/0!</v>
      </c>
      <c r="K134" s="162" t="e">
        <f t="shared" ca="1" si="292"/>
        <v>#DIV/0!</v>
      </c>
      <c r="L134" s="162" t="e">
        <f t="shared" ca="1" si="292"/>
        <v>#DIV/0!</v>
      </c>
      <c r="M134" s="162" t="e">
        <f t="shared" ca="1" si="292"/>
        <v>#DIV/0!</v>
      </c>
      <c r="N134" s="162" t="e">
        <f t="shared" ca="1" si="292"/>
        <v>#DIV/0!</v>
      </c>
      <c r="O134" s="162" t="e">
        <f t="shared" ca="1" si="292"/>
        <v>#DIV/0!</v>
      </c>
      <c r="P134" s="162" t="e">
        <f t="shared" ca="1" si="292"/>
        <v>#DIV/0!</v>
      </c>
      <c r="Q134" s="162" t="e">
        <f t="shared" ca="1" si="292"/>
        <v>#DIV/0!</v>
      </c>
      <c r="R134" s="162" t="e">
        <f t="shared" ca="1" si="292"/>
        <v>#DIV/0!</v>
      </c>
      <c r="S134" s="162" t="e">
        <f t="shared" ca="1" si="292"/>
        <v>#DIV/0!</v>
      </c>
      <c r="T134" s="162" t="e">
        <f t="shared" ca="1" si="292"/>
        <v>#DIV/0!</v>
      </c>
      <c r="U134" s="162" t="e">
        <f t="shared" ca="1" si="292"/>
        <v>#DIV/0!</v>
      </c>
      <c r="V134" s="162" t="e">
        <f t="shared" ca="1" si="292"/>
        <v>#DIV/0!</v>
      </c>
      <c r="W134" s="162" t="e">
        <f t="shared" ca="1" si="292"/>
        <v>#DIV/0!</v>
      </c>
      <c r="X134" s="162" t="e">
        <f t="shared" ca="1" si="292"/>
        <v>#DIV/0!</v>
      </c>
      <c r="Y134" s="162" t="e">
        <f t="shared" ca="1" si="292"/>
        <v>#DIV/0!</v>
      </c>
      <c r="Z134" s="162" t="e">
        <f ca="1">+Z109/Z$130</f>
        <v>#DIV/0!</v>
      </c>
      <c r="AA134" s="162" t="e">
        <f ca="1">+AA109/AA$130</f>
        <v>#DIV/0!</v>
      </c>
      <c r="AB134" s="94" t="e">
        <f t="shared" ca="1" si="292"/>
        <v>#DIV/0!</v>
      </c>
      <c r="AC134" s="94" t="e">
        <f t="shared" ca="1" si="292"/>
        <v>#DIV/0!</v>
      </c>
      <c r="AD134" s="94" t="e">
        <f t="shared" ca="1" si="292"/>
        <v>#DIV/0!</v>
      </c>
      <c r="AE134" s="94" t="e">
        <f t="shared" ca="1" si="292"/>
        <v>#DIV/0!</v>
      </c>
      <c r="AL134" s="162" t="e">
        <f t="shared" ref="AL134:BQ134" si="298">+AL109/AL130</f>
        <v>#DIV/0!</v>
      </c>
      <c r="AM134" s="162" t="e">
        <f t="shared" si="298"/>
        <v>#DIV/0!</v>
      </c>
      <c r="AN134" s="162" t="e">
        <f t="shared" si="298"/>
        <v>#DIV/0!</v>
      </c>
      <c r="AO134" s="162" t="e">
        <f t="shared" si="298"/>
        <v>#DIV/0!</v>
      </c>
      <c r="AP134" s="162" t="e">
        <f t="shared" si="298"/>
        <v>#DIV/0!</v>
      </c>
      <c r="AQ134" s="162" t="e">
        <f t="shared" si="298"/>
        <v>#DIV/0!</v>
      </c>
      <c r="AR134" s="162" t="e">
        <f t="shared" si="298"/>
        <v>#DIV/0!</v>
      </c>
      <c r="AS134" s="162" t="e">
        <f t="shared" si="298"/>
        <v>#DIV/0!</v>
      </c>
      <c r="AT134" s="162" t="e">
        <f t="shared" si="298"/>
        <v>#DIV/0!</v>
      </c>
      <c r="AU134" s="162" t="e">
        <f t="shared" si="298"/>
        <v>#DIV/0!</v>
      </c>
      <c r="AV134" s="162" t="e">
        <f t="shared" si="298"/>
        <v>#DIV/0!</v>
      </c>
      <c r="AW134" s="162" t="e">
        <f t="shared" si="298"/>
        <v>#DIV/0!</v>
      </c>
      <c r="AX134" s="162" t="e">
        <f t="shared" si="298"/>
        <v>#DIV/0!</v>
      </c>
      <c r="AY134" s="162" t="e">
        <f t="shared" si="298"/>
        <v>#DIV/0!</v>
      </c>
      <c r="AZ134" s="162" t="e">
        <f t="shared" si="298"/>
        <v>#DIV/0!</v>
      </c>
      <c r="BA134" s="162" t="e">
        <f t="shared" si="298"/>
        <v>#DIV/0!</v>
      </c>
      <c r="BB134" s="162" t="e">
        <f t="shared" si="298"/>
        <v>#DIV/0!</v>
      </c>
      <c r="BC134" s="162" t="e">
        <f t="shared" si="298"/>
        <v>#DIV/0!</v>
      </c>
      <c r="BD134" s="162" t="e">
        <f t="shared" si="298"/>
        <v>#DIV/0!</v>
      </c>
      <c r="BE134" s="162" t="e">
        <f t="shared" si="298"/>
        <v>#DIV/0!</v>
      </c>
      <c r="BF134" s="162" t="e">
        <f t="shared" si="298"/>
        <v>#DIV/0!</v>
      </c>
      <c r="BG134" s="162" t="e">
        <f t="shared" si="298"/>
        <v>#DIV/0!</v>
      </c>
      <c r="BH134" s="162" t="e">
        <f t="shared" si="298"/>
        <v>#DIV/0!</v>
      </c>
      <c r="BI134" s="162" t="e">
        <f t="shared" si="298"/>
        <v>#DIV/0!</v>
      </c>
      <c r="BJ134" s="162" t="e">
        <f t="shared" si="298"/>
        <v>#DIV/0!</v>
      </c>
      <c r="BK134" s="162" t="e">
        <f t="shared" si="298"/>
        <v>#DIV/0!</v>
      </c>
      <c r="BL134" s="162" t="e">
        <f t="shared" si="298"/>
        <v>#DIV/0!</v>
      </c>
      <c r="BM134" s="162" t="e">
        <f t="shared" si="298"/>
        <v>#DIV/0!</v>
      </c>
      <c r="BN134" s="162" t="e">
        <f t="shared" si="298"/>
        <v>#DIV/0!</v>
      </c>
      <c r="BO134" s="162" t="e">
        <f t="shared" si="298"/>
        <v>#DIV/0!</v>
      </c>
      <c r="BP134" s="162" t="e">
        <f t="shared" si="298"/>
        <v>#DIV/0!</v>
      </c>
      <c r="BQ134" s="162" t="e">
        <f t="shared" si="298"/>
        <v>#DIV/0!</v>
      </c>
      <c r="BR134" s="162" t="e">
        <f t="shared" ref="BR134:CJ134" si="299">+BR109/BR130</f>
        <v>#DIV/0!</v>
      </c>
      <c r="BS134" s="162" t="e">
        <f t="shared" si="299"/>
        <v>#DIV/0!</v>
      </c>
      <c r="BT134" s="162" t="e">
        <f t="shared" si="299"/>
        <v>#DIV/0!</v>
      </c>
      <c r="BU134" s="162" t="e">
        <f t="shared" si="299"/>
        <v>#DIV/0!</v>
      </c>
      <c r="BV134" s="162" t="e">
        <f t="shared" si="299"/>
        <v>#DIV/0!</v>
      </c>
      <c r="BW134" s="162" t="e">
        <f t="shared" si="299"/>
        <v>#DIV/0!</v>
      </c>
      <c r="BX134" s="162" t="e">
        <f t="shared" si="299"/>
        <v>#DIV/0!</v>
      </c>
      <c r="BY134" s="162">
        <f t="shared" si="299"/>
        <v>0</v>
      </c>
      <c r="BZ134" s="162">
        <f t="shared" si="299"/>
        <v>0</v>
      </c>
      <c r="CA134" s="162">
        <f t="shared" si="299"/>
        <v>0</v>
      </c>
      <c r="CB134" s="162">
        <f t="shared" si="299"/>
        <v>0</v>
      </c>
      <c r="CC134" s="162">
        <f t="shared" si="299"/>
        <v>8.2276929641353203</v>
      </c>
      <c r="CD134" s="162">
        <f t="shared" si="299"/>
        <v>10.595407295774173</v>
      </c>
      <c r="CE134" s="162">
        <f t="shared" si="299"/>
        <v>11.915293740708004</v>
      </c>
      <c r="CF134" s="162">
        <f t="shared" si="299"/>
        <v>11.690655235887997</v>
      </c>
      <c r="CG134" s="162">
        <f t="shared" si="299"/>
        <v>9.3237286364681768</v>
      </c>
      <c r="CH134" s="162">
        <f t="shared" si="299"/>
        <v>7.7619483529071243</v>
      </c>
      <c r="CI134" s="162">
        <f t="shared" si="299"/>
        <v>8.5701929533683359</v>
      </c>
      <c r="CJ134" s="162">
        <f t="shared" si="299"/>
        <v>8.3516553606215549</v>
      </c>
      <c r="CK134" s="162">
        <f>+CK109/CK130</f>
        <v>7.6395641282598623</v>
      </c>
      <c r="CL134" s="162">
        <f t="shared" ref="CL134" si="300">+CL109/CL130</f>
        <v>7.2131576534768937</v>
      </c>
      <c r="CM134" s="94">
        <f t="shared" ref="CM134:DB134" si="301">+CL134</f>
        <v>7.2131576534768937</v>
      </c>
      <c r="CN134" s="94">
        <f t="shared" si="301"/>
        <v>7.2131576534768937</v>
      </c>
      <c r="CO134" s="94">
        <f t="shared" si="301"/>
        <v>7.2131576534768937</v>
      </c>
      <c r="CP134" s="94">
        <f t="shared" si="301"/>
        <v>7.2131576534768937</v>
      </c>
      <c r="CQ134" s="94">
        <f t="shared" si="301"/>
        <v>7.2131576534768937</v>
      </c>
      <c r="CR134" s="94">
        <f t="shared" si="301"/>
        <v>7.2131576534768937</v>
      </c>
      <c r="CS134" s="94">
        <f t="shared" si="301"/>
        <v>7.2131576534768937</v>
      </c>
      <c r="CT134" s="94">
        <f t="shared" si="301"/>
        <v>7.2131576534768937</v>
      </c>
      <c r="CU134" s="94">
        <f t="shared" si="301"/>
        <v>7.2131576534768937</v>
      </c>
      <c r="CV134" s="94">
        <f t="shared" si="301"/>
        <v>7.2131576534768937</v>
      </c>
      <c r="CW134" s="94">
        <f t="shared" si="301"/>
        <v>7.2131576534768937</v>
      </c>
      <c r="CX134" s="94">
        <f t="shared" si="301"/>
        <v>7.2131576534768937</v>
      </c>
      <c r="CY134" s="94">
        <f t="shared" si="301"/>
        <v>7.2131576534768937</v>
      </c>
      <c r="CZ134" s="94">
        <f t="shared" si="301"/>
        <v>7.2131576534768937</v>
      </c>
      <c r="DA134" s="94">
        <f t="shared" si="301"/>
        <v>7.2131576534768937</v>
      </c>
      <c r="DB134" s="94">
        <f t="shared" si="301"/>
        <v>7.2131576534768937</v>
      </c>
      <c r="DE134" s="163"/>
      <c r="DF134" s="162">
        <v>7.6395641282598623</v>
      </c>
    </row>
    <row r="135" spans="1:110" s="162" customFormat="1" x14ac:dyDescent="0.2">
      <c r="A135" s="162" t="s">
        <v>509</v>
      </c>
      <c r="E135" s="162" t="e">
        <f t="shared" ca="1" si="292"/>
        <v>#DIV/0!</v>
      </c>
      <c r="F135" s="162" t="e">
        <f t="shared" ca="1" si="292"/>
        <v>#DIV/0!</v>
      </c>
      <c r="G135" s="162" t="e">
        <f t="shared" ca="1" si="292"/>
        <v>#DIV/0!</v>
      </c>
      <c r="H135" s="162" t="e">
        <f t="shared" ca="1" si="292"/>
        <v>#DIV/0!</v>
      </c>
      <c r="I135" s="162" t="e">
        <f t="shared" ca="1" si="292"/>
        <v>#DIV/0!</v>
      </c>
      <c r="J135" s="162" t="e">
        <f t="shared" ca="1" si="292"/>
        <v>#DIV/0!</v>
      </c>
      <c r="K135" s="162" t="e">
        <f t="shared" ca="1" si="292"/>
        <v>#DIV/0!</v>
      </c>
      <c r="L135" s="162" t="e">
        <f t="shared" ca="1" si="292"/>
        <v>#DIV/0!</v>
      </c>
      <c r="M135" s="162" t="e">
        <f t="shared" ca="1" si="292"/>
        <v>#DIV/0!</v>
      </c>
      <c r="N135" s="162" t="e">
        <f t="shared" ca="1" si="292"/>
        <v>#DIV/0!</v>
      </c>
      <c r="O135" s="162" t="e">
        <f t="shared" ca="1" si="292"/>
        <v>#DIV/0!</v>
      </c>
      <c r="P135" s="162" t="e">
        <f t="shared" ca="1" si="292"/>
        <v>#DIV/0!</v>
      </c>
      <c r="Q135" s="162" t="e">
        <f t="shared" ca="1" si="292"/>
        <v>#DIV/0!</v>
      </c>
      <c r="R135" s="162" t="e">
        <f t="shared" ca="1" si="292"/>
        <v>#DIV/0!</v>
      </c>
      <c r="S135" s="162" t="e">
        <f t="shared" ca="1" si="292"/>
        <v>#DIV/0!</v>
      </c>
      <c r="T135" s="162" t="e">
        <f t="shared" ca="1" si="292"/>
        <v>#DIV/0!</v>
      </c>
      <c r="U135" s="162" t="e">
        <f t="shared" ca="1" si="292"/>
        <v>#DIV/0!</v>
      </c>
      <c r="V135" s="162" t="e">
        <f t="shared" ca="1" si="292"/>
        <v>#DIV/0!</v>
      </c>
      <c r="W135" s="162" t="e">
        <f t="shared" ca="1" si="292"/>
        <v>#DIV/0!</v>
      </c>
      <c r="X135" s="162" t="e">
        <f t="shared" ca="1" si="292"/>
        <v>#DIV/0!</v>
      </c>
      <c r="Y135" s="162" t="e">
        <f t="shared" ca="1" si="292"/>
        <v>#DIV/0!</v>
      </c>
      <c r="Z135" s="162" t="e">
        <f ca="1">+Z110/Z$130</f>
        <v>#DIV/0!</v>
      </c>
      <c r="AA135" s="162" t="e">
        <f ca="1">+AA110/AA$130</f>
        <v>#DIV/0!</v>
      </c>
      <c r="AB135" s="94" t="e">
        <f t="shared" ca="1" si="292"/>
        <v>#DIV/0!</v>
      </c>
      <c r="AC135" s="94" t="e">
        <f t="shared" ca="1" si="292"/>
        <v>#DIV/0!</v>
      </c>
      <c r="AD135" s="94" t="e">
        <f t="shared" ca="1" si="292"/>
        <v>#DIV/0!</v>
      </c>
      <c r="AE135" s="94" t="e">
        <f t="shared" ca="1" si="292"/>
        <v>#DIV/0!</v>
      </c>
      <c r="AL135" s="162" t="e">
        <f t="shared" ref="AL135:BQ135" si="302">+AL110/AL130</f>
        <v>#DIV/0!</v>
      </c>
      <c r="AM135" s="162" t="e">
        <f t="shared" si="302"/>
        <v>#DIV/0!</v>
      </c>
      <c r="AN135" s="162" t="e">
        <f t="shared" si="302"/>
        <v>#DIV/0!</v>
      </c>
      <c r="AO135" s="162" t="e">
        <f t="shared" si="302"/>
        <v>#DIV/0!</v>
      </c>
      <c r="AP135" s="162" t="e">
        <f t="shared" si="302"/>
        <v>#DIV/0!</v>
      </c>
      <c r="AQ135" s="162" t="e">
        <f t="shared" si="302"/>
        <v>#DIV/0!</v>
      </c>
      <c r="AR135" s="162" t="e">
        <f t="shared" si="302"/>
        <v>#DIV/0!</v>
      </c>
      <c r="AS135" s="162" t="e">
        <f t="shared" si="302"/>
        <v>#DIV/0!</v>
      </c>
      <c r="AT135" s="162" t="e">
        <f t="shared" si="302"/>
        <v>#DIV/0!</v>
      </c>
      <c r="AU135" s="162" t="e">
        <f t="shared" si="302"/>
        <v>#DIV/0!</v>
      </c>
      <c r="AV135" s="162" t="e">
        <f t="shared" si="302"/>
        <v>#DIV/0!</v>
      </c>
      <c r="AW135" s="162" t="e">
        <f t="shared" si="302"/>
        <v>#DIV/0!</v>
      </c>
      <c r="AX135" s="162" t="e">
        <f t="shared" si="302"/>
        <v>#DIV/0!</v>
      </c>
      <c r="AY135" s="162" t="e">
        <f t="shared" si="302"/>
        <v>#DIV/0!</v>
      </c>
      <c r="AZ135" s="162" t="e">
        <f t="shared" si="302"/>
        <v>#DIV/0!</v>
      </c>
      <c r="BA135" s="162" t="e">
        <f t="shared" si="302"/>
        <v>#DIV/0!</v>
      </c>
      <c r="BB135" s="162" t="e">
        <f t="shared" si="302"/>
        <v>#DIV/0!</v>
      </c>
      <c r="BC135" s="162" t="e">
        <f t="shared" si="302"/>
        <v>#DIV/0!</v>
      </c>
      <c r="BD135" s="162" t="e">
        <f t="shared" si="302"/>
        <v>#DIV/0!</v>
      </c>
      <c r="BE135" s="162" t="e">
        <f t="shared" si="302"/>
        <v>#DIV/0!</v>
      </c>
      <c r="BF135" s="162" t="e">
        <f t="shared" si="302"/>
        <v>#DIV/0!</v>
      </c>
      <c r="BG135" s="162" t="e">
        <f t="shared" si="302"/>
        <v>#DIV/0!</v>
      </c>
      <c r="BH135" s="162" t="e">
        <f t="shared" si="302"/>
        <v>#DIV/0!</v>
      </c>
      <c r="BI135" s="162" t="e">
        <f t="shared" si="302"/>
        <v>#DIV/0!</v>
      </c>
      <c r="BJ135" s="162" t="e">
        <f t="shared" si="302"/>
        <v>#DIV/0!</v>
      </c>
      <c r="BK135" s="162" t="e">
        <f t="shared" si="302"/>
        <v>#DIV/0!</v>
      </c>
      <c r="BL135" s="162" t="e">
        <f t="shared" si="302"/>
        <v>#DIV/0!</v>
      </c>
      <c r="BM135" s="162" t="e">
        <f t="shared" si="302"/>
        <v>#DIV/0!</v>
      </c>
      <c r="BN135" s="162" t="e">
        <f t="shared" si="302"/>
        <v>#DIV/0!</v>
      </c>
      <c r="BO135" s="162" t="e">
        <f t="shared" si="302"/>
        <v>#DIV/0!</v>
      </c>
      <c r="BP135" s="162" t="e">
        <f t="shared" si="302"/>
        <v>#DIV/0!</v>
      </c>
      <c r="BQ135" s="162" t="e">
        <f t="shared" si="302"/>
        <v>#DIV/0!</v>
      </c>
      <c r="BR135" s="162" t="e">
        <f t="shared" ref="BR135:CJ135" si="303">+BR110/BR130</f>
        <v>#DIV/0!</v>
      </c>
      <c r="BS135" s="162" t="e">
        <f t="shared" si="303"/>
        <v>#DIV/0!</v>
      </c>
      <c r="BT135" s="162" t="e">
        <f t="shared" si="303"/>
        <v>#DIV/0!</v>
      </c>
      <c r="BU135" s="162" t="e">
        <f t="shared" si="303"/>
        <v>#DIV/0!</v>
      </c>
      <c r="BV135" s="162" t="e">
        <f t="shared" si="303"/>
        <v>#DIV/0!</v>
      </c>
      <c r="BW135" s="162" t="e">
        <f t="shared" si="303"/>
        <v>#DIV/0!</v>
      </c>
      <c r="BX135" s="162" t="e">
        <f t="shared" si="303"/>
        <v>#DIV/0!</v>
      </c>
      <c r="BY135" s="162">
        <f t="shared" si="303"/>
        <v>0</v>
      </c>
      <c r="BZ135" s="162">
        <f t="shared" si="303"/>
        <v>0</v>
      </c>
      <c r="CA135" s="162">
        <f t="shared" si="303"/>
        <v>0</v>
      </c>
      <c r="CB135" s="162">
        <f t="shared" si="303"/>
        <v>0</v>
      </c>
      <c r="CC135" s="162">
        <f t="shared" si="303"/>
        <v>0</v>
      </c>
      <c r="CD135" s="162">
        <f t="shared" si="303"/>
        <v>6.4245168047392616</v>
      </c>
      <c r="CE135" s="162">
        <f t="shared" si="303"/>
        <v>8.9934381914647865</v>
      </c>
      <c r="CF135" s="162">
        <f t="shared" si="303"/>
        <v>8.3824914499894891</v>
      </c>
      <c r="CG135" s="162">
        <f t="shared" si="303"/>
        <v>7.9238412811071068</v>
      </c>
      <c r="CH135" s="162">
        <f t="shared" si="303"/>
        <v>6.1481914405688212</v>
      </c>
      <c r="CI135" s="162">
        <f t="shared" si="303"/>
        <v>5.9916341723909943</v>
      </c>
      <c r="CJ135" s="162">
        <f t="shared" si="303"/>
        <v>6.8928693214873853</v>
      </c>
      <c r="CK135" s="162">
        <f>+CK110/CK130</f>
        <v>6.5403528162389923</v>
      </c>
      <c r="CL135" s="162">
        <f t="shared" ref="CL135" si="304">+CL110/CL130</f>
        <v>5.895487466471085</v>
      </c>
      <c r="CM135" s="94">
        <f t="shared" ref="CM135:DB135" si="305">+CL135</f>
        <v>5.895487466471085</v>
      </c>
      <c r="CN135" s="94">
        <f t="shared" si="305"/>
        <v>5.895487466471085</v>
      </c>
      <c r="CO135" s="94">
        <f t="shared" si="305"/>
        <v>5.895487466471085</v>
      </c>
      <c r="CP135" s="94">
        <f t="shared" si="305"/>
        <v>5.895487466471085</v>
      </c>
      <c r="CQ135" s="94">
        <f t="shared" si="305"/>
        <v>5.895487466471085</v>
      </c>
      <c r="CR135" s="94">
        <f t="shared" si="305"/>
        <v>5.895487466471085</v>
      </c>
      <c r="CS135" s="94">
        <f t="shared" si="305"/>
        <v>5.895487466471085</v>
      </c>
      <c r="CT135" s="94">
        <f t="shared" si="305"/>
        <v>5.895487466471085</v>
      </c>
      <c r="CU135" s="94">
        <f t="shared" si="305"/>
        <v>5.895487466471085</v>
      </c>
      <c r="CV135" s="94">
        <f t="shared" si="305"/>
        <v>5.895487466471085</v>
      </c>
      <c r="CW135" s="94">
        <f t="shared" si="305"/>
        <v>5.895487466471085</v>
      </c>
      <c r="CX135" s="94">
        <f t="shared" si="305"/>
        <v>5.895487466471085</v>
      </c>
      <c r="CY135" s="94">
        <f t="shared" si="305"/>
        <v>5.895487466471085</v>
      </c>
      <c r="CZ135" s="94">
        <f t="shared" si="305"/>
        <v>5.895487466471085</v>
      </c>
      <c r="DA135" s="94">
        <f t="shared" si="305"/>
        <v>5.895487466471085</v>
      </c>
      <c r="DB135" s="94">
        <f t="shared" si="305"/>
        <v>5.895487466471085</v>
      </c>
      <c r="DE135" s="163"/>
      <c r="DF135" s="162">
        <v>6.5403528162389923</v>
      </c>
    </row>
    <row r="136" spans="1:110" s="4" customFormat="1" x14ac:dyDescent="0.2">
      <c r="A136" s="3"/>
      <c r="AB136" s="17"/>
      <c r="AC136" s="17"/>
      <c r="AD136" s="17"/>
      <c r="AE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E136" s="119"/>
    </row>
    <row r="137" spans="1:110" s="4" customFormat="1" x14ac:dyDescent="0.2">
      <c r="A137" s="3"/>
      <c r="AB137" s="17"/>
      <c r="AC137" s="17"/>
      <c r="AD137" s="17"/>
      <c r="AE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E137" s="119"/>
    </row>
    <row r="138" spans="1:110" s="161" customFormat="1" x14ac:dyDescent="0.2">
      <c r="A138" s="49" t="s">
        <v>340</v>
      </c>
      <c r="B138" s="161">
        <f t="shared" ref="B138:AE138" si="306">+B109*B96</f>
        <v>0</v>
      </c>
      <c r="C138" s="161">
        <f t="shared" si="306"/>
        <v>0</v>
      </c>
      <c r="D138" s="161">
        <f t="shared" si="306"/>
        <v>0</v>
      </c>
      <c r="E138" s="161" t="e">
        <f t="shared" ca="1" si="306"/>
        <v>#DIV/0!</v>
      </c>
      <c r="F138" s="161" t="e">
        <f t="shared" ca="1" si="306"/>
        <v>#DIV/0!</v>
      </c>
      <c r="G138" s="161" t="e">
        <f t="shared" ca="1" si="306"/>
        <v>#DIV/0!</v>
      </c>
      <c r="H138" s="161" t="e">
        <f t="shared" ca="1" si="306"/>
        <v>#DIV/0!</v>
      </c>
      <c r="I138" s="161" t="e">
        <f t="shared" ca="1" si="306"/>
        <v>#DIV/0!</v>
      </c>
      <c r="J138" s="161" t="e">
        <f t="shared" ca="1" si="306"/>
        <v>#DIV/0!</v>
      </c>
      <c r="K138" s="161" t="e">
        <f t="shared" ca="1" si="306"/>
        <v>#DIV/0!</v>
      </c>
      <c r="L138" s="161" t="e">
        <f t="shared" ca="1" si="306"/>
        <v>#DIV/0!</v>
      </c>
      <c r="M138" s="161" t="e">
        <f t="shared" ca="1" si="306"/>
        <v>#DIV/0!</v>
      </c>
      <c r="N138" s="161" t="e">
        <f t="shared" ca="1" si="306"/>
        <v>#DIV/0!</v>
      </c>
      <c r="O138" s="161" t="e">
        <f t="shared" ca="1" si="306"/>
        <v>#DIV/0!</v>
      </c>
      <c r="P138" s="161" t="e">
        <f t="shared" ca="1" si="306"/>
        <v>#DIV/0!</v>
      </c>
      <c r="Q138" s="161" t="e">
        <f t="shared" ca="1" si="306"/>
        <v>#DIV/0!</v>
      </c>
      <c r="R138" s="161" t="e">
        <f t="shared" ca="1" si="306"/>
        <v>#DIV/0!</v>
      </c>
      <c r="S138" s="161" t="e">
        <f t="shared" ca="1" si="306"/>
        <v>#DIV/0!</v>
      </c>
      <c r="T138" s="161" t="e">
        <f t="shared" ca="1" si="306"/>
        <v>#DIV/0!</v>
      </c>
      <c r="U138" s="161" t="e">
        <f t="shared" ca="1" si="306"/>
        <v>#DIV/0!</v>
      </c>
      <c r="V138" s="161" t="e">
        <f t="shared" ca="1" si="306"/>
        <v>#DIV/0!</v>
      </c>
      <c r="W138" s="161" t="e">
        <f t="shared" ca="1" si="306"/>
        <v>#DIV/0!</v>
      </c>
      <c r="X138" s="161" t="e">
        <f t="shared" ca="1" si="306"/>
        <v>#DIV/0!</v>
      </c>
      <c r="Y138" s="161" t="e">
        <f t="shared" ca="1" si="306"/>
        <v>#DIV/0!</v>
      </c>
      <c r="Z138" s="161" t="e">
        <f t="shared" ca="1" si="306"/>
        <v>#DIV/0!</v>
      </c>
      <c r="AA138" s="161" t="e">
        <f t="shared" ref="AA138" ca="1" si="307">+AA109*AA96</f>
        <v>#DIV/0!</v>
      </c>
      <c r="AB138" s="21" t="e">
        <f t="shared" ca="1" si="306"/>
        <v>#DIV/0!</v>
      </c>
      <c r="AC138" s="21" t="e">
        <f t="shared" ca="1" si="306"/>
        <v>#DIV/0!</v>
      </c>
      <c r="AD138" s="21" t="e">
        <f t="shared" ca="1" si="306"/>
        <v>#DIV/0!</v>
      </c>
      <c r="AE138" s="21" t="e">
        <f t="shared" ca="1" si="306"/>
        <v>#DIV/0!</v>
      </c>
      <c r="AL138" s="161">
        <f t="shared" ref="AL138:BQ138" si="308">+AL109*AL96</f>
        <v>0</v>
      </c>
      <c r="AM138" s="161">
        <f t="shared" si="308"/>
        <v>0</v>
      </c>
      <c r="AN138" s="161">
        <f t="shared" si="308"/>
        <v>0</v>
      </c>
      <c r="AO138" s="161">
        <f t="shared" si="308"/>
        <v>0</v>
      </c>
      <c r="AP138" s="161">
        <f t="shared" si="308"/>
        <v>0</v>
      </c>
      <c r="AQ138" s="161">
        <f t="shared" si="308"/>
        <v>0</v>
      </c>
      <c r="AR138" s="161">
        <f t="shared" si="308"/>
        <v>0</v>
      </c>
      <c r="AS138" s="161">
        <f t="shared" si="308"/>
        <v>0</v>
      </c>
      <c r="AT138" s="161">
        <f t="shared" si="308"/>
        <v>0</v>
      </c>
      <c r="AU138" s="161">
        <f t="shared" si="308"/>
        <v>0</v>
      </c>
      <c r="AV138" s="161">
        <f t="shared" si="308"/>
        <v>0</v>
      </c>
      <c r="AW138" s="161">
        <f t="shared" si="308"/>
        <v>0</v>
      </c>
      <c r="AX138" s="161">
        <f t="shared" si="308"/>
        <v>0</v>
      </c>
      <c r="AY138" s="161">
        <f t="shared" si="308"/>
        <v>0</v>
      </c>
      <c r="AZ138" s="161">
        <f t="shared" si="308"/>
        <v>0</v>
      </c>
      <c r="BA138" s="161">
        <f t="shared" si="308"/>
        <v>0</v>
      </c>
      <c r="BB138" s="161">
        <f t="shared" si="308"/>
        <v>0</v>
      </c>
      <c r="BC138" s="161">
        <f t="shared" si="308"/>
        <v>0</v>
      </c>
      <c r="BD138" s="161">
        <f t="shared" si="308"/>
        <v>0</v>
      </c>
      <c r="BE138" s="161">
        <f t="shared" si="308"/>
        <v>0</v>
      </c>
      <c r="BF138" s="161">
        <f t="shared" si="308"/>
        <v>0</v>
      </c>
      <c r="BG138" s="161">
        <f t="shared" si="308"/>
        <v>0</v>
      </c>
      <c r="BH138" s="161">
        <f t="shared" si="308"/>
        <v>0</v>
      </c>
      <c r="BI138" s="161">
        <f t="shared" si="308"/>
        <v>0</v>
      </c>
      <c r="BJ138" s="161">
        <f t="shared" si="308"/>
        <v>0</v>
      </c>
      <c r="BK138" s="161">
        <f t="shared" si="308"/>
        <v>0</v>
      </c>
      <c r="BL138" s="161">
        <f t="shared" si="308"/>
        <v>0</v>
      </c>
      <c r="BM138" s="161">
        <f t="shared" si="308"/>
        <v>0</v>
      </c>
      <c r="BN138" s="161">
        <f t="shared" si="308"/>
        <v>0</v>
      </c>
      <c r="BO138" s="161">
        <f t="shared" si="308"/>
        <v>0</v>
      </c>
      <c r="BP138" s="161">
        <f t="shared" si="308"/>
        <v>0</v>
      </c>
      <c r="BQ138" s="161">
        <f t="shared" si="308"/>
        <v>0</v>
      </c>
      <c r="BR138" s="161">
        <f t="shared" ref="BR138:CJ138" si="309">+BR109*BR96</f>
        <v>0</v>
      </c>
      <c r="BS138" s="161">
        <f t="shared" si="309"/>
        <v>0</v>
      </c>
      <c r="BT138" s="161">
        <f t="shared" si="309"/>
        <v>0</v>
      </c>
      <c r="BU138" s="161">
        <f t="shared" si="309"/>
        <v>0</v>
      </c>
      <c r="BV138" s="161">
        <f t="shared" si="309"/>
        <v>0</v>
      </c>
      <c r="BW138" s="161">
        <f t="shared" si="309"/>
        <v>0</v>
      </c>
      <c r="BX138" s="161">
        <f t="shared" si="309"/>
        <v>0</v>
      </c>
      <c r="BY138" s="161">
        <f t="shared" si="309"/>
        <v>0</v>
      </c>
      <c r="BZ138" s="161">
        <f t="shared" si="309"/>
        <v>0</v>
      </c>
      <c r="CA138" s="161">
        <f t="shared" si="309"/>
        <v>0</v>
      </c>
      <c r="CB138" s="161">
        <f t="shared" si="309"/>
        <v>0</v>
      </c>
      <c r="CC138" s="161">
        <f t="shared" si="309"/>
        <v>8985.7349999999988</v>
      </c>
      <c r="CD138" s="161">
        <f t="shared" si="309"/>
        <v>12008.209499999999</v>
      </c>
      <c r="CE138" s="161">
        <f t="shared" si="309"/>
        <v>13360.154175</v>
      </c>
      <c r="CF138" s="161">
        <f t="shared" si="309"/>
        <v>13680.1008</v>
      </c>
      <c r="CG138" s="161">
        <f t="shared" si="309"/>
        <v>11310.680474999999</v>
      </c>
      <c r="CH138" s="161">
        <f t="shared" si="309"/>
        <v>10137.089024999999</v>
      </c>
      <c r="CI138" s="161">
        <f t="shared" si="309"/>
        <v>11563.007174999999</v>
      </c>
      <c r="CJ138" s="161">
        <f t="shared" si="309"/>
        <v>11699.608499999998</v>
      </c>
      <c r="CK138" s="161">
        <f>+CK109*CK96</f>
        <v>11427.313499999998</v>
      </c>
      <c r="CL138" s="161">
        <f t="shared" ref="CL138" si="310">+CL109*CL96</f>
        <v>11447.735624999999</v>
      </c>
      <c r="CM138" s="21">
        <f t="shared" ref="CM138:DB138" si="311">+CM109*CM96</f>
        <v>11636.645026580833</v>
      </c>
      <c r="CN138" s="21">
        <f t="shared" si="311"/>
        <v>12330.215437791114</v>
      </c>
      <c r="CO138" s="21">
        <f t="shared" si="311"/>
        <v>12666.391461236084</v>
      </c>
      <c r="CP138" s="21">
        <f t="shared" si="311"/>
        <v>12965.288172706925</v>
      </c>
      <c r="CQ138" s="21">
        <f t="shared" si="311"/>
        <v>13895.045931494331</v>
      </c>
      <c r="CR138" s="21">
        <f t="shared" si="311"/>
        <v>14826.746742245481</v>
      </c>
      <c r="CS138" s="21">
        <f t="shared" si="311"/>
        <v>15745.947144530057</v>
      </c>
      <c r="CT138" s="21">
        <f t="shared" si="311"/>
        <v>16515.346789829822</v>
      </c>
      <c r="CU138" s="21">
        <f t="shared" si="311"/>
        <v>17193.180746615879</v>
      </c>
      <c r="CV138" s="21">
        <f t="shared" si="311"/>
        <v>17849.579555102056</v>
      </c>
      <c r="CW138" s="21">
        <f t="shared" si="311"/>
        <v>18448.959286513407</v>
      </c>
      <c r="CX138" s="21">
        <f t="shared" si="311"/>
        <v>19465.47642130711</v>
      </c>
      <c r="CY138" s="21">
        <f t="shared" si="311"/>
        <v>20601.652638363754</v>
      </c>
      <c r="CZ138" s="21">
        <f t="shared" si="311"/>
        <v>21824.006393495558</v>
      </c>
      <c r="DA138" s="21">
        <f t="shared" si="311"/>
        <v>23126.228030810664</v>
      </c>
      <c r="DB138" s="21">
        <f t="shared" si="311"/>
        <v>24241.595182517241</v>
      </c>
      <c r="DE138" s="22"/>
      <c r="DF138" s="161">
        <v>11962.804380979234</v>
      </c>
    </row>
    <row r="139" spans="1:110" s="161" customFormat="1" x14ac:dyDescent="0.2">
      <c r="A139" s="49" t="s">
        <v>341</v>
      </c>
      <c r="B139" s="161">
        <f t="shared" ref="B139:AE139" si="312">+B110*B96</f>
        <v>0</v>
      </c>
      <c r="C139" s="161">
        <f t="shared" si="312"/>
        <v>0</v>
      </c>
      <c r="D139" s="161">
        <f t="shared" si="312"/>
        <v>0</v>
      </c>
      <c r="E139" s="161" t="e">
        <f t="shared" ca="1" si="312"/>
        <v>#DIV/0!</v>
      </c>
      <c r="F139" s="161" t="e">
        <f t="shared" ca="1" si="312"/>
        <v>#DIV/0!</v>
      </c>
      <c r="G139" s="161" t="e">
        <f t="shared" ca="1" si="312"/>
        <v>#DIV/0!</v>
      </c>
      <c r="H139" s="161" t="e">
        <f t="shared" ca="1" si="312"/>
        <v>#DIV/0!</v>
      </c>
      <c r="I139" s="161" t="e">
        <f t="shared" ca="1" si="312"/>
        <v>#DIV/0!</v>
      </c>
      <c r="J139" s="161" t="e">
        <f t="shared" ca="1" si="312"/>
        <v>#DIV/0!</v>
      </c>
      <c r="K139" s="161" t="e">
        <f t="shared" ca="1" si="312"/>
        <v>#DIV/0!</v>
      </c>
      <c r="L139" s="161" t="e">
        <f t="shared" ca="1" si="312"/>
        <v>#DIV/0!</v>
      </c>
      <c r="M139" s="161" t="e">
        <f t="shared" ca="1" si="312"/>
        <v>#DIV/0!</v>
      </c>
      <c r="N139" s="161" t="e">
        <f t="shared" ca="1" si="312"/>
        <v>#DIV/0!</v>
      </c>
      <c r="O139" s="161" t="e">
        <f t="shared" ca="1" si="312"/>
        <v>#DIV/0!</v>
      </c>
      <c r="P139" s="161" t="e">
        <f t="shared" ca="1" si="312"/>
        <v>#DIV/0!</v>
      </c>
      <c r="Q139" s="161" t="e">
        <f t="shared" ca="1" si="312"/>
        <v>#DIV/0!</v>
      </c>
      <c r="R139" s="161" t="e">
        <f t="shared" ca="1" si="312"/>
        <v>#DIV/0!</v>
      </c>
      <c r="S139" s="161" t="e">
        <f t="shared" ca="1" si="312"/>
        <v>#DIV/0!</v>
      </c>
      <c r="T139" s="161" t="e">
        <f t="shared" ca="1" si="312"/>
        <v>#DIV/0!</v>
      </c>
      <c r="U139" s="161" t="e">
        <f t="shared" ca="1" si="312"/>
        <v>#DIV/0!</v>
      </c>
      <c r="V139" s="161" t="e">
        <f t="shared" ca="1" si="312"/>
        <v>#DIV/0!</v>
      </c>
      <c r="W139" s="161" t="e">
        <f t="shared" ca="1" si="312"/>
        <v>#DIV/0!</v>
      </c>
      <c r="X139" s="161" t="e">
        <f t="shared" ca="1" si="312"/>
        <v>#DIV/0!</v>
      </c>
      <c r="Y139" s="161" t="e">
        <f t="shared" ca="1" si="312"/>
        <v>#DIV/0!</v>
      </c>
      <c r="Z139" s="161" t="e">
        <f t="shared" ca="1" si="312"/>
        <v>#DIV/0!</v>
      </c>
      <c r="AA139" s="161" t="e">
        <f t="shared" ref="AA139" ca="1" si="313">+AA110*AA96</f>
        <v>#DIV/0!</v>
      </c>
      <c r="AB139" s="21" t="e">
        <f t="shared" ca="1" si="312"/>
        <v>#DIV/0!</v>
      </c>
      <c r="AC139" s="21" t="e">
        <f t="shared" ca="1" si="312"/>
        <v>#DIV/0!</v>
      </c>
      <c r="AD139" s="21" t="e">
        <f t="shared" ca="1" si="312"/>
        <v>#DIV/0!</v>
      </c>
      <c r="AE139" s="21" t="e">
        <f t="shared" ca="1" si="312"/>
        <v>#DIV/0!</v>
      </c>
      <c r="AL139" s="161">
        <f t="shared" ref="AL139:BQ139" si="314">+AL110*AL96</f>
        <v>0</v>
      </c>
      <c r="AM139" s="161">
        <f t="shared" si="314"/>
        <v>0</v>
      </c>
      <c r="AN139" s="161">
        <f t="shared" si="314"/>
        <v>0</v>
      </c>
      <c r="AO139" s="161">
        <f t="shared" si="314"/>
        <v>0</v>
      </c>
      <c r="AP139" s="161">
        <f t="shared" si="314"/>
        <v>0</v>
      </c>
      <c r="AQ139" s="161">
        <f t="shared" si="314"/>
        <v>0</v>
      </c>
      <c r="AR139" s="161">
        <f t="shared" si="314"/>
        <v>0</v>
      </c>
      <c r="AS139" s="161">
        <f t="shared" si="314"/>
        <v>0</v>
      </c>
      <c r="AT139" s="161">
        <f t="shared" si="314"/>
        <v>0</v>
      </c>
      <c r="AU139" s="161">
        <f t="shared" si="314"/>
        <v>0</v>
      </c>
      <c r="AV139" s="161">
        <f t="shared" si="314"/>
        <v>0</v>
      </c>
      <c r="AW139" s="161">
        <f t="shared" si="314"/>
        <v>0</v>
      </c>
      <c r="AX139" s="161">
        <f t="shared" si="314"/>
        <v>0</v>
      </c>
      <c r="AY139" s="161">
        <f t="shared" si="314"/>
        <v>0</v>
      </c>
      <c r="AZ139" s="161">
        <f t="shared" si="314"/>
        <v>0</v>
      </c>
      <c r="BA139" s="161">
        <f t="shared" si="314"/>
        <v>0</v>
      </c>
      <c r="BB139" s="161">
        <f t="shared" si="314"/>
        <v>0</v>
      </c>
      <c r="BC139" s="161">
        <f t="shared" si="314"/>
        <v>0</v>
      </c>
      <c r="BD139" s="161">
        <f t="shared" si="314"/>
        <v>0</v>
      </c>
      <c r="BE139" s="161">
        <f t="shared" si="314"/>
        <v>0</v>
      </c>
      <c r="BF139" s="161">
        <f t="shared" si="314"/>
        <v>0</v>
      </c>
      <c r="BG139" s="161">
        <f t="shared" si="314"/>
        <v>0</v>
      </c>
      <c r="BH139" s="161">
        <f t="shared" si="314"/>
        <v>0</v>
      </c>
      <c r="BI139" s="161">
        <f t="shared" si="314"/>
        <v>0</v>
      </c>
      <c r="BJ139" s="161">
        <f t="shared" si="314"/>
        <v>0</v>
      </c>
      <c r="BK139" s="161">
        <f t="shared" si="314"/>
        <v>0</v>
      </c>
      <c r="BL139" s="161">
        <f t="shared" si="314"/>
        <v>0</v>
      </c>
      <c r="BM139" s="161">
        <f t="shared" si="314"/>
        <v>0</v>
      </c>
      <c r="BN139" s="161">
        <f t="shared" si="314"/>
        <v>0</v>
      </c>
      <c r="BO139" s="161">
        <f t="shared" si="314"/>
        <v>0</v>
      </c>
      <c r="BP139" s="161">
        <f t="shared" si="314"/>
        <v>0</v>
      </c>
      <c r="BQ139" s="161">
        <f t="shared" si="314"/>
        <v>0</v>
      </c>
      <c r="BR139" s="161">
        <f t="shared" ref="BR139:CJ139" si="315">+BR110*BR96</f>
        <v>0</v>
      </c>
      <c r="BS139" s="161">
        <f t="shared" si="315"/>
        <v>0</v>
      </c>
      <c r="BT139" s="161">
        <f t="shared" si="315"/>
        <v>0</v>
      </c>
      <c r="BU139" s="161">
        <f t="shared" si="315"/>
        <v>0</v>
      </c>
      <c r="BV139" s="161">
        <f t="shared" si="315"/>
        <v>0</v>
      </c>
      <c r="BW139" s="161">
        <f t="shared" si="315"/>
        <v>0</v>
      </c>
      <c r="BX139" s="161">
        <f t="shared" si="315"/>
        <v>0</v>
      </c>
      <c r="BY139" s="161">
        <f t="shared" si="315"/>
        <v>0</v>
      </c>
      <c r="BZ139" s="161">
        <f t="shared" si="315"/>
        <v>0</v>
      </c>
      <c r="CA139" s="161">
        <f t="shared" si="315"/>
        <v>0</v>
      </c>
      <c r="CB139" s="161">
        <f t="shared" si="315"/>
        <v>0</v>
      </c>
      <c r="CC139" s="161">
        <f t="shared" si="315"/>
        <v>0</v>
      </c>
      <c r="CD139" s="161">
        <f t="shared" si="315"/>
        <v>7281.1683000000003</v>
      </c>
      <c r="CE139" s="161">
        <f t="shared" si="315"/>
        <v>10083.9915</v>
      </c>
      <c r="CF139" s="161">
        <f t="shared" si="315"/>
        <v>9808.9735500000006</v>
      </c>
      <c r="CG139" s="161">
        <f t="shared" si="315"/>
        <v>9612.4673249999996</v>
      </c>
      <c r="CH139" s="161">
        <f t="shared" si="315"/>
        <v>8029.5257249999995</v>
      </c>
      <c r="CI139" s="161">
        <f t="shared" si="315"/>
        <v>8083.9847249999993</v>
      </c>
      <c r="CJ139" s="161">
        <f t="shared" si="315"/>
        <v>9656.0345249999991</v>
      </c>
      <c r="CK139" s="161">
        <f>+CK110*CK96</f>
        <v>9783.105524999999</v>
      </c>
      <c r="CL139" s="161">
        <f t="shared" ref="CL139" si="316">+CL110*CL96</f>
        <v>9356.5100249999978</v>
      </c>
      <c r="CM139" s="21">
        <f t="shared" ref="CM139:DB139" si="317">+CM110*CM96</f>
        <v>9510.9102284644996</v>
      </c>
      <c r="CN139" s="21">
        <f t="shared" si="317"/>
        <v>10077.782028976782</v>
      </c>
      <c r="CO139" s="21">
        <f t="shared" si="317"/>
        <v>10352.546789149825</v>
      </c>
      <c r="CP139" s="21">
        <f t="shared" si="317"/>
        <v>10596.842269839392</v>
      </c>
      <c r="CQ139" s="21">
        <f t="shared" si="317"/>
        <v>11356.755677685574</v>
      </c>
      <c r="CR139" s="21">
        <f t="shared" si="317"/>
        <v>12118.257188696733</v>
      </c>
      <c r="CS139" s="21">
        <f t="shared" si="317"/>
        <v>12869.541814817689</v>
      </c>
      <c r="CT139" s="21">
        <f t="shared" si="317"/>
        <v>13498.390674565762</v>
      </c>
      <c r="CU139" s="21">
        <f t="shared" si="317"/>
        <v>14052.400691892151</v>
      </c>
      <c r="CV139" s="21">
        <f t="shared" si="317"/>
        <v>14588.891246284997</v>
      </c>
      <c r="CW139" s="21">
        <f t="shared" si="317"/>
        <v>15078.778735779859</v>
      </c>
      <c r="CX139" s="21">
        <f t="shared" si="317"/>
        <v>15909.60267108379</v>
      </c>
      <c r="CY139" s="21">
        <f t="shared" si="317"/>
        <v>16838.226856100908</v>
      </c>
      <c r="CZ139" s="21">
        <f t="shared" si="317"/>
        <v>17837.286018422117</v>
      </c>
      <c r="DA139" s="21">
        <f t="shared" si="317"/>
        <v>18901.623124329966</v>
      </c>
      <c r="DB139" s="21">
        <f t="shared" si="317"/>
        <v>19813.239559086538</v>
      </c>
      <c r="DE139" s="22"/>
      <c r="DF139" s="161">
        <v>10261.004950615656</v>
      </c>
    </row>
    <row r="140" spans="1:110" s="161" customFormat="1" x14ac:dyDescent="0.2">
      <c r="A140" s="49" t="s">
        <v>80</v>
      </c>
      <c r="B140" s="161">
        <f>+B199</f>
        <v>6.2826327000000006</v>
      </c>
      <c r="C140" s="161">
        <f t="shared" ref="C140:W140" si="318">+C199</f>
        <v>1.1463684999999999</v>
      </c>
      <c r="D140" s="161">
        <f t="shared" si="318"/>
        <v>4.7520512999999998</v>
      </c>
      <c r="E140" s="161">
        <f t="shared" si="318"/>
        <v>-0.79378179999999998</v>
      </c>
      <c r="F140" s="161">
        <f t="shared" si="318"/>
        <v>-0.50477380000000016</v>
      </c>
      <c r="G140" s="161">
        <f t="shared" si="318"/>
        <v>-1.7551648999999998</v>
      </c>
      <c r="H140" s="161">
        <f t="shared" si="318"/>
        <v>6.5532791000000001</v>
      </c>
      <c r="I140" s="161">
        <f t="shared" si="318"/>
        <v>21.837359299999999</v>
      </c>
      <c r="J140" s="161">
        <f t="shared" si="318"/>
        <v>38.052904400000003</v>
      </c>
      <c r="K140" s="161">
        <f t="shared" si="318"/>
        <v>112.2107072</v>
      </c>
      <c r="L140" s="161">
        <f t="shared" si="318"/>
        <v>110.35355560000001</v>
      </c>
      <c r="M140" s="161">
        <f t="shared" si="318"/>
        <v>178.99936509999998</v>
      </c>
      <c r="N140" s="161">
        <f t="shared" si="318"/>
        <v>86.351923700000015</v>
      </c>
      <c r="O140" s="161">
        <f t="shared" si="318"/>
        <v>69.327319899999992</v>
      </c>
      <c r="P140" s="161">
        <f t="shared" si="318"/>
        <v>125.942037</v>
      </c>
      <c r="Q140" s="161">
        <f t="shared" si="318"/>
        <v>503.59833279999998</v>
      </c>
      <c r="R140" s="161">
        <f t="shared" si="318"/>
        <v>420.50589020000001</v>
      </c>
      <c r="S140" s="161">
        <f t="shared" si="318"/>
        <v>232.45072970000001</v>
      </c>
      <c r="T140" s="161">
        <f t="shared" si="318"/>
        <v>218.8609702</v>
      </c>
      <c r="U140" s="161">
        <f t="shared" si="318"/>
        <v>6.552603199999993</v>
      </c>
      <c r="V140" s="161">
        <f t="shared" si="318"/>
        <v>-166.42410000000001</v>
      </c>
      <c r="W140" s="161">
        <f t="shared" si="318"/>
        <v>-276.92500000000001</v>
      </c>
      <c r="X140" s="161">
        <f t="shared" ref="X140:AE140" si="319">+X199</f>
        <v>-310.39729999999997</v>
      </c>
      <c r="Y140" s="161">
        <f t="shared" si="319"/>
        <v>-250.85380000000001</v>
      </c>
      <c r="Z140" s="161">
        <f t="shared" si="319"/>
        <v>-254.83630000000005</v>
      </c>
      <c r="AA140" s="161">
        <f t="shared" ref="AA140" si="320">+AA199</f>
        <v>-250.8347</v>
      </c>
      <c r="AB140" s="21">
        <f t="shared" si="319"/>
        <v>-401.25223501022685</v>
      </c>
      <c r="AC140" s="21">
        <f t="shared" si="319"/>
        <v>-574.75219751505983</v>
      </c>
      <c r="AD140" s="21">
        <f t="shared" si="319"/>
        <v>-778.72541038567556</v>
      </c>
      <c r="AE140" s="21">
        <f t="shared" si="319"/>
        <v>-1109.6954981100996</v>
      </c>
      <c r="AL140" s="161">
        <f>+AL199</f>
        <v>0</v>
      </c>
      <c r="AM140" s="161" t="e">
        <f>+AM199</f>
        <v>#DIV/0!</v>
      </c>
      <c r="AN140" s="161">
        <f>+AN199</f>
        <v>0</v>
      </c>
      <c r="AO140" s="161" t="e">
        <f>+AO199</f>
        <v>#DIV/0!</v>
      </c>
      <c r="AP140" s="161">
        <f t="shared" ref="AP140:CD140" si="321">+AP199</f>
        <v>0</v>
      </c>
      <c r="AQ140" s="161" t="e">
        <f t="shared" si="321"/>
        <v>#DIV/0!</v>
      </c>
      <c r="AR140" s="161">
        <f t="shared" si="321"/>
        <v>0</v>
      </c>
      <c r="AS140" s="161" t="e">
        <f t="shared" si="321"/>
        <v>#DIV/0!</v>
      </c>
      <c r="AT140" s="161">
        <f t="shared" si="321"/>
        <v>0</v>
      </c>
      <c r="AU140" s="161" t="e">
        <f t="shared" si="321"/>
        <v>#DIV/0!</v>
      </c>
      <c r="AV140" s="161">
        <f t="shared" si="321"/>
        <v>0</v>
      </c>
      <c r="AW140" s="161" t="e">
        <f t="shared" si="321"/>
        <v>#DIV/0!</v>
      </c>
      <c r="AX140" s="161">
        <f t="shared" si="321"/>
        <v>0</v>
      </c>
      <c r="AY140" s="161" t="e">
        <f t="shared" si="321"/>
        <v>#DIV/0!</v>
      </c>
      <c r="AZ140" s="161">
        <f t="shared" si="321"/>
        <v>0</v>
      </c>
      <c r="BA140" s="161" t="e">
        <f t="shared" si="321"/>
        <v>#DIV/0!</v>
      </c>
      <c r="BB140" s="161">
        <f t="shared" si="321"/>
        <v>0</v>
      </c>
      <c r="BC140" s="161" t="e">
        <f t="shared" si="321"/>
        <v>#DIV/0!</v>
      </c>
      <c r="BD140" s="161">
        <f t="shared" si="321"/>
        <v>0</v>
      </c>
      <c r="BE140" s="161" t="e">
        <f t="shared" si="321"/>
        <v>#DIV/0!</v>
      </c>
      <c r="BF140" s="161">
        <f t="shared" si="321"/>
        <v>0</v>
      </c>
      <c r="BG140" s="161" t="e">
        <f t="shared" si="321"/>
        <v>#DIV/0!</v>
      </c>
      <c r="BH140" s="161">
        <f t="shared" si="321"/>
        <v>0</v>
      </c>
      <c r="BI140" s="161" t="e">
        <f t="shared" si="321"/>
        <v>#DIV/0!</v>
      </c>
      <c r="BJ140" s="161">
        <f t="shared" si="321"/>
        <v>0</v>
      </c>
      <c r="BK140" s="161" t="e">
        <f t="shared" si="321"/>
        <v>#DIV/0!</v>
      </c>
      <c r="BL140" s="161">
        <f t="shared" si="321"/>
        <v>0</v>
      </c>
      <c r="BM140" s="161" t="e">
        <f t="shared" si="321"/>
        <v>#DIV/0!</v>
      </c>
      <c r="BN140" s="161">
        <f t="shared" si="321"/>
        <v>0</v>
      </c>
      <c r="BO140" s="161" t="e">
        <f t="shared" si="321"/>
        <v>#DIV/0!</v>
      </c>
      <c r="BP140" s="161">
        <f t="shared" si="321"/>
        <v>0</v>
      </c>
      <c r="BQ140" s="161" t="e">
        <f t="shared" si="321"/>
        <v>#DIV/0!</v>
      </c>
      <c r="BR140" s="161">
        <f t="shared" si="321"/>
        <v>0</v>
      </c>
      <c r="BS140" s="161" t="e">
        <f t="shared" si="321"/>
        <v>#DIV/0!</v>
      </c>
      <c r="BT140" s="161">
        <f t="shared" si="321"/>
        <v>0</v>
      </c>
      <c r="BU140" s="161" t="e">
        <f t="shared" si="321"/>
        <v>#DIV/0!</v>
      </c>
      <c r="BV140" s="161">
        <f t="shared" si="321"/>
        <v>0</v>
      </c>
      <c r="BW140" s="161" t="e">
        <f t="shared" si="321"/>
        <v>#DIV/0!</v>
      </c>
      <c r="BX140" s="161">
        <f t="shared" si="321"/>
        <v>0</v>
      </c>
      <c r="BY140" s="161" t="e">
        <f t="shared" si="321"/>
        <v>#DIV/0!</v>
      </c>
      <c r="BZ140" s="161">
        <f t="shared" si="321"/>
        <v>-310.39800000000002</v>
      </c>
      <c r="CA140" s="161">
        <f t="shared" si="321"/>
        <v>-213.77853723560224</v>
      </c>
      <c r="CB140" s="161">
        <f t="shared" si="321"/>
        <v>0</v>
      </c>
      <c r="CC140" s="161">
        <f t="shared" si="321"/>
        <v>-48.587000000000039</v>
      </c>
      <c r="CD140" s="161">
        <f t="shared" si="321"/>
        <v>-250.85400000000001</v>
      </c>
      <c r="CE140" s="161">
        <f t="shared" ref="CE140:CK140" si="322">+CE199</f>
        <v>-268.6876165702858</v>
      </c>
      <c r="CF140" s="161">
        <f t="shared" si="322"/>
        <v>-187.10699999999997</v>
      </c>
      <c r="CG140" s="161">
        <f t="shared" si="322"/>
        <v>-201.99494939376251</v>
      </c>
      <c r="CH140" s="161">
        <f t="shared" si="322"/>
        <v>-254.83630000000005</v>
      </c>
      <c r="CI140" s="161">
        <f t="shared" si="322"/>
        <v>-345.05022702830007</v>
      </c>
      <c r="CJ140" s="161">
        <f t="shared" si="322"/>
        <v>-212.46800000000002</v>
      </c>
      <c r="CK140" s="161">
        <f t="shared" si="322"/>
        <v>-205.92228157521561</v>
      </c>
      <c r="CL140" s="161">
        <f t="shared" ref="CL140" si="323">+CL199</f>
        <v>-250.83500000000004</v>
      </c>
      <c r="CM140" s="21">
        <f t="shared" ref="CM140:DB140" si="324">+CM199</f>
        <v>-338.3062966088919</v>
      </c>
      <c r="CN140" s="21">
        <f t="shared" si="324"/>
        <v>-333.52601679065953</v>
      </c>
      <c r="CO140" s="21">
        <f t="shared" si="324"/>
        <v>-365.96941327697658</v>
      </c>
      <c r="CP140" s="21">
        <f t="shared" si="324"/>
        <v>-401.25223501022685</v>
      </c>
      <c r="CQ140" s="21">
        <f t="shared" si="324"/>
        <v>-419.55280522212638</v>
      </c>
      <c r="CR140" s="21">
        <f t="shared" si="324"/>
        <v>-431.44143501974287</v>
      </c>
      <c r="CS140" s="21">
        <f t="shared" si="324"/>
        <v>-490.3585233583899</v>
      </c>
      <c r="CT140" s="21">
        <f t="shared" si="324"/>
        <v>-574.75219751505983</v>
      </c>
      <c r="CU140" s="21">
        <f t="shared" si="324"/>
        <v>-606.17554219262445</v>
      </c>
      <c r="CV140" s="21">
        <f t="shared" si="324"/>
        <v>-640.04075417959984</v>
      </c>
      <c r="CW140" s="21">
        <f t="shared" si="324"/>
        <v>-725.04374028390805</v>
      </c>
      <c r="CX140" s="21">
        <f t="shared" si="324"/>
        <v>-778.72541038567556</v>
      </c>
      <c r="CY140" s="21">
        <f t="shared" si="324"/>
        <v>-836.45254211767838</v>
      </c>
      <c r="CZ140" s="21">
        <f t="shared" si="324"/>
        <v>-891.67068528489835</v>
      </c>
      <c r="DA140" s="21">
        <f t="shared" si="324"/>
        <v>-1000.0120545301909</v>
      </c>
      <c r="DB140" s="21">
        <f t="shared" si="324"/>
        <v>-1109.6954981100996</v>
      </c>
      <c r="DE140" s="22"/>
      <c r="DF140" s="161">
        <v>-348.36297589958457</v>
      </c>
    </row>
    <row r="141" spans="1:110" s="161" customFormat="1" x14ac:dyDescent="0.2">
      <c r="A141" s="49" t="s">
        <v>342</v>
      </c>
      <c r="B141" s="161">
        <f>+B138+B140</f>
        <v>6.2826327000000006</v>
      </c>
      <c r="C141" s="161">
        <f t="shared" ref="C141:W141" si="325">+C138+C140</f>
        <v>1.1463684999999999</v>
      </c>
      <c r="D141" s="161">
        <f t="shared" si="325"/>
        <v>4.7520512999999998</v>
      </c>
      <c r="E141" s="161" t="e">
        <f t="shared" ca="1" si="325"/>
        <v>#DIV/0!</v>
      </c>
      <c r="F141" s="161" t="e">
        <f t="shared" ca="1" si="325"/>
        <v>#DIV/0!</v>
      </c>
      <c r="G141" s="161" t="e">
        <f t="shared" ca="1" si="325"/>
        <v>#DIV/0!</v>
      </c>
      <c r="H141" s="161" t="e">
        <f t="shared" ca="1" si="325"/>
        <v>#DIV/0!</v>
      </c>
      <c r="I141" s="161" t="e">
        <f t="shared" ca="1" si="325"/>
        <v>#DIV/0!</v>
      </c>
      <c r="J141" s="161" t="e">
        <f t="shared" ca="1" si="325"/>
        <v>#DIV/0!</v>
      </c>
      <c r="K141" s="161" t="e">
        <f t="shared" ca="1" si="325"/>
        <v>#DIV/0!</v>
      </c>
      <c r="L141" s="161" t="e">
        <f t="shared" ca="1" si="325"/>
        <v>#DIV/0!</v>
      </c>
      <c r="M141" s="161" t="e">
        <f t="shared" ca="1" si="325"/>
        <v>#DIV/0!</v>
      </c>
      <c r="N141" s="161" t="e">
        <f t="shared" ca="1" si="325"/>
        <v>#DIV/0!</v>
      </c>
      <c r="O141" s="161" t="e">
        <f t="shared" ca="1" si="325"/>
        <v>#DIV/0!</v>
      </c>
      <c r="P141" s="161" t="e">
        <f t="shared" ca="1" si="325"/>
        <v>#DIV/0!</v>
      </c>
      <c r="Q141" s="161" t="e">
        <f t="shared" ca="1" si="325"/>
        <v>#DIV/0!</v>
      </c>
      <c r="R141" s="161" t="e">
        <f t="shared" ca="1" si="325"/>
        <v>#DIV/0!</v>
      </c>
      <c r="S141" s="161" t="e">
        <f t="shared" ca="1" si="325"/>
        <v>#DIV/0!</v>
      </c>
      <c r="T141" s="161" t="e">
        <f t="shared" ca="1" si="325"/>
        <v>#DIV/0!</v>
      </c>
      <c r="U141" s="161" t="e">
        <f t="shared" ca="1" si="325"/>
        <v>#DIV/0!</v>
      </c>
      <c r="V141" s="161" t="e">
        <f t="shared" ca="1" si="325"/>
        <v>#DIV/0!</v>
      </c>
      <c r="W141" s="161" t="e">
        <f t="shared" ca="1" si="325"/>
        <v>#DIV/0!</v>
      </c>
      <c r="X141" s="161" t="e">
        <f t="shared" ref="X141:AE141" ca="1" si="326">+X138+X140</f>
        <v>#DIV/0!</v>
      </c>
      <c r="Y141" s="161" t="e">
        <f t="shared" ca="1" si="326"/>
        <v>#DIV/0!</v>
      </c>
      <c r="Z141" s="161" t="e">
        <f t="shared" ca="1" si="326"/>
        <v>#DIV/0!</v>
      </c>
      <c r="AA141" s="161" t="e">
        <f t="shared" ref="AA141" ca="1" si="327">+AA138+AA140</f>
        <v>#DIV/0!</v>
      </c>
      <c r="AB141" s="21" t="e">
        <f t="shared" ca="1" si="326"/>
        <v>#DIV/0!</v>
      </c>
      <c r="AC141" s="21" t="e">
        <f t="shared" ca="1" si="326"/>
        <v>#DIV/0!</v>
      </c>
      <c r="AD141" s="21" t="e">
        <f t="shared" ca="1" si="326"/>
        <v>#DIV/0!</v>
      </c>
      <c r="AE141" s="21" t="e">
        <f t="shared" ca="1" si="326"/>
        <v>#DIV/0!</v>
      </c>
      <c r="AL141" s="161">
        <f>+AL138+AL140</f>
        <v>0</v>
      </c>
      <c r="AM141" s="161" t="e">
        <f>+AM138+AM140</f>
        <v>#DIV/0!</v>
      </c>
      <c r="AN141" s="161">
        <f>+AN138+AN140</f>
        <v>0</v>
      </c>
      <c r="AO141" s="161" t="e">
        <f>+AO138+AO140</f>
        <v>#DIV/0!</v>
      </c>
      <c r="AP141" s="161">
        <f t="shared" ref="AP141:CD141" si="328">+AP138+AP140</f>
        <v>0</v>
      </c>
      <c r="AQ141" s="161" t="e">
        <f t="shared" si="328"/>
        <v>#DIV/0!</v>
      </c>
      <c r="AR141" s="161">
        <f t="shared" si="328"/>
        <v>0</v>
      </c>
      <c r="AS141" s="161" t="e">
        <f t="shared" si="328"/>
        <v>#DIV/0!</v>
      </c>
      <c r="AT141" s="161">
        <f t="shared" si="328"/>
        <v>0</v>
      </c>
      <c r="AU141" s="161" t="e">
        <f t="shared" si="328"/>
        <v>#DIV/0!</v>
      </c>
      <c r="AV141" s="161">
        <f t="shared" si="328"/>
        <v>0</v>
      </c>
      <c r="AW141" s="161" t="e">
        <f t="shared" si="328"/>
        <v>#DIV/0!</v>
      </c>
      <c r="AX141" s="161">
        <f t="shared" si="328"/>
        <v>0</v>
      </c>
      <c r="AY141" s="161" t="e">
        <f t="shared" si="328"/>
        <v>#DIV/0!</v>
      </c>
      <c r="AZ141" s="161">
        <f t="shared" si="328"/>
        <v>0</v>
      </c>
      <c r="BA141" s="161" t="e">
        <f t="shared" si="328"/>
        <v>#DIV/0!</v>
      </c>
      <c r="BB141" s="161">
        <f t="shared" si="328"/>
        <v>0</v>
      </c>
      <c r="BC141" s="161" t="e">
        <f t="shared" si="328"/>
        <v>#DIV/0!</v>
      </c>
      <c r="BD141" s="161">
        <f t="shared" si="328"/>
        <v>0</v>
      </c>
      <c r="BE141" s="161" t="e">
        <f t="shared" si="328"/>
        <v>#DIV/0!</v>
      </c>
      <c r="BF141" s="161">
        <f t="shared" si="328"/>
        <v>0</v>
      </c>
      <c r="BG141" s="161" t="e">
        <f t="shared" si="328"/>
        <v>#DIV/0!</v>
      </c>
      <c r="BH141" s="161">
        <f t="shared" si="328"/>
        <v>0</v>
      </c>
      <c r="BI141" s="161" t="e">
        <f t="shared" si="328"/>
        <v>#DIV/0!</v>
      </c>
      <c r="BJ141" s="161">
        <f t="shared" si="328"/>
        <v>0</v>
      </c>
      <c r="BK141" s="161" t="e">
        <f t="shared" si="328"/>
        <v>#DIV/0!</v>
      </c>
      <c r="BL141" s="161">
        <f t="shared" si="328"/>
        <v>0</v>
      </c>
      <c r="BM141" s="161" t="e">
        <f t="shared" si="328"/>
        <v>#DIV/0!</v>
      </c>
      <c r="BN141" s="161">
        <f t="shared" si="328"/>
        <v>0</v>
      </c>
      <c r="BO141" s="161" t="e">
        <f t="shared" si="328"/>
        <v>#DIV/0!</v>
      </c>
      <c r="BP141" s="161">
        <f t="shared" si="328"/>
        <v>0</v>
      </c>
      <c r="BQ141" s="161" t="e">
        <f t="shared" si="328"/>
        <v>#DIV/0!</v>
      </c>
      <c r="BR141" s="161">
        <f t="shared" si="328"/>
        <v>0</v>
      </c>
      <c r="BS141" s="161" t="e">
        <f t="shared" si="328"/>
        <v>#DIV/0!</v>
      </c>
      <c r="BT141" s="161">
        <f t="shared" si="328"/>
        <v>0</v>
      </c>
      <c r="BU141" s="161" t="e">
        <f t="shared" si="328"/>
        <v>#DIV/0!</v>
      </c>
      <c r="BV141" s="161">
        <f t="shared" si="328"/>
        <v>0</v>
      </c>
      <c r="BW141" s="161" t="e">
        <f t="shared" si="328"/>
        <v>#DIV/0!</v>
      </c>
      <c r="BX141" s="161">
        <f t="shared" si="328"/>
        <v>0</v>
      </c>
      <c r="BY141" s="161" t="e">
        <f t="shared" si="328"/>
        <v>#DIV/0!</v>
      </c>
      <c r="BZ141" s="161">
        <f t="shared" si="328"/>
        <v>-310.39800000000002</v>
      </c>
      <c r="CA141" s="161">
        <f t="shared" si="328"/>
        <v>-213.77853723560224</v>
      </c>
      <c r="CB141" s="161">
        <f t="shared" si="328"/>
        <v>0</v>
      </c>
      <c r="CC141" s="161">
        <f t="shared" si="328"/>
        <v>8937.1479999999992</v>
      </c>
      <c r="CD141" s="161">
        <f t="shared" si="328"/>
        <v>11757.3555</v>
      </c>
      <c r="CE141" s="161">
        <f t="shared" ref="CE141:CK141" si="329">+CE138+CE140</f>
        <v>13091.466558429714</v>
      </c>
      <c r="CF141" s="161">
        <f t="shared" si="329"/>
        <v>13492.9938</v>
      </c>
      <c r="CG141" s="161">
        <f t="shared" si="329"/>
        <v>11108.685525606237</v>
      </c>
      <c r="CH141" s="161">
        <f t="shared" si="329"/>
        <v>9882.2527249999985</v>
      </c>
      <c r="CI141" s="161">
        <f t="shared" si="329"/>
        <v>11217.956947971699</v>
      </c>
      <c r="CJ141" s="161">
        <f t="shared" si="329"/>
        <v>11487.140499999998</v>
      </c>
      <c r="CK141" s="161">
        <f t="shared" si="329"/>
        <v>11221.391218424782</v>
      </c>
      <c r="CL141" s="161">
        <f t="shared" ref="CL141" si="330">+CL138+CL140</f>
        <v>11196.900624999998</v>
      </c>
      <c r="CM141" s="21">
        <f t="shared" ref="CM141:DB141" si="331">+CM138+CM140</f>
        <v>11298.33872997194</v>
      </c>
      <c r="CN141" s="21">
        <f t="shared" si="331"/>
        <v>11996.689421000454</v>
      </c>
      <c r="CO141" s="21">
        <f t="shared" si="331"/>
        <v>12300.422047959108</v>
      </c>
      <c r="CP141" s="21">
        <f t="shared" si="331"/>
        <v>12564.035937696699</v>
      </c>
      <c r="CQ141" s="21">
        <f t="shared" si="331"/>
        <v>13475.493126272204</v>
      </c>
      <c r="CR141" s="21">
        <f t="shared" si="331"/>
        <v>14395.305307225739</v>
      </c>
      <c r="CS141" s="21">
        <f t="shared" si="331"/>
        <v>15255.588621171668</v>
      </c>
      <c r="CT141" s="21">
        <f t="shared" si="331"/>
        <v>15940.594592314763</v>
      </c>
      <c r="CU141" s="21">
        <f t="shared" si="331"/>
        <v>16587.005204423254</v>
      </c>
      <c r="CV141" s="21">
        <f t="shared" si="331"/>
        <v>17209.538800922455</v>
      </c>
      <c r="CW141" s="21">
        <f t="shared" si="331"/>
        <v>17723.915546229498</v>
      </c>
      <c r="CX141" s="21">
        <f t="shared" si="331"/>
        <v>18686.751010921434</v>
      </c>
      <c r="CY141" s="21">
        <f t="shared" si="331"/>
        <v>19765.200096246077</v>
      </c>
      <c r="CZ141" s="21">
        <f t="shared" si="331"/>
        <v>20932.33570821066</v>
      </c>
      <c r="DA141" s="21">
        <f t="shared" si="331"/>
        <v>22126.215976280473</v>
      </c>
      <c r="DB141" s="21">
        <f t="shared" si="331"/>
        <v>23131.899684407141</v>
      </c>
      <c r="DE141" s="22"/>
      <c r="DF141" s="161">
        <v>11614.441405079649</v>
      </c>
    </row>
    <row r="142" spans="1:110" s="161" customFormat="1" x14ac:dyDescent="0.2">
      <c r="A142" s="49" t="s">
        <v>345</v>
      </c>
      <c r="B142" s="161">
        <f>+B139+B140</f>
        <v>6.2826327000000006</v>
      </c>
      <c r="C142" s="161">
        <f t="shared" ref="C142:W142" si="332">+C139+C140</f>
        <v>1.1463684999999999</v>
      </c>
      <c r="D142" s="161">
        <f t="shared" si="332"/>
        <v>4.7520512999999998</v>
      </c>
      <c r="E142" s="161" t="e">
        <f t="shared" ca="1" si="332"/>
        <v>#DIV/0!</v>
      </c>
      <c r="F142" s="161" t="e">
        <f t="shared" ca="1" si="332"/>
        <v>#DIV/0!</v>
      </c>
      <c r="G142" s="161" t="e">
        <f t="shared" ca="1" si="332"/>
        <v>#DIV/0!</v>
      </c>
      <c r="H142" s="161" t="e">
        <f t="shared" ca="1" si="332"/>
        <v>#DIV/0!</v>
      </c>
      <c r="I142" s="161" t="e">
        <f t="shared" ca="1" si="332"/>
        <v>#DIV/0!</v>
      </c>
      <c r="J142" s="161" t="e">
        <f t="shared" ca="1" si="332"/>
        <v>#DIV/0!</v>
      </c>
      <c r="K142" s="161" t="e">
        <f t="shared" ca="1" si="332"/>
        <v>#DIV/0!</v>
      </c>
      <c r="L142" s="161" t="e">
        <f t="shared" ca="1" si="332"/>
        <v>#DIV/0!</v>
      </c>
      <c r="M142" s="161" t="e">
        <f t="shared" ca="1" si="332"/>
        <v>#DIV/0!</v>
      </c>
      <c r="N142" s="161" t="e">
        <f t="shared" ca="1" si="332"/>
        <v>#DIV/0!</v>
      </c>
      <c r="O142" s="161" t="e">
        <f t="shared" ca="1" si="332"/>
        <v>#DIV/0!</v>
      </c>
      <c r="P142" s="161" t="e">
        <f t="shared" ca="1" si="332"/>
        <v>#DIV/0!</v>
      </c>
      <c r="Q142" s="161" t="e">
        <f t="shared" ca="1" si="332"/>
        <v>#DIV/0!</v>
      </c>
      <c r="R142" s="161" t="e">
        <f t="shared" ca="1" si="332"/>
        <v>#DIV/0!</v>
      </c>
      <c r="S142" s="161" t="e">
        <f t="shared" ca="1" si="332"/>
        <v>#DIV/0!</v>
      </c>
      <c r="T142" s="161" t="e">
        <f t="shared" ca="1" si="332"/>
        <v>#DIV/0!</v>
      </c>
      <c r="U142" s="161" t="e">
        <f t="shared" ca="1" si="332"/>
        <v>#DIV/0!</v>
      </c>
      <c r="V142" s="161" t="e">
        <f t="shared" ca="1" si="332"/>
        <v>#DIV/0!</v>
      </c>
      <c r="W142" s="161" t="e">
        <f t="shared" ca="1" si="332"/>
        <v>#DIV/0!</v>
      </c>
      <c r="X142" s="161" t="e">
        <f t="shared" ref="X142:AE142" ca="1" si="333">+X139+X140</f>
        <v>#DIV/0!</v>
      </c>
      <c r="Y142" s="161" t="e">
        <f t="shared" ca="1" si="333"/>
        <v>#DIV/0!</v>
      </c>
      <c r="Z142" s="161" t="e">
        <f t="shared" ca="1" si="333"/>
        <v>#DIV/0!</v>
      </c>
      <c r="AA142" s="161" t="e">
        <f t="shared" ref="AA142" ca="1" si="334">+AA139+AA140</f>
        <v>#DIV/0!</v>
      </c>
      <c r="AB142" s="21" t="e">
        <f t="shared" ca="1" si="333"/>
        <v>#DIV/0!</v>
      </c>
      <c r="AC142" s="21" t="e">
        <f t="shared" ca="1" si="333"/>
        <v>#DIV/0!</v>
      </c>
      <c r="AD142" s="21" t="e">
        <f t="shared" ca="1" si="333"/>
        <v>#DIV/0!</v>
      </c>
      <c r="AE142" s="21" t="e">
        <f t="shared" ca="1" si="333"/>
        <v>#DIV/0!</v>
      </c>
      <c r="AL142" s="161">
        <f>+AL139+AL140</f>
        <v>0</v>
      </c>
      <c r="AM142" s="161" t="e">
        <f>+AM139+AM140</f>
        <v>#DIV/0!</v>
      </c>
      <c r="AN142" s="161">
        <f>+AN139+AN140</f>
        <v>0</v>
      </c>
      <c r="AO142" s="161" t="e">
        <f>+AO139+AO140</f>
        <v>#DIV/0!</v>
      </c>
      <c r="AP142" s="161">
        <f t="shared" ref="AP142:CD142" si="335">+AP139+AP140</f>
        <v>0</v>
      </c>
      <c r="AQ142" s="161" t="e">
        <f t="shared" si="335"/>
        <v>#DIV/0!</v>
      </c>
      <c r="AR142" s="161">
        <f t="shared" si="335"/>
        <v>0</v>
      </c>
      <c r="AS142" s="161" t="e">
        <f t="shared" si="335"/>
        <v>#DIV/0!</v>
      </c>
      <c r="AT142" s="161">
        <f t="shared" si="335"/>
        <v>0</v>
      </c>
      <c r="AU142" s="161" t="e">
        <f t="shared" si="335"/>
        <v>#DIV/0!</v>
      </c>
      <c r="AV142" s="161">
        <f t="shared" si="335"/>
        <v>0</v>
      </c>
      <c r="AW142" s="161" t="e">
        <f t="shared" si="335"/>
        <v>#DIV/0!</v>
      </c>
      <c r="AX142" s="161">
        <f t="shared" si="335"/>
        <v>0</v>
      </c>
      <c r="AY142" s="161" t="e">
        <f t="shared" si="335"/>
        <v>#DIV/0!</v>
      </c>
      <c r="AZ142" s="161">
        <f t="shared" si="335"/>
        <v>0</v>
      </c>
      <c r="BA142" s="161" t="e">
        <f t="shared" si="335"/>
        <v>#DIV/0!</v>
      </c>
      <c r="BB142" s="161">
        <f t="shared" si="335"/>
        <v>0</v>
      </c>
      <c r="BC142" s="161" t="e">
        <f t="shared" si="335"/>
        <v>#DIV/0!</v>
      </c>
      <c r="BD142" s="161">
        <f t="shared" si="335"/>
        <v>0</v>
      </c>
      <c r="BE142" s="161" t="e">
        <f t="shared" si="335"/>
        <v>#DIV/0!</v>
      </c>
      <c r="BF142" s="161">
        <f t="shared" si="335"/>
        <v>0</v>
      </c>
      <c r="BG142" s="161" t="e">
        <f t="shared" si="335"/>
        <v>#DIV/0!</v>
      </c>
      <c r="BH142" s="161">
        <f t="shared" si="335"/>
        <v>0</v>
      </c>
      <c r="BI142" s="161" t="e">
        <f t="shared" si="335"/>
        <v>#DIV/0!</v>
      </c>
      <c r="BJ142" s="161">
        <f t="shared" si="335"/>
        <v>0</v>
      </c>
      <c r="BK142" s="161" t="e">
        <f t="shared" si="335"/>
        <v>#DIV/0!</v>
      </c>
      <c r="BL142" s="161">
        <f t="shared" si="335"/>
        <v>0</v>
      </c>
      <c r="BM142" s="161" t="e">
        <f t="shared" si="335"/>
        <v>#DIV/0!</v>
      </c>
      <c r="BN142" s="161">
        <f t="shared" si="335"/>
        <v>0</v>
      </c>
      <c r="BO142" s="161" t="e">
        <f t="shared" si="335"/>
        <v>#DIV/0!</v>
      </c>
      <c r="BP142" s="161">
        <f t="shared" si="335"/>
        <v>0</v>
      </c>
      <c r="BQ142" s="161" t="e">
        <f t="shared" si="335"/>
        <v>#DIV/0!</v>
      </c>
      <c r="BR142" s="161">
        <f t="shared" si="335"/>
        <v>0</v>
      </c>
      <c r="BS142" s="161" t="e">
        <f t="shared" si="335"/>
        <v>#DIV/0!</v>
      </c>
      <c r="BT142" s="161">
        <f t="shared" si="335"/>
        <v>0</v>
      </c>
      <c r="BU142" s="161" t="e">
        <f t="shared" si="335"/>
        <v>#DIV/0!</v>
      </c>
      <c r="BV142" s="161">
        <f t="shared" si="335"/>
        <v>0</v>
      </c>
      <c r="BW142" s="161" t="e">
        <f t="shared" si="335"/>
        <v>#DIV/0!</v>
      </c>
      <c r="BX142" s="161">
        <f t="shared" si="335"/>
        <v>0</v>
      </c>
      <c r="BY142" s="161" t="e">
        <f t="shared" si="335"/>
        <v>#DIV/0!</v>
      </c>
      <c r="BZ142" s="161">
        <f t="shared" si="335"/>
        <v>-310.39800000000002</v>
      </c>
      <c r="CA142" s="161">
        <f t="shared" si="335"/>
        <v>-213.77853723560224</v>
      </c>
      <c r="CB142" s="161">
        <f t="shared" si="335"/>
        <v>0</v>
      </c>
      <c r="CC142" s="161">
        <f t="shared" si="335"/>
        <v>-48.587000000000039</v>
      </c>
      <c r="CD142" s="161">
        <f t="shared" si="335"/>
        <v>7030.3143</v>
      </c>
      <c r="CE142" s="161">
        <f t="shared" ref="CE142:CK142" si="336">+CE139+CE140</f>
        <v>9815.3038834297149</v>
      </c>
      <c r="CF142" s="161">
        <f t="shared" si="336"/>
        <v>9621.8665500000006</v>
      </c>
      <c r="CG142" s="161">
        <f t="shared" si="336"/>
        <v>9410.4723756062376</v>
      </c>
      <c r="CH142" s="161">
        <f t="shared" si="336"/>
        <v>7774.6894249999996</v>
      </c>
      <c r="CI142" s="161">
        <f t="shared" si="336"/>
        <v>7738.9344979716989</v>
      </c>
      <c r="CJ142" s="161">
        <f t="shared" si="336"/>
        <v>9443.5665249999984</v>
      </c>
      <c r="CK142" s="161">
        <f t="shared" si="336"/>
        <v>9577.1832434247826</v>
      </c>
      <c r="CL142" s="161">
        <f t="shared" ref="CL142" si="337">+CL139+CL140</f>
        <v>9105.6750249999968</v>
      </c>
      <c r="CM142" s="21">
        <f t="shared" ref="CM142:DB142" si="338">+CM139+CM140</f>
        <v>9172.6039318556068</v>
      </c>
      <c r="CN142" s="21">
        <f t="shared" si="338"/>
        <v>9744.2560121861225</v>
      </c>
      <c r="CO142" s="21">
        <f t="shared" si="338"/>
        <v>9986.5773758728483</v>
      </c>
      <c r="CP142" s="21">
        <f t="shared" si="338"/>
        <v>10195.590034829165</v>
      </c>
      <c r="CQ142" s="21">
        <f t="shared" si="338"/>
        <v>10937.202872463447</v>
      </c>
      <c r="CR142" s="21">
        <f t="shared" si="338"/>
        <v>11686.81575367699</v>
      </c>
      <c r="CS142" s="21">
        <f t="shared" si="338"/>
        <v>12379.1832914593</v>
      </c>
      <c r="CT142" s="21">
        <f t="shared" si="338"/>
        <v>12923.638477050703</v>
      </c>
      <c r="CU142" s="21">
        <f t="shared" si="338"/>
        <v>13446.225149699527</v>
      </c>
      <c r="CV142" s="21">
        <f t="shared" si="338"/>
        <v>13948.850492105397</v>
      </c>
      <c r="CW142" s="21">
        <f t="shared" si="338"/>
        <v>14353.73499549595</v>
      </c>
      <c r="CX142" s="21">
        <f t="shared" si="338"/>
        <v>15130.877260698115</v>
      </c>
      <c r="CY142" s="21">
        <f t="shared" si="338"/>
        <v>16001.774313983229</v>
      </c>
      <c r="CZ142" s="21">
        <f t="shared" si="338"/>
        <v>16945.615333137219</v>
      </c>
      <c r="DA142" s="21">
        <f t="shared" si="338"/>
        <v>17901.611069799776</v>
      </c>
      <c r="DB142" s="21">
        <f t="shared" si="338"/>
        <v>18703.544060976437</v>
      </c>
      <c r="DE142" s="22"/>
      <c r="DF142" s="161">
        <v>9912.6419747160708</v>
      </c>
    </row>
    <row r="143" spans="1:110" s="161" customFormat="1" x14ac:dyDescent="0.2">
      <c r="A143" s="49" t="s">
        <v>13</v>
      </c>
      <c r="B143" s="161">
        <f t="shared" ref="B143:AE143" si="339">+B59</f>
        <v>6.1713640000000005</v>
      </c>
      <c r="C143" s="161">
        <f t="shared" si="339"/>
        <v>7.5108591000000011</v>
      </c>
      <c r="D143" s="161">
        <f t="shared" si="339"/>
        <v>4.829150199999992</v>
      </c>
      <c r="E143" s="161">
        <f t="shared" si="339"/>
        <v>5.8956287999999937</v>
      </c>
      <c r="F143" s="161">
        <f t="shared" si="339"/>
        <v>7.5322593000000069</v>
      </c>
      <c r="G143" s="161">
        <f t="shared" si="339"/>
        <v>16.65709579999999</v>
      </c>
      <c r="H143" s="161">
        <f t="shared" si="339"/>
        <v>31.620155299999993</v>
      </c>
      <c r="I143" s="161">
        <f t="shared" si="339"/>
        <v>40.340971999999994</v>
      </c>
      <c r="J143" s="161">
        <f t="shared" si="339"/>
        <v>44.838558300000017</v>
      </c>
      <c r="K143" s="161">
        <f t="shared" si="339"/>
        <v>58.687473699999991</v>
      </c>
      <c r="L143" s="161">
        <f t="shared" si="339"/>
        <v>66.194517900000022</v>
      </c>
      <c r="M143" s="161">
        <f t="shared" si="339"/>
        <v>66.352130700000018</v>
      </c>
      <c r="N143" s="161">
        <f t="shared" si="339"/>
        <v>81.459243600000036</v>
      </c>
      <c r="O143" s="161">
        <f t="shared" si="339"/>
        <v>40.769859500000052</v>
      </c>
      <c r="P143" s="161">
        <f t="shared" si="339"/>
        <v>33.146940599999994</v>
      </c>
      <c r="Q143" s="161">
        <f t="shared" si="339"/>
        <v>-17.810021200000023</v>
      </c>
      <c r="R143" s="161">
        <f t="shared" si="339"/>
        <v>10.7832042</v>
      </c>
      <c r="S143" s="161">
        <f t="shared" si="339"/>
        <v>36.321285400000022</v>
      </c>
      <c r="T143" s="161">
        <f t="shared" si="339"/>
        <v>143.51492150000007</v>
      </c>
      <c r="U143" s="161">
        <f t="shared" si="339"/>
        <v>132.8105855</v>
      </c>
      <c r="V143" s="161">
        <f t="shared" si="339"/>
        <v>128.88409999999999</v>
      </c>
      <c r="W143" s="161">
        <f t="shared" si="339"/>
        <v>167.62900000000002</v>
      </c>
      <c r="X143" s="161">
        <f t="shared" si="339"/>
        <v>204.35590000000002</v>
      </c>
      <c r="Y143" s="161">
        <f t="shared" si="339"/>
        <v>250.27530000000002</v>
      </c>
      <c r="Z143" s="161">
        <f t="shared" si="339"/>
        <v>284.6900999999998</v>
      </c>
      <c r="AA143" s="161">
        <f t="shared" ref="AA143" si="340">+AA59</f>
        <v>340.61479999999995</v>
      </c>
      <c r="AB143" s="21">
        <f t="shared" si="339"/>
        <v>393.09163340114162</v>
      </c>
      <c r="AC143" s="21">
        <f t="shared" si="339"/>
        <v>496.00638518884978</v>
      </c>
      <c r="AD143" s="21">
        <f t="shared" si="339"/>
        <v>590.05092664294511</v>
      </c>
      <c r="AE143" s="21">
        <f t="shared" si="339"/>
        <v>720.35488968724167</v>
      </c>
      <c r="AL143" s="161">
        <f t="shared" ref="AL143:BQ143" si="341">+SUM(AI59:AL59)</f>
        <v>0</v>
      </c>
      <c r="AM143" s="161">
        <f t="shared" si="341"/>
        <v>0</v>
      </c>
      <c r="AN143" s="161">
        <f t="shared" si="341"/>
        <v>0</v>
      </c>
      <c r="AO143" s="161">
        <f t="shared" si="341"/>
        <v>0</v>
      </c>
      <c r="AP143" s="161">
        <f t="shared" si="341"/>
        <v>0</v>
      </c>
      <c r="AQ143" s="161">
        <f t="shared" si="341"/>
        <v>0</v>
      </c>
      <c r="AR143" s="161">
        <f t="shared" si="341"/>
        <v>0</v>
      </c>
      <c r="AS143" s="161">
        <f t="shared" si="341"/>
        <v>0</v>
      </c>
      <c r="AT143" s="161">
        <f t="shared" si="341"/>
        <v>0</v>
      </c>
      <c r="AU143" s="161">
        <f t="shared" si="341"/>
        <v>0</v>
      </c>
      <c r="AV143" s="161">
        <f t="shared" si="341"/>
        <v>0</v>
      </c>
      <c r="AW143" s="161">
        <f t="shared" si="341"/>
        <v>0</v>
      </c>
      <c r="AX143" s="161">
        <f t="shared" si="341"/>
        <v>0</v>
      </c>
      <c r="AY143" s="161">
        <f t="shared" si="341"/>
        <v>0</v>
      </c>
      <c r="AZ143" s="161">
        <f t="shared" si="341"/>
        <v>0</v>
      </c>
      <c r="BA143" s="161">
        <f t="shared" si="341"/>
        <v>0</v>
      </c>
      <c r="BB143" s="161">
        <f t="shared" si="341"/>
        <v>0</v>
      </c>
      <c r="BC143" s="161">
        <f t="shared" si="341"/>
        <v>0</v>
      </c>
      <c r="BD143" s="161">
        <f t="shared" si="341"/>
        <v>0</v>
      </c>
      <c r="BE143" s="161">
        <f t="shared" si="341"/>
        <v>0</v>
      </c>
      <c r="BF143" s="161">
        <f t="shared" si="341"/>
        <v>0</v>
      </c>
      <c r="BG143" s="161">
        <f t="shared" si="341"/>
        <v>0</v>
      </c>
      <c r="BH143" s="161">
        <f t="shared" si="341"/>
        <v>0</v>
      </c>
      <c r="BI143" s="161">
        <f t="shared" si="341"/>
        <v>0</v>
      </c>
      <c r="BJ143" s="161">
        <f t="shared" si="341"/>
        <v>0</v>
      </c>
      <c r="BK143" s="161">
        <f t="shared" si="341"/>
        <v>0</v>
      </c>
      <c r="BL143" s="161">
        <f t="shared" si="341"/>
        <v>0</v>
      </c>
      <c r="BM143" s="161">
        <f t="shared" si="341"/>
        <v>0</v>
      </c>
      <c r="BN143" s="161">
        <f t="shared" si="341"/>
        <v>0</v>
      </c>
      <c r="BO143" s="161">
        <f t="shared" si="341"/>
        <v>0</v>
      </c>
      <c r="BP143" s="161">
        <f t="shared" si="341"/>
        <v>0</v>
      </c>
      <c r="BQ143" s="161">
        <f t="shared" si="341"/>
        <v>0</v>
      </c>
      <c r="BR143" s="161">
        <f t="shared" ref="BR143:CW143" si="342">+SUM(BO59:BR59)</f>
        <v>0</v>
      </c>
      <c r="BS143" s="161">
        <f t="shared" si="342"/>
        <v>0</v>
      </c>
      <c r="BT143" s="161">
        <f t="shared" si="342"/>
        <v>0</v>
      </c>
      <c r="BU143" s="161">
        <f t="shared" si="342"/>
        <v>0</v>
      </c>
      <c r="BV143" s="161">
        <f t="shared" si="342"/>
        <v>0</v>
      </c>
      <c r="BW143" s="161">
        <f t="shared" si="342"/>
        <v>0</v>
      </c>
      <c r="BX143" s="161">
        <f t="shared" si="342"/>
        <v>0</v>
      </c>
      <c r="BY143" s="161">
        <f t="shared" si="342"/>
        <v>52.210000000000008</v>
      </c>
      <c r="BZ143" s="161">
        <f t="shared" si="342"/>
        <v>92.305000000000035</v>
      </c>
      <c r="CA143" s="161">
        <f t="shared" si="342"/>
        <v>163.83500000000006</v>
      </c>
      <c r="CB143" s="161">
        <f t="shared" si="342"/>
        <v>222.65500000000003</v>
      </c>
      <c r="CC143" s="161">
        <f t="shared" si="342"/>
        <v>237.14000000000004</v>
      </c>
      <c r="CD143" s="161">
        <f t="shared" si="342"/>
        <v>250.27400000000003</v>
      </c>
      <c r="CE143" s="161">
        <f t="shared" si="342"/>
        <v>248.94800000000006</v>
      </c>
      <c r="CF143" s="161">
        <f t="shared" si="342"/>
        <v>254.03200000000007</v>
      </c>
      <c r="CG143" s="161">
        <f t="shared" si="342"/>
        <v>256.26100000000002</v>
      </c>
      <c r="CH143" s="161">
        <f t="shared" si="342"/>
        <v>284.69000000000005</v>
      </c>
      <c r="CI143" s="161">
        <f t="shared" si="342"/>
        <v>290.62199999999996</v>
      </c>
      <c r="CJ143" s="161">
        <f t="shared" si="342"/>
        <v>304.678</v>
      </c>
      <c r="CK143" s="161">
        <f t="shared" si="342"/>
        <v>329.84399999999999</v>
      </c>
      <c r="CL143" s="161">
        <f t="shared" si="342"/>
        <v>342.84399999999994</v>
      </c>
      <c r="CM143" s="21">
        <f t="shared" si="342"/>
        <v>355.13041347534977</v>
      </c>
      <c r="CN143" s="21">
        <f t="shared" si="342"/>
        <v>375.73752588023461</v>
      </c>
      <c r="CO143" s="21">
        <f t="shared" si="342"/>
        <v>383.32954582392676</v>
      </c>
      <c r="CP143" s="21">
        <f t="shared" si="342"/>
        <v>393.09163340114191</v>
      </c>
      <c r="CQ143" s="21">
        <f t="shared" si="342"/>
        <v>418.91777980514377</v>
      </c>
      <c r="CR143" s="21">
        <f t="shared" si="342"/>
        <v>446.77081494153651</v>
      </c>
      <c r="CS143" s="21">
        <f t="shared" si="342"/>
        <v>474.21163353507706</v>
      </c>
      <c r="CT143" s="21">
        <f t="shared" si="342"/>
        <v>496.00638518884966</v>
      </c>
      <c r="CU143" s="21">
        <f t="shared" si="342"/>
        <v>518.09337416284859</v>
      </c>
      <c r="CV143" s="21">
        <f t="shared" si="342"/>
        <v>539.38918774991123</v>
      </c>
      <c r="CW143" s="21">
        <f t="shared" si="342"/>
        <v>558.61020008374123</v>
      </c>
      <c r="CX143" s="21">
        <f>+SUM(CU59:CX59)</f>
        <v>590.05092664294523</v>
      </c>
      <c r="CY143" s="21">
        <f>+SUM(CV59:CY59)</f>
        <v>621.7659947339622</v>
      </c>
      <c r="CZ143" s="21">
        <f>+SUM(CW59:CZ59)</f>
        <v>655.43760756771246</v>
      </c>
      <c r="DA143" s="21">
        <f>+SUM(CX59:DA59)</f>
        <v>690.97657734499899</v>
      </c>
      <c r="DB143" s="21">
        <f>+SUM(CY59:DB59)</f>
        <v>720.35488968724144</v>
      </c>
      <c r="DE143" s="22"/>
      <c r="DF143" s="161">
        <v>341.39740218012525</v>
      </c>
    </row>
    <row r="144" spans="1:110" s="161" customFormat="1" x14ac:dyDescent="0.2">
      <c r="A144" s="49" t="s">
        <v>343</v>
      </c>
      <c r="B144" s="161">
        <f>+B141/B143</f>
        <v>1.0180298391085019</v>
      </c>
      <c r="C144" s="161">
        <f t="shared" ref="C144:W144" si="343">+C141/C143</f>
        <v>0.15262814609316791</v>
      </c>
      <c r="D144" s="161">
        <f t="shared" si="343"/>
        <v>0.98403468585425391</v>
      </c>
      <c r="E144" s="161" t="e">
        <f t="shared" ca="1" si="343"/>
        <v>#DIV/0!</v>
      </c>
      <c r="F144" s="161" t="e">
        <f t="shared" ca="1" si="343"/>
        <v>#DIV/0!</v>
      </c>
      <c r="G144" s="161" t="e">
        <f t="shared" ca="1" si="343"/>
        <v>#DIV/0!</v>
      </c>
      <c r="H144" s="161" t="e">
        <f t="shared" ca="1" si="343"/>
        <v>#DIV/0!</v>
      </c>
      <c r="I144" s="161" t="e">
        <f t="shared" ca="1" si="343"/>
        <v>#DIV/0!</v>
      </c>
      <c r="J144" s="161" t="e">
        <f t="shared" ca="1" si="343"/>
        <v>#DIV/0!</v>
      </c>
      <c r="K144" s="161" t="e">
        <f t="shared" ca="1" si="343"/>
        <v>#DIV/0!</v>
      </c>
      <c r="L144" s="161" t="e">
        <f t="shared" ca="1" si="343"/>
        <v>#DIV/0!</v>
      </c>
      <c r="M144" s="161" t="e">
        <f t="shared" ca="1" si="343"/>
        <v>#DIV/0!</v>
      </c>
      <c r="N144" s="161" t="e">
        <f t="shared" ca="1" si="343"/>
        <v>#DIV/0!</v>
      </c>
      <c r="O144" s="161" t="e">
        <f t="shared" ca="1" si="343"/>
        <v>#DIV/0!</v>
      </c>
      <c r="P144" s="161" t="e">
        <f t="shared" ca="1" si="343"/>
        <v>#DIV/0!</v>
      </c>
      <c r="Q144" s="161" t="e">
        <f t="shared" ca="1" si="343"/>
        <v>#DIV/0!</v>
      </c>
      <c r="R144" s="161" t="e">
        <f t="shared" ca="1" si="343"/>
        <v>#DIV/0!</v>
      </c>
      <c r="S144" s="161" t="e">
        <f t="shared" ca="1" si="343"/>
        <v>#DIV/0!</v>
      </c>
      <c r="T144" s="161" t="e">
        <f t="shared" ca="1" si="343"/>
        <v>#DIV/0!</v>
      </c>
      <c r="U144" s="161" t="e">
        <f t="shared" ca="1" si="343"/>
        <v>#DIV/0!</v>
      </c>
      <c r="V144" s="161" t="e">
        <f t="shared" ca="1" si="343"/>
        <v>#DIV/0!</v>
      </c>
      <c r="W144" s="161" t="e">
        <f t="shared" ca="1" si="343"/>
        <v>#DIV/0!</v>
      </c>
      <c r="X144" s="161" t="e">
        <f t="shared" ref="X144:AE144" ca="1" si="344">+X141/X143</f>
        <v>#DIV/0!</v>
      </c>
      <c r="Y144" s="161" t="e">
        <f t="shared" ca="1" si="344"/>
        <v>#DIV/0!</v>
      </c>
      <c r="Z144" s="161" t="e">
        <f t="shared" ca="1" si="344"/>
        <v>#DIV/0!</v>
      </c>
      <c r="AA144" s="161" t="e">
        <f t="shared" ref="AA144" ca="1" si="345">+AA141/AA143</f>
        <v>#DIV/0!</v>
      </c>
      <c r="AB144" s="21" t="e">
        <f t="shared" ca="1" si="344"/>
        <v>#DIV/0!</v>
      </c>
      <c r="AC144" s="21" t="e">
        <f t="shared" ca="1" si="344"/>
        <v>#DIV/0!</v>
      </c>
      <c r="AD144" s="21" t="e">
        <f t="shared" ca="1" si="344"/>
        <v>#DIV/0!</v>
      </c>
      <c r="AE144" s="21" t="e">
        <f t="shared" ca="1" si="344"/>
        <v>#DIV/0!</v>
      </c>
      <c r="AL144" s="161" t="e">
        <f>+AL141/AL143</f>
        <v>#DIV/0!</v>
      </c>
      <c r="AM144" s="161" t="e">
        <f>+AM141/AM143</f>
        <v>#DIV/0!</v>
      </c>
      <c r="AN144" s="161" t="e">
        <f>+AN141/AN143</f>
        <v>#DIV/0!</v>
      </c>
      <c r="AO144" s="161" t="e">
        <f>+AO141/AO143</f>
        <v>#DIV/0!</v>
      </c>
      <c r="AP144" s="161" t="e">
        <f t="shared" ref="AP144:CD144" si="346">+AP141/AP143</f>
        <v>#DIV/0!</v>
      </c>
      <c r="AQ144" s="161" t="e">
        <f t="shared" si="346"/>
        <v>#DIV/0!</v>
      </c>
      <c r="AR144" s="161" t="e">
        <f t="shared" si="346"/>
        <v>#DIV/0!</v>
      </c>
      <c r="AS144" s="161" t="e">
        <f t="shared" si="346"/>
        <v>#DIV/0!</v>
      </c>
      <c r="AT144" s="161" t="e">
        <f t="shared" si="346"/>
        <v>#DIV/0!</v>
      </c>
      <c r="AU144" s="161" t="e">
        <f t="shared" si="346"/>
        <v>#DIV/0!</v>
      </c>
      <c r="AV144" s="161" t="e">
        <f t="shared" si="346"/>
        <v>#DIV/0!</v>
      </c>
      <c r="AW144" s="161" t="e">
        <f t="shared" si="346"/>
        <v>#DIV/0!</v>
      </c>
      <c r="AX144" s="161" t="e">
        <f t="shared" si="346"/>
        <v>#DIV/0!</v>
      </c>
      <c r="AY144" s="161" t="e">
        <f t="shared" si="346"/>
        <v>#DIV/0!</v>
      </c>
      <c r="AZ144" s="161" t="e">
        <f t="shared" si="346"/>
        <v>#DIV/0!</v>
      </c>
      <c r="BA144" s="161" t="e">
        <f t="shared" si="346"/>
        <v>#DIV/0!</v>
      </c>
      <c r="BB144" s="161" t="e">
        <f t="shared" si="346"/>
        <v>#DIV/0!</v>
      </c>
      <c r="BC144" s="161" t="e">
        <f t="shared" si="346"/>
        <v>#DIV/0!</v>
      </c>
      <c r="BD144" s="161" t="e">
        <f t="shared" si="346"/>
        <v>#DIV/0!</v>
      </c>
      <c r="BE144" s="161" t="e">
        <f t="shared" si="346"/>
        <v>#DIV/0!</v>
      </c>
      <c r="BF144" s="161" t="e">
        <f t="shared" si="346"/>
        <v>#DIV/0!</v>
      </c>
      <c r="BG144" s="161" t="e">
        <f t="shared" si="346"/>
        <v>#DIV/0!</v>
      </c>
      <c r="BH144" s="161" t="e">
        <f t="shared" si="346"/>
        <v>#DIV/0!</v>
      </c>
      <c r="BI144" s="161" t="e">
        <f t="shared" si="346"/>
        <v>#DIV/0!</v>
      </c>
      <c r="BJ144" s="161" t="e">
        <f t="shared" si="346"/>
        <v>#DIV/0!</v>
      </c>
      <c r="BK144" s="161" t="e">
        <f t="shared" si="346"/>
        <v>#DIV/0!</v>
      </c>
      <c r="BL144" s="161" t="e">
        <f t="shared" si="346"/>
        <v>#DIV/0!</v>
      </c>
      <c r="BM144" s="161" t="e">
        <f t="shared" si="346"/>
        <v>#DIV/0!</v>
      </c>
      <c r="BN144" s="161" t="e">
        <f t="shared" si="346"/>
        <v>#DIV/0!</v>
      </c>
      <c r="BO144" s="161" t="e">
        <f t="shared" si="346"/>
        <v>#DIV/0!</v>
      </c>
      <c r="BP144" s="161" t="e">
        <f t="shared" si="346"/>
        <v>#DIV/0!</v>
      </c>
      <c r="BQ144" s="161" t="e">
        <f t="shared" si="346"/>
        <v>#DIV/0!</v>
      </c>
      <c r="BR144" s="161" t="e">
        <f t="shared" si="346"/>
        <v>#DIV/0!</v>
      </c>
      <c r="BS144" s="161" t="e">
        <f t="shared" si="346"/>
        <v>#DIV/0!</v>
      </c>
      <c r="BT144" s="161" t="e">
        <f t="shared" si="346"/>
        <v>#DIV/0!</v>
      </c>
      <c r="BU144" s="161" t="e">
        <f t="shared" si="346"/>
        <v>#DIV/0!</v>
      </c>
      <c r="BV144" s="161" t="e">
        <f t="shared" si="346"/>
        <v>#DIV/0!</v>
      </c>
      <c r="BW144" s="161" t="e">
        <f t="shared" si="346"/>
        <v>#DIV/0!</v>
      </c>
      <c r="BX144" s="161" t="e">
        <f t="shared" si="346"/>
        <v>#DIV/0!</v>
      </c>
      <c r="BY144" s="161" t="e">
        <f t="shared" si="346"/>
        <v>#DIV/0!</v>
      </c>
      <c r="BZ144" s="161">
        <f t="shared" si="346"/>
        <v>-3.3627430800064992</v>
      </c>
      <c r="CA144" s="161">
        <f t="shared" si="346"/>
        <v>-1.3048404628779087</v>
      </c>
      <c r="CB144" s="161">
        <f t="shared" si="346"/>
        <v>0</v>
      </c>
      <c r="CC144" s="161">
        <f t="shared" si="346"/>
        <v>37.687222737623337</v>
      </c>
      <c r="CD144" s="161">
        <f t="shared" si="346"/>
        <v>46.977934184134185</v>
      </c>
      <c r="CE144" s="161">
        <f t="shared" ref="CE144:CK144" si="347">+CE141/CE143</f>
        <v>52.587152973431046</v>
      </c>
      <c r="CF144" s="161">
        <f t="shared" si="347"/>
        <v>53.115331139384004</v>
      </c>
      <c r="CG144" s="161">
        <f t="shared" si="347"/>
        <v>43.349107065086905</v>
      </c>
      <c r="CH144" s="161">
        <f t="shared" si="347"/>
        <v>34.712328234219669</v>
      </c>
      <c r="CI144" s="161">
        <f t="shared" si="347"/>
        <v>38.599820206218737</v>
      </c>
      <c r="CJ144" s="161">
        <f t="shared" si="347"/>
        <v>37.702559751606607</v>
      </c>
      <c r="CK144" s="161">
        <f t="shared" si="347"/>
        <v>34.02029813616371</v>
      </c>
      <c r="CL144" s="161">
        <f t="shared" ref="CL144" si="348">+CL141/CL143</f>
        <v>32.658878746601957</v>
      </c>
      <c r="CM144" s="21">
        <f t="shared" ref="CM144:DB144" si="349">+CM141/CM143</f>
        <v>31.8146188027238</v>
      </c>
      <c r="CN144" s="21">
        <f t="shared" si="349"/>
        <v>31.928377110846171</v>
      </c>
      <c r="CO144" s="21">
        <f t="shared" si="349"/>
        <v>32.088374564294639</v>
      </c>
      <c r="CP144" s="21">
        <f t="shared" si="349"/>
        <v>31.962104685335184</v>
      </c>
      <c r="CQ144" s="21">
        <f t="shared" si="349"/>
        <v>32.167393641158469</v>
      </c>
      <c r="CR144" s="21">
        <f t="shared" si="349"/>
        <v>32.220782615600079</v>
      </c>
      <c r="CS144" s="21">
        <f t="shared" si="349"/>
        <v>32.170422533599073</v>
      </c>
      <c r="CT144" s="21">
        <f t="shared" si="349"/>
        <v>32.137881826350956</v>
      </c>
      <c r="CU144" s="21">
        <f t="shared" si="349"/>
        <v>32.015474490915956</v>
      </c>
      <c r="CV144" s="21">
        <f t="shared" si="349"/>
        <v>31.905605807029431</v>
      </c>
      <c r="CW144" s="21">
        <f t="shared" si="349"/>
        <v>31.728592753180138</v>
      </c>
      <c r="CX144" s="21">
        <f t="shared" si="349"/>
        <v>31.669725725605481</v>
      </c>
      <c r="CY144" s="21">
        <f t="shared" si="349"/>
        <v>31.788808432186936</v>
      </c>
      <c r="CZ144" s="21">
        <f t="shared" si="349"/>
        <v>31.93642761191143</v>
      </c>
      <c r="DA144" s="21">
        <f t="shared" si="349"/>
        <v>32.0216584783496</v>
      </c>
      <c r="DB144" s="21">
        <f t="shared" si="349"/>
        <v>32.111810463937275</v>
      </c>
      <c r="DE144" s="22"/>
      <c r="DF144" s="161">
        <v>34.020298136163717</v>
      </c>
    </row>
    <row r="145" spans="1:110" s="161" customFormat="1" x14ac:dyDescent="0.2">
      <c r="A145" s="49" t="s">
        <v>344</v>
      </c>
      <c r="B145" s="161">
        <f>+B142/B143</f>
        <v>1.0180298391085019</v>
      </c>
      <c r="C145" s="161">
        <f t="shared" ref="C145:W145" si="350">+C142/C143</f>
        <v>0.15262814609316791</v>
      </c>
      <c r="D145" s="161">
        <f t="shared" si="350"/>
        <v>0.98403468585425391</v>
      </c>
      <c r="E145" s="161" t="e">
        <f t="shared" ca="1" si="350"/>
        <v>#DIV/0!</v>
      </c>
      <c r="F145" s="161" t="e">
        <f t="shared" ca="1" si="350"/>
        <v>#DIV/0!</v>
      </c>
      <c r="G145" s="161" t="e">
        <f t="shared" ca="1" si="350"/>
        <v>#DIV/0!</v>
      </c>
      <c r="H145" s="161" t="e">
        <f t="shared" ca="1" si="350"/>
        <v>#DIV/0!</v>
      </c>
      <c r="I145" s="161" t="e">
        <f t="shared" ca="1" si="350"/>
        <v>#DIV/0!</v>
      </c>
      <c r="J145" s="161" t="e">
        <f t="shared" ca="1" si="350"/>
        <v>#DIV/0!</v>
      </c>
      <c r="K145" s="161" t="e">
        <f t="shared" ca="1" si="350"/>
        <v>#DIV/0!</v>
      </c>
      <c r="L145" s="161" t="e">
        <f t="shared" ca="1" si="350"/>
        <v>#DIV/0!</v>
      </c>
      <c r="M145" s="161" t="e">
        <f t="shared" ca="1" si="350"/>
        <v>#DIV/0!</v>
      </c>
      <c r="N145" s="161" t="e">
        <f t="shared" ca="1" si="350"/>
        <v>#DIV/0!</v>
      </c>
      <c r="O145" s="161" t="e">
        <f t="shared" ca="1" si="350"/>
        <v>#DIV/0!</v>
      </c>
      <c r="P145" s="161" t="e">
        <f t="shared" ca="1" si="350"/>
        <v>#DIV/0!</v>
      </c>
      <c r="Q145" s="161" t="e">
        <f t="shared" ca="1" si="350"/>
        <v>#DIV/0!</v>
      </c>
      <c r="R145" s="161" t="e">
        <f t="shared" ca="1" si="350"/>
        <v>#DIV/0!</v>
      </c>
      <c r="S145" s="161" t="e">
        <f t="shared" ca="1" si="350"/>
        <v>#DIV/0!</v>
      </c>
      <c r="T145" s="161" t="e">
        <f t="shared" ca="1" si="350"/>
        <v>#DIV/0!</v>
      </c>
      <c r="U145" s="161" t="e">
        <f t="shared" ca="1" si="350"/>
        <v>#DIV/0!</v>
      </c>
      <c r="V145" s="161" t="e">
        <f t="shared" ca="1" si="350"/>
        <v>#DIV/0!</v>
      </c>
      <c r="W145" s="161" t="e">
        <f t="shared" ca="1" si="350"/>
        <v>#DIV/0!</v>
      </c>
      <c r="X145" s="161" t="e">
        <f t="shared" ref="X145:AE145" ca="1" si="351">+X142/X143</f>
        <v>#DIV/0!</v>
      </c>
      <c r="Y145" s="161" t="e">
        <f t="shared" ca="1" si="351"/>
        <v>#DIV/0!</v>
      </c>
      <c r="Z145" s="161" t="e">
        <f t="shared" ca="1" si="351"/>
        <v>#DIV/0!</v>
      </c>
      <c r="AA145" s="161" t="e">
        <f t="shared" ref="AA145" ca="1" si="352">+AA142/AA143</f>
        <v>#DIV/0!</v>
      </c>
      <c r="AB145" s="21" t="e">
        <f t="shared" ca="1" si="351"/>
        <v>#DIV/0!</v>
      </c>
      <c r="AC145" s="21" t="e">
        <f t="shared" ca="1" si="351"/>
        <v>#DIV/0!</v>
      </c>
      <c r="AD145" s="21" t="e">
        <f t="shared" ca="1" si="351"/>
        <v>#DIV/0!</v>
      </c>
      <c r="AE145" s="21" t="e">
        <f t="shared" ca="1" si="351"/>
        <v>#DIV/0!</v>
      </c>
      <c r="AL145" s="161" t="e">
        <f>+AL142/AL143</f>
        <v>#DIV/0!</v>
      </c>
      <c r="AM145" s="161" t="e">
        <f>+AM142/AM143</f>
        <v>#DIV/0!</v>
      </c>
      <c r="AN145" s="161" t="e">
        <f>+AN142/AN143</f>
        <v>#DIV/0!</v>
      </c>
      <c r="AO145" s="161" t="e">
        <f>+AO142/AO143</f>
        <v>#DIV/0!</v>
      </c>
      <c r="AP145" s="161" t="e">
        <f t="shared" ref="AP145:CD145" si="353">+AP142/AP143</f>
        <v>#DIV/0!</v>
      </c>
      <c r="AQ145" s="161" t="e">
        <f t="shared" si="353"/>
        <v>#DIV/0!</v>
      </c>
      <c r="AR145" s="161" t="e">
        <f t="shared" si="353"/>
        <v>#DIV/0!</v>
      </c>
      <c r="AS145" s="161" t="e">
        <f t="shared" si="353"/>
        <v>#DIV/0!</v>
      </c>
      <c r="AT145" s="161" t="e">
        <f t="shared" si="353"/>
        <v>#DIV/0!</v>
      </c>
      <c r="AU145" s="161" t="e">
        <f t="shared" si="353"/>
        <v>#DIV/0!</v>
      </c>
      <c r="AV145" s="161" t="e">
        <f t="shared" si="353"/>
        <v>#DIV/0!</v>
      </c>
      <c r="AW145" s="161" t="e">
        <f t="shared" si="353"/>
        <v>#DIV/0!</v>
      </c>
      <c r="AX145" s="161" t="e">
        <f t="shared" si="353"/>
        <v>#DIV/0!</v>
      </c>
      <c r="AY145" s="161" t="e">
        <f t="shared" si="353"/>
        <v>#DIV/0!</v>
      </c>
      <c r="AZ145" s="161" t="e">
        <f t="shared" si="353"/>
        <v>#DIV/0!</v>
      </c>
      <c r="BA145" s="161" t="e">
        <f t="shared" si="353"/>
        <v>#DIV/0!</v>
      </c>
      <c r="BB145" s="161" t="e">
        <f t="shared" si="353"/>
        <v>#DIV/0!</v>
      </c>
      <c r="BC145" s="161" t="e">
        <f t="shared" si="353"/>
        <v>#DIV/0!</v>
      </c>
      <c r="BD145" s="161" t="e">
        <f t="shared" si="353"/>
        <v>#DIV/0!</v>
      </c>
      <c r="BE145" s="161" t="e">
        <f t="shared" si="353"/>
        <v>#DIV/0!</v>
      </c>
      <c r="BF145" s="161" t="e">
        <f t="shared" si="353"/>
        <v>#DIV/0!</v>
      </c>
      <c r="BG145" s="161" t="e">
        <f t="shared" si="353"/>
        <v>#DIV/0!</v>
      </c>
      <c r="BH145" s="161" t="e">
        <f t="shared" si="353"/>
        <v>#DIV/0!</v>
      </c>
      <c r="BI145" s="161" t="e">
        <f t="shared" si="353"/>
        <v>#DIV/0!</v>
      </c>
      <c r="BJ145" s="161" t="e">
        <f t="shared" si="353"/>
        <v>#DIV/0!</v>
      </c>
      <c r="BK145" s="161" t="e">
        <f t="shared" si="353"/>
        <v>#DIV/0!</v>
      </c>
      <c r="BL145" s="161" t="e">
        <f t="shared" si="353"/>
        <v>#DIV/0!</v>
      </c>
      <c r="BM145" s="161" t="e">
        <f t="shared" si="353"/>
        <v>#DIV/0!</v>
      </c>
      <c r="BN145" s="161" t="e">
        <f t="shared" si="353"/>
        <v>#DIV/0!</v>
      </c>
      <c r="BO145" s="161" t="e">
        <f t="shared" si="353"/>
        <v>#DIV/0!</v>
      </c>
      <c r="BP145" s="161" t="e">
        <f t="shared" si="353"/>
        <v>#DIV/0!</v>
      </c>
      <c r="BQ145" s="161" t="e">
        <f t="shared" si="353"/>
        <v>#DIV/0!</v>
      </c>
      <c r="BR145" s="161" t="e">
        <f t="shared" si="353"/>
        <v>#DIV/0!</v>
      </c>
      <c r="BS145" s="161" t="e">
        <f t="shared" si="353"/>
        <v>#DIV/0!</v>
      </c>
      <c r="BT145" s="161" t="e">
        <f t="shared" si="353"/>
        <v>#DIV/0!</v>
      </c>
      <c r="BU145" s="161" t="e">
        <f t="shared" si="353"/>
        <v>#DIV/0!</v>
      </c>
      <c r="BV145" s="161" t="e">
        <f t="shared" si="353"/>
        <v>#DIV/0!</v>
      </c>
      <c r="BW145" s="161" t="e">
        <f t="shared" si="353"/>
        <v>#DIV/0!</v>
      </c>
      <c r="BX145" s="161" t="e">
        <f t="shared" si="353"/>
        <v>#DIV/0!</v>
      </c>
      <c r="BY145" s="161" t="e">
        <f t="shared" si="353"/>
        <v>#DIV/0!</v>
      </c>
      <c r="BZ145" s="161">
        <f t="shared" si="353"/>
        <v>-3.3627430800064992</v>
      </c>
      <c r="CA145" s="161">
        <f t="shared" si="353"/>
        <v>-1.3048404628779087</v>
      </c>
      <c r="CB145" s="161">
        <f t="shared" si="353"/>
        <v>0</v>
      </c>
      <c r="CC145" s="161">
        <f t="shared" si="353"/>
        <v>-0.20488740828202762</v>
      </c>
      <c r="CD145" s="161">
        <f t="shared" si="353"/>
        <v>28.090470044830862</v>
      </c>
      <c r="CE145" s="161">
        <f t="shared" ref="CE145:CK145" si="354">+CE142/CE143</f>
        <v>39.427124875193662</v>
      </c>
      <c r="CF145" s="161">
        <f t="shared" si="354"/>
        <v>37.876592515903504</v>
      </c>
      <c r="CG145" s="161">
        <f t="shared" si="354"/>
        <v>36.722218268118198</v>
      </c>
      <c r="CH145" s="161">
        <f t="shared" si="354"/>
        <v>27.309316888545428</v>
      </c>
      <c r="CI145" s="161">
        <f t="shared" si="354"/>
        <v>26.62886669960189</v>
      </c>
      <c r="CJ145" s="161">
        <f t="shared" si="354"/>
        <v>30.995236036077426</v>
      </c>
      <c r="CK145" s="161">
        <f t="shared" si="354"/>
        <v>29.035493273865168</v>
      </c>
      <c r="CL145" s="161">
        <f t="shared" ref="CL145" si="355">+CL142/CL143</f>
        <v>26.559236926998864</v>
      </c>
      <c r="CM145" s="21">
        <f t="shared" ref="CM145:DB145" si="356">+CM142/CM143</f>
        <v>25.828832405795325</v>
      </c>
      <c r="CN145" s="21">
        <f t="shared" si="356"/>
        <v>25.933678009292262</v>
      </c>
      <c r="CO145" s="21">
        <f t="shared" si="356"/>
        <v>26.052198388224276</v>
      </c>
      <c r="CP145" s="21">
        <f t="shared" si="356"/>
        <v>25.93692963295603</v>
      </c>
      <c r="CQ145" s="21">
        <f t="shared" si="356"/>
        <v>26.10823268840678</v>
      </c>
      <c r="CR145" s="21">
        <f t="shared" si="356"/>
        <v>26.158413582154651</v>
      </c>
      <c r="CS145" s="21">
        <f t="shared" si="356"/>
        <v>26.104765079626883</v>
      </c>
      <c r="CT145" s="21">
        <f t="shared" si="356"/>
        <v>26.05538731548819</v>
      </c>
      <c r="CU145" s="21">
        <f t="shared" si="356"/>
        <v>25.953285296161827</v>
      </c>
      <c r="CV145" s="21">
        <f t="shared" si="356"/>
        <v>25.860456251067472</v>
      </c>
      <c r="CW145" s="21">
        <f t="shared" si="356"/>
        <v>25.695440207400765</v>
      </c>
      <c r="CX145" s="21">
        <f t="shared" si="356"/>
        <v>25.643341239686237</v>
      </c>
      <c r="CY145" s="21">
        <f t="shared" si="356"/>
        <v>25.736007516509453</v>
      </c>
      <c r="CZ145" s="21">
        <f t="shared" si="356"/>
        <v>25.853895378419505</v>
      </c>
      <c r="DA145" s="21">
        <f t="shared" si="356"/>
        <v>25.907695943304958</v>
      </c>
      <c r="DB145" s="21">
        <f t="shared" si="356"/>
        <v>25.964346641829568</v>
      </c>
      <c r="DE145" s="22"/>
      <c r="DF145" s="161">
        <v>29.035493273865175</v>
      </c>
    </row>
    <row r="146" spans="1:110" s="10" customFormat="1" x14ac:dyDescent="0.2">
      <c r="A146" s="149" t="s">
        <v>490</v>
      </c>
      <c r="AB146" s="20"/>
      <c r="AC146" s="20"/>
      <c r="AD146" s="20"/>
      <c r="AE146" s="20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E146" s="126"/>
    </row>
    <row r="147" spans="1:110" x14ac:dyDescent="0.2">
      <c r="A147" s="152" t="s">
        <v>491</v>
      </c>
      <c r="AA147" s="2"/>
    </row>
    <row r="148" spans="1:110" s="23" customFormat="1" outlineLevel="1" x14ac:dyDescent="0.2">
      <c r="A148" s="23" t="s">
        <v>41</v>
      </c>
      <c r="B148" s="23">
        <f>'Annual Raw'!C41</f>
        <v>4.3381749999999997</v>
      </c>
      <c r="C148" s="23">
        <f>'Annual Raw'!D41</f>
        <v>4.3381749999999997</v>
      </c>
      <c r="D148" s="23">
        <f>'Annual Raw'!E41</f>
        <v>4.3381749999999997</v>
      </c>
      <c r="E148" s="23">
        <f>'Annual Raw'!F41</f>
        <v>4.3381749999999997</v>
      </c>
      <c r="F148" s="23">
        <f>'Annual Raw'!G41</f>
        <v>4.3381749999999997</v>
      </c>
      <c r="G148" s="23">
        <f>'Annual Raw'!H41</f>
        <v>4.3381749999999997</v>
      </c>
      <c r="H148" s="23">
        <f>'Annual Raw'!I41</f>
        <v>9.0763499999999997</v>
      </c>
      <c r="I148" s="23">
        <f>'Annual Raw'!J41</f>
        <v>9.0763499999999997</v>
      </c>
      <c r="J148" s="23">
        <f>'Annual Raw'!K41</f>
        <v>9.0763499999999997</v>
      </c>
      <c r="K148" s="23">
        <f>'Annual Raw'!L41</f>
        <v>9.0763499999999997</v>
      </c>
      <c r="L148" s="23">
        <f>'Annual Raw'!M41</f>
        <v>9.0763499999999997</v>
      </c>
      <c r="M148" s="23">
        <f>'Annual Raw'!N41</f>
        <v>9.0763499999999997</v>
      </c>
      <c r="N148" s="23">
        <f>'Annual Raw'!O41</f>
        <v>10.753094000000001</v>
      </c>
      <c r="O148" s="23">
        <f>'Annual Raw'!P41</f>
        <v>9.9147239999999996</v>
      </c>
      <c r="P148" s="23">
        <f>'Annual Raw'!Q41</f>
        <v>9.6422539999999994</v>
      </c>
      <c r="Q148" s="23">
        <f>'Annual Raw'!R41</f>
        <v>9.3697839999999992</v>
      </c>
      <c r="R148" s="23">
        <f>'Annual Raw'!S41</f>
        <v>9.0763499999999997</v>
      </c>
      <c r="S148" s="23">
        <f>'Annual Raw'!T41</f>
        <v>9.0763499999999997</v>
      </c>
      <c r="T148" s="23">
        <f>'Annual Raw'!U41</f>
        <v>9.0763499999999997</v>
      </c>
      <c r="U148" s="23">
        <f>'Annual Raw'!V41</f>
        <v>9.0763499999999997</v>
      </c>
      <c r="V148" s="23">
        <f>'Annual Raw'!W41</f>
        <v>9.0763999999999996</v>
      </c>
      <c r="W148" s="23">
        <f>'Annual Raw'!X41</f>
        <v>18.152000000000001</v>
      </c>
      <c r="X148" s="23">
        <f>'Annual Raw'!Y41</f>
        <v>18.152699999999999</v>
      </c>
      <c r="Y148" s="23">
        <f>'Annual Raw'!Z41</f>
        <v>18.152699999999999</v>
      </c>
      <c r="Z148" s="23">
        <f>'Annual Raw'!AA41</f>
        <v>18.152699999999999</v>
      </c>
      <c r="AA148" s="23">
        <f>'Annual Raw'!AB41</f>
        <v>18.152699999999999</v>
      </c>
      <c r="AB148" s="24">
        <f>+CP148</f>
        <v>18.152999999999999</v>
      </c>
      <c r="AC148" s="24">
        <f>+CT148</f>
        <v>18.152999999999999</v>
      </c>
      <c r="AD148" s="24">
        <f>+CX148</f>
        <v>18.152999999999999</v>
      </c>
      <c r="AE148" s="24">
        <f>+DB148</f>
        <v>18.152999999999999</v>
      </c>
      <c r="AJ148" s="23">
        <f>+'QTR Raw'!D56</f>
        <v>0</v>
      </c>
      <c r="AK148" s="23">
        <f t="shared" ref="AK148:CE148" si="357">+AJ148</f>
        <v>0</v>
      </c>
      <c r="AL148" s="23">
        <f>+'QTR Raw'!F56</f>
        <v>0</v>
      </c>
      <c r="AM148" s="23">
        <f t="shared" si="357"/>
        <v>0</v>
      </c>
      <c r="AN148" s="23">
        <f>+'QTR Raw'!H56</f>
        <v>0</v>
      </c>
      <c r="AO148" s="23">
        <f t="shared" si="357"/>
        <v>0</v>
      </c>
      <c r="AP148" s="23">
        <f>+'QTR Raw'!J56</f>
        <v>0</v>
      </c>
      <c r="AQ148" s="23">
        <f t="shared" si="357"/>
        <v>0</v>
      </c>
      <c r="AR148" s="23">
        <f>+'QTR Raw'!L56</f>
        <v>0</v>
      </c>
      <c r="AS148" s="23">
        <f t="shared" si="357"/>
        <v>0</v>
      </c>
      <c r="AT148" s="23">
        <f>+'QTR Raw'!N56</f>
        <v>0</v>
      </c>
      <c r="AU148" s="23">
        <f t="shared" si="357"/>
        <v>0</v>
      </c>
      <c r="AV148" s="23">
        <f>+'QTR Raw'!P56</f>
        <v>0</v>
      </c>
      <c r="AW148" s="23">
        <f t="shared" si="357"/>
        <v>0</v>
      </c>
      <c r="AX148" s="23">
        <f>+'QTR Raw'!R56</f>
        <v>0</v>
      </c>
      <c r="AY148" s="23">
        <f t="shared" si="357"/>
        <v>0</v>
      </c>
      <c r="AZ148" s="23">
        <f>+'QTR Raw'!T56</f>
        <v>0</v>
      </c>
      <c r="BA148" s="23">
        <f t="shared" si="357"/>
        <v>0</v>
      </c>
      <c r="BB148" s="23">
        <f>+'QTR Raw'!V56</f>
        <v>0</v>
      </c>
      <c r="BC148" s="23">
        <f t="shared" si="357"/>
        <v>0</v>
      </c>
      <c r="BD148" s="23">
        <f>+'QTR Raw'!X56</f>
        <v>0</v>
      </c>
      <c r="BE148" s="23">
        <f t="shared" si="357"/>
        <v>0</v>
      </c>
      <c r="BF148" s="23">
        <f>+'QTR Raw'!Z56</f>
        <v>0</v>
      </c>
      <c r="BG148" s="23">
        <f t="shared" si="357"/>
        <v>0</v>
      </c>
      <c r="BH148" s="23">
        <f>+'QTR Raw'!AB56</f>
        <v>0</v>
      </c>
      <c r="BI148" s="23">
        <f t="shared" si="357"/>
        <v>0</v>
      </c>
      <c r="BJ148" s="23">
        <f>+'QTR Raw'!AD56</f>
        <v>0</v>
      </c>
      <c r="BK148" s="23">
        <f t="shared" si="357"/>
        <v>0</v>
      </c>
      <c r="BL148" s="23">
        <f>+'QTR Raw'!AF56</f>
        <v>0</v>
      </c>
      <c r="BM148" s="23">
        <f t="shared" si="357"/>
        <v>0</v>
      </c>
      <c r="BN148" s="23">
        <f>+'QTR Raw'!AH56</f>
        <v>0</v>
      </c>
      <c r="BO148" s="23">
        <f t="shared" si="357"/>
        <v>0</v>
      </c>
      <c r="BP148" s="23">
        <f>+'QTR Raw'!AJ56</f>
        <v>0</v>
      </c>
      <c r="BQ148" s="23">
        <f t="shared" si="357"/>
        <v>0</v>
      </c>
      <c r="BR148" s="23">
        <f>+'QTR Raw'!AL56</f>
        <v>0</v>
      </c>
      <c r="BS148" s="23">
        <f t="shared" si="357"/>
        <v>0</v>
      </c>
      <c r="BT148" s="23">
        <f>+'QTR Raw'!AN56</f>
        <v>0</v>
      </c>
      <c r="BU148" s="23">
        <f t="shared" si="357"/>
        <v>0</v>
      </c>
      <c r="BV148" s="23">
        <f>+'QTR Raw'!AP56</f>
        <v>0</v>
      </c>
      <c r="BW148" s="23">
        <f t="shared" si="357"/>
        <v>0</v>
      </c>
      <c r="BX148" s="23">
        <f>+'QTR Raw'!AR56</f>
        <v>0</v>
      </c>
      <c r="BY148" s="23">
        <f t="shared" si="357"/>
        <v>0</v>
      </c>
      <c r="BZ148" s="23">
        <f>+'QTR Raw'!AT56</f>
        <v>18.152999999999999</v>
      </c>
      <c r="CA148" s="23">
        <f t="shared" si="357"/>
        <v>18.152999999999999</v>
      </c>
      <c r="CB148" s="23">
        <f>+'QTR Raw'!AV56</f>
        <v>0</v>
      </c>
      <c r="CC148" s="23">
        <f t="shared" si="357"/>
        <v>0</v>
      </c>
      <c r="CD148" s="23">
        <f>+'QTR Raw'!AX56</f>
        <v>18.152999999999999</v>
      </c>
      <c r="CE148" s="23">
        <f t="shared" si="357"/>
        <v>18.152999999999999</v>
      </c>
      <c r="CF148" s="23">
        <f>+'QTR Raw'!AZ56</f>
        <v>18.152999999999999</v>
      </c>
      <c r="CG148" s="23">
        <f>+CF148</f>
        <v>18.152999999999999</v>
      </c>
      <c r="CH148" s="23">
        <f>Z148</f>
        <v>18.152699999999999</v>
      </c>
      <c r="CI148" s="23">
        <f>CH148</f>
        <v>18.152699999999999</v>
      </c>
      <c r="CJ148" s="23">
        <f>+'QTR Raw'!BD56</f>
        <v>18.152999999999999</v>
      </c>
      <c r="CK148" s="23">
        <f t="shared" ref="CK148:DB148" si="358">CJ148</f>
        <v>18.152999999999999</v>
      </c>
      <c r="CL148" s="23">
        <f>+'QTR Raw'!BF56</f>
        <v>18.152999999999999</v>
      </c>
      <c r="CM148" s="24">
        <f t="shared" si="358"/>
        <v>18.152999999999999</v>
      </c>
      <c r="CN148" s="24">
        <f t="shared" si="358"/>
        <v>18.152999999999999</v>
      </c>
      <c r="CO148" s="24">
        <f t="shared" si="358"/>
        <v>18.152999999999999</v>
      </c>
      <c r="CP148" s="24">
        <f t="shared" si="358"/>
        <v>18.152999999999999</v>
      </c>
      <c r="CQ148" s="24">
        <f t="shared" si="358"/>
        <v>18.152999999999999</v>
      </c>
      <c r="CR148" s="24">
        <f t="shared" si="358"/>
        <v>18.152999999999999</v>
      </c>
      <c r="CS148" s="24">
        <f t="shared" si="358"/>
        <v>18.152999999999999</v>
      </c>
      <c r="CT148" s="24">
        <f t="shared" si="358"/>
        <v>18.152999999999999</v>
      </c>
      <c r="CU148" s="24">
        <f t="shared" si="358"/>
        <v>18.152999999999999</v>
      </c>
      <c r="CV148" s="24">
        <f t="shared" si="358"/>
        <v>18.152999999999999</v>
      </c>
      <c r="CW148" s="24">
        <f t="shared" si="358"/>
        <v>18.152999999999999</v>
      </c>
      <c r="CX148" s="24">
        <f t="shared" si="358"/>
        <v>18.152999999999999</v>
      </c>
      <c r="CY148" s="24">
        <f t="shared" si="358"/>
        <v>18.152999999999999</v>
      </c>
      <c r="CZ148" s="24">
        <f t="shared" si="358"/>
        <v>18.152999999999999</v>
      </c>
      <c r="DA148" s="24">
        <f t="shared" si="358"/>
        <v>18.152999999999999</v>
      </c>
      <c r="DB148" s="24">
        <f t="shared" si="358"/>
        <v>18.152999999999999</v>
      </c>
      <c r="DE148" s="123"/>
      <c r="DF148" s="23">
        <v>18.152999999999999</v>
      </c>
    </row>
    <row r="149" spans="1:110" s="23" customFormat="1" outlineLevel="1" x14ac:dyDescent="0.2">
      <c r="A149" s="23" t="s">
        <v>42</v>
      </c>
      <c r="B149" s="23">
        <f>'Annual Raw'!C42</f>
        <v>0</v>
      </c>
      <c r="C149" s="23">
        <f>'Annual Raw'!D42</f>
        <v>0</v>
      </c>
      <c r="D149" s="23">
        <f>'Annual Raw'!E42</f>
        <v>0</v>
      </c>
      <c r="E149" s="23">
        <f>'Annual Raw'!F42</f>
        <v>0</v>
      </c>
      <c r="F149" s="23">
        <f>'Annual Raw'!G42</f>
        <v>0</v>
      </c>
      <c r="G149" s="23">
        <f>'Annual Raw'!H42</f>
        <v>0</v>
      </c>
      <c r="H149" s="23">
        <f>'Annual Raw'!I42</f>
        <v>0</v>
      </c>
      <c r="I149" s="23">
        <f>'Annual Raw'!J42</f>
        <v>0</v>
      </c>
      <c r="J149" s="23">
        <f>'Annual Raw'!K42</f>
        <v>0</v>
      </c>
      <c r="K149" s="23">
        <f>'Annual Raw'!L42</f>
        <v>0</v>
      </c>
      <c r="L149" s="23">
        <f>'Annual Raw'!M42</f>
        <v>0</v>
      </c>
      <c r="M149" s="23">
        <f>'Annual Raw'!N42</f>
        <v>0</v>
      </c>
      <c r="N149" s="23">
        <f>'Annual Raw'!O42</f>
        <v>0</v>
      </c>
      <c r="O149" s="23">
        <f>'Annual Raw'!P42</f>
        <v>0</v>
      </c>
      <c r="P149" s="23">
        <f>'Annual Raw'!Q42</f>
        <v>0</v>
      </c>
      <c r="Q149" s="23">
        <f>'Annual Raw'!R42</f>
        <v>0</v>
      </c>
      <c r="R149" s="23">
        <f>'Annual Raw'!S42</f>
        <v>0</v>
      </c>
      <c r="S149" s="23">
        <f>'Annual Raw'!T42</f>
        <v>0</v>
      </c>
      <c r="T149" s="23">
        <f>'Annual Raw'!U42</f>
        <v>0</v>
      </c>
      <c r="U149" s="23">
        <f>'Annual Raw'!V42</f>
        <v>0</v>
      </c>
      <c r="V149" s="23">
        <f>'Annual Raw'!W42</f>
        <v>0</v>
      </c>
      <c r="W149" s="23">
        <f>'Annual Raw'!X42</f>
        <v>0</v>
      </c>
      <c r="X149" s="23">
        <f>'Annual Raw'!Y42</f>
        <v>0</v>
      </c>
      <c r="Y149" s="23">
        <f>'Annual Raw'!Z42</f>
        <v>5.3992000000000004</v>
      </c>
      <c r="Z149" s="23">
        <f>'Annual Raw'!AA42</f>
        <v>6.0270000000000001</v>
      </c>
      <c r="AA149" s="23">
        <f>'Annual Raw'!AB42</f>
        <v>9.8813999999999993</v>
      </c>
      <c r="AB149" s="24">
        <f>+CP149</f>
        <v>0</v>
      </c>
      <c r="AC149" s="24">
        <f>+CT149</f>
        <v>0</v>
      </c>
      <c r="AD149" s="24">
        <f>+CX149</f>
        <v>0</v>
      </c>
      <c r="AE149" s="24">
        <f>+DB149</f>
        <v>0</v>
      </c>
      <c r="AJ149" s="23">
        <f>+'QTR Raw'!D57</f>
        <v>0</v>
      </c>
      <c r="AK149" s="23">
        <f t="shared" ref="AK149:CE149" si="359">+AJ149</f>
        <v>0</v>
      </c>
      <c r="AL149" s="23">
        <f>+'QTR Raw'!F57</f>
        <v>0</v>
      </c>
      <c r="AM149" s="23">
        <f t="shared" si="359"/>
        <v>0</v>
      </c>
      <c r="AN149" s="23">
        <f>+'QTR Raw'!H57</f>
        <v>0</v>
      </c>
      <c r="AO149" s="23">
        <f t="shared" si="359"/>
        <v>0</v>
      </c>
      <c r="AP149" s="23">
        <f>+'QTR Raw'!J57</f>
        <v>0</v>
      </c>
      <c r="AQ149" s="23">
        <f t="shared" si="359"/>
        <v>0</v>
      </c>
      <c r="AR149" s="23">
        <f>+'QTR Raw'!L57</f>
        <v>0</v>
      </c>
      <c r="AS149" s="23">
        <f t="shared" si="359"/>
        <v>0</v>
      </c>
      <c r="AT149" s="23">
        <f>+'QTR Raw'!N57</f>
        <v>0</v>
      </c>
      <c r="AU149" s="23">
        <f t="shared" si="359"/>
        <v>0</v>
      </c>
      <c r="AV149" s="23">
        <f>+'QTR Raw'!P57</f>
        <v>0</v>
      </c>
      <c r="AW149" s="23">
        <f t="shared" si="359"/>
        <v>0</v>
      </c>
      <c r="AX149" s="23">
        <f>+'QTR Raw'!R57</f>
        <v>0</v>
      </c>
      <c r="AY149" s="23">
        <f t="shared" si="359"/>
        <v>0</v>
      </c>
      <c r="AZ149" s="23">
        <f>+'QTR Raw'!T57</f>
        <v>0</v>
      </c>
      <c r="BA149" s="23">
        <f t="shared" si="359"/>
        <v>0</v>
      </c>
      <c r="BB149" s="23">
        <f>+'QTR Raw'!V57</f>
        <v>0</v>
      </c>
      <c r="BC149" s="23">
        <f t="shared" si="359"/>
        <v>0</v>
      </c>
      <c r="BD149" s="23">
        <f>+'QTR Raw'!X57</f>
        <v>0</v>
      </c>
      <c r="BE149" s="23">
        <f t="shared" si="359"/>
        <v>0</v>
      </c>
      <c r="BF149" s="23">
        <f>+'QTR Raw'!Z57</f>
        <v>0</v>
      </c>
      <c r="BG149" s="23">
        <f t="shared" si="359"/>
        <v>0</v>
      </c>
      <c r="BH149" s="23">
        <f>+'QTR Raw'!AB57</f>
        <v>0</v>
      </c>
      <c r="BI149" s="23">
        <f t="shared" si="359"/>
        <v>0</v>
      </c>
      <c r="BJ149" s="23">
        <f>+'QTR Raw'!AD57</f>
        <v>0</v>
      </c>
      <c r="BK149" s="23">
        <f t="shared" si="359"/>
        <v>0</v>
      </c>
      <c r="BL149" s="23">
        <f>+'QTR Raw'!AF57</f>
        <v>0</v>
      </c>
      <c r="BM149" s="23">
        <f t="shared" si="359"/>
        <v>0</v>
      </c>
      <c r="BN149" s="23">
        <f>+'QTR Raw'!AH57</f>
        <v>0</v>
      </c>
      <c r="BO149" s="23">
        <f t="shared" si="359"/>
        <v>0</v>
      </c>
      <c r="BP149" s="23">
        <f>+'QTR Raw'!AJ57</f>
        <v>0</v>
      </c>
      <c r="BQ149" s="23">
        <f t="shared" si="359"/>
        <v>0</v>
      </c>
      <c r="BR149" s="23">
        <f>+'QTR Raw'!AL57</f>
        <v>0</v>
      </c>
      <c r="BS149" s="23">
        <f t="shared" si="359"/>
        <v>0</v>
      </c>
      <c r="BT149" s="23">
        <f>+'QTR Raw'!AN57</f>
        <v>0</v>
      </c>
      <c r="BU149" s="23">
        <f t="shared" si="359"/>
        <v>0</v>
      </c>
      <c r="BV149" s="23">
        <f>+'QTR Raw'!AP57</f>
        <v>0</v>
      </c>
      <c r="BW149" s="23">
        <f t="shared" si="359"/>
        <v>0</v>
      </c>
      <c r="BX149" s="23">
        <f>+'QTR Raw'!AR57</f>
        <v>0</v>
      </c>
      <c r="BY149" s="23">
        <f t="shared" si="359"/>
        <v>0</v>
      </c>
      <c r="BZ149" s="23">
        <f>+'QTR Raw'!AT57</f>
        <v>0</v>
      </c>
      <c r="CA149" s="23">
        <f t="shared" si="359"/>
        <v>0</v>
      </c>
      <c r="CB149" s="23">
        <f>+'QTR Raw'!AV57</f>
        <v>0</v>
      </c>
      <c r="CC149" s="23">
        <f t="shared" si="359"/>
        <v>0</v>
      </c>
      <c r="CD149" s="23">
        <f>+'QTR Raw'!AX57</f>
        <v>0</v>
      </c>
      <c r="CE149" s="23">
        <f t="shared" si="359"/>
        <v>0</v>
      </c>
      <c r="CF149" s="23">
        <f>+'QTR Raw'!AZ57</f>
        <v>0</v>
      </c>
      <c r="CG149" s="23">
        <f>+CF149</f>
        <v>0</v>
      </c>
      <c r="CH149" s="23">
        <f>Z149</f>
        <v>6.0270000000000001</v>
      </c>
      <c r="CI149" s="23">
        <f>CH149</f>
        <v>6.0270000000000001</v>
      </c>
      <c r="CJ149" s="23">
        <f>+'QTR Raw'!BD57</f>
        <v>0</v>
      </c>
      <c r="CK149" s="23">
        <f t="shared" ref="CK149:DB149" si="360">CJ149</f>
        <v>0</v>
      </c>
      <c r="CL149" s="23">
        <f>+'QTR Raw'!BF57</f>
        <v>0</v>
      </c>
      <c r="CM149" s="24">
        <f t="shared" si="360"/>
        <v>0</v>
      </c>
      <c r="CN149" s="24">
        <f t="shared" si="360"/>
        <v>0</v>
      </c>
      <c r="CO149" s="24">
        <f t="shared" si="360"/>
        <v>0</v>
      </c>
      <c r="CP149" s="24">
        <f t="shared" si="360"/>
        <v>0</v>
      </c>
      <c r="CQ149" s="24">
        <f t="shared" si="360"/>
        <v>0</v>
      </c>
      <c r="CR149" s="24">
        <f t="shared" si="360"/>
        <v>0</v>
      </c>
      <c r="CS149" s="24">
        <f t="shared" si="360"/>
        <v>0</v>
      </c>
      <c r="CT149" s="24">
        <f t="shared" si="360"/>
        <v>0</v>
      </c>
      <c r="CU149" s="24">
        <f t="shared" si="360"/>
        <v>0</v>
      </c>
      <c r="CV149" s="24">
        <f t="shared" si="360"/>
        <v>0</v>
      </c>
      <c r="CW149" s="24">
        <f t="shared" si="360"/>
        <v>0</v>
      </c>
      <c r="CX149" s="24">
        <f t="shared" si="360"/>
        <v>0</v>
      </c>
      <c r="CY149" s="24">
        <f t="shared" si="360"/>
        <v>0</v>
      </c>
      <c r="CZ149" s="24">
        <f t="shared" si="360"/>
        <v>0</v>
      </c>
      <c r="DA149" s="24">
        <f t="shared" si="360"/>
        <v>0</v>
      </c>
      <c r="DB149" s="24">
        <f t="shared" si="360"/>
        <v>0</v>
      </c>
      <c r="DE149" s="123"/>
      <c r="DF149" s="23">
        <v>0</v>
      </c>
    </row>
    <row r="150" spans="1:110" s="23" customFormat="1" outlineLevel="1" x14ac:dyDescent="0.2">
      <c r="A150" s="23" t="s">
        <v>43</v>
      </c>
      <c r="B150" s="23">
        <f>'Annual Raw'!C43</f>
        <v>12.792489700000001</v>
      </c>
      <c r="C150" s="23">
        <f>'Annual Raw'!D43</f>
        <v>15.5151585</v>
      </c>
      <c r="D150" s="23">
        <f>'Annual Raw'!E43</f>
        <v>16.326593800000001</v>
      </c>
      <c r="E150" s="23">
        <f>'Annual Raw'!F43</f>
        <v>18.8963015</v>
      </c>
      <c r="F150" s="23">
        <f>'Annual Raw'!G43</f>
        <v>21.693607400000001</v>
      </c>
      <c r="G150" s="23">
        <f>'Annual Raw'!H43</f>
        <v>30.038525</v>
      </c>
      <c r="H150" s="23">
        <f>'Annual Raw'!I43</f>
        <v>41.225609599999999</v>
      </c>
      <c r="I150" s="23">
        <f>'Annual Raw'!J43</f>
        <v>60.698650600000001</v>
      </c>
      <c r="J150" s="23">
        <f>'Annual Raw'!K43</f>
        <v>85.6032613</v>
      </c>
      <c r="K150" s="23">
        <f>'Annual Raw'!L43</f>
        <v>128.11625240000001</v>
      </c>
      <c r="L150" s="23">
        <f>'Annual Raw'!M43</f>
        <v>165.09321610000001</v>
      </c>
      <c r="M150" s="23">
        <f>'Annual Raw'!N43</f>
        <v>179.62685519999999</v>
      </c>
      <c r="N150" s="23">
        <f>'Annual Raw'!O43</f>
        <v>413.15478610000002</v>
      </c>
      <c r="O150" s="23">
        <f>'Annual Raw'!P43</f>
        <v>333.61822000000001</v>
      </c>
      <c r="P150" s="23">
        <f>'Annual Raw'!Q43</f>
        <v>320.71511470000002</v>
      </c>
      <c r="Q150" s="23">
        <f>'Annual Raw'!R43</f>
        <v>61.062842400000001</v>
      </c>
      <c r="R150" s="23">
        <f>'Annual Raw'!S43</f>
        <v>10.1163325</v>
      </c>
      <c r="S150" s="23">
        <f>'Annual Raw'!T43</f>
        <v>10.3418502</v>
      </c>
      <c r="T150" s="23">
        <f>'Annual Raw'!U43</f>
        <v>200.53187700000001</v>
      </c>
      <c r="U150" s="23">
        <f>'Annual Raw'!V43</f>
        <v>270.34541610000002</v>
      </c>
      <c r="V150" s="23">
        <f>'Annual Raw'!W43</f>
        <v>362.98070000000001</v>
      </c>
      <c r="W150" s="23">
        <f>'Annual Raw'!X43</f>
        <v>484.13200000000001</v>
      </c>
      <c r="X150" s="23">
        <f>'Annual Raw'!Y43</f>
        <v>531.33010000000002</v>
      </c>
      <c r="Y150" s="23">
        <f>'Annual Raw'!Z43</f>
        <v>625.51580000000001</v>
      </c>
      <c r="Z150" s="23">
        <f>'Annual Raw'!AA43</f>
        <v>849.51289999999995</v>
      </c>
      <c r="AA150" s="23">
        <f>'Annual Raw'!AB43</f>
        <v>1089.5744</v>
      </c>
      <c r="AB150" s="24">
        <f>+CP150</f>
        <v>1395.2453589099653</v>
      </c>
      <c r="AC150" s="24">
        <f>+CT150</f>
        <v>1772.0255564703255</v>
      </c>
      <c r="AD150" s="24">
        <f>+CX150</f>
        <v>2216.109846371101</v>
      </c>
      <c r="AE150" s="24">
        <f>+DB150</f>
        <v>2769.1562424462782</v>
      </c>
      <c r="AJ150" s="23">
        <f>+'QTR Raw'!D58</f>
        <v>0</v>
      </c>
      <c r="AK150" s="23">
        <f>+AJ150+AK79</f>
        <v>0</v>
      </c>
      <c r="AL150" s="23">
        <f>+'QTR Raw'!F58</f>
        <v>0</v>
      </c>
      <c r="AM150" s="23">
        <f>+AL150+AM79</f>
        <v>0</v>
      </c>
      <c r="AN150" s="23">
        <f>+'QTR Raw'!H58</f>
        <v>0</v>
      </c>
      <c r="AO150" s="23">
        <f>+AN150+AO79</f>
        <v>0</v>
      </c>
      <c r="AP150" s="23">
        <f>+'QTR Raw'!J58</f>
        <v>0</v>
      </c>
      <c r="AQ150" s="23">
        <f>+AP150+AQ79</f>
        <v>0</v>
      </c>
      <c r="AR150" s="23">
        <f>+'QTR Raw'!L58</f>
        <v>0</v>
      </c>
      <c r="AS150" s="23">
        <f>+AR150+AS79</f>
        <v>0</v>
      </c>
      <c r="AT150" s="23">
        <f>+'QTR Raw'!N58</f>
        <v>0</v>
      </c>
      <c r="AU150" s="23">
        <f>+AT150+AU79</f>
        <v>0</v>
      </c>
      <c r="AV150" s="23">
        <f>+'QTR Raw'!P58</f>
        <v>0</v>
      </c>
      <c r="AW150" s="23">
        <f>+AV150+AW79</f>
        <v>0</v>
      </c>
      <c r="AX150" s="23">
        <f>+'QTR Raw'!R58</f>
        <v>0</v>
      </c>
      <c r="AY150" s="23">
        <f>+AX150+AY79</f>
        <v>0</v>
      </c>
      <c r="AZ150" s="23">
        <f>+'QTR Raw'!T58</f>
        <v>0</v>
      </c>
      <c r="BA150" s="23">
        <f>+AZ150+BA79</f>
        <v>0</v>
      </c>
      <c r="BB150" s="23">
        <f>+'QTR Raw'!V58</f>
        <v>0</v>
      </c>
      <c r="BC150" s="23">
        <f>+BB150+BC79</f>
        <v>0</v>
      </c>
      <c r="BD150" s="23">
        <f>+'QTR Raw'!X58</f>
        <v>0</v>
      </c>
      <c r="BE150" s="23">
        <f>+BD150+BE79</f>
        <v>0</v>
      </c>
      <c r="BF150" s="23">
        <f>+'QTR Raw'!Z58</f>
        <v>0</v>
      </c>
      <c r="BG150" s="23">
        <f>+BF150+BG79</f>
        <v>0</v>
      </c>
      <c r="BH150" s="23">
        <f>+'QTR Raw'!AB58</f>
        <v>0</v>
      </c>
      <c r="BI150" s="23">
        <f>+BH150+BI79</f>
        <v>0</v>
      </c>
      <c r="BJ150" s="23">
        <f>+'QTR Raw'!AD58</f>
        <v>0</v>
      </c>
      <c r="BK150" s="23">
        <f>+BJ150+BK79</f>
        <v>0</v>
      </c>
      <c r="BL150" s="23">
        <f>+'QTR Raw'!AF58</f>
        <v>0</v>
      </c>
      <c r="BM150" s="23">
        <f>+BL150+BM79</f>
        <v>0</v>
      </c>
      <c r="BN150" s="23">
        <f>+'QTR Raw'!AH58</f>
        <v>0</v>
      </c>
      <c r="BO150" s="23">
        <f>+BN150+BO79</f>
        <v>0</v>
      </c>
      <c r="BP150" s="23">
        <f>+'QTR Raw'!AJ58</f>
        <v>0</v>
      </c>
      <c r="BQ150" s="23">
        <f>+BP150+BQ79</f>
        <v>0</v>
      </c>
      <c r="BR150" s="23">
        <f>+'QTR Raw'!AL58</f>
        <v>0</v>
      </c>
      <c r="BS150" s="23">
        <f>+BR150+BS79</f>
        <v>0</v>
      </c>
      <c r="BT150" s="23">
        <f>+'QTR Raw'!AN58</f>
        <v>0</v>
      </c>
      <c r="BU150" s="23">
        <f>+BT150+BU79</f>
        <v>0</v>
      </c>
      <c r="BV150" s="23">
        <f>+'QTR Raw'!AP58</f>
        <v>0</v>
      </c>
      <c r="BW150" s="23">
        <f>+BV150+BW79</f>
        <v>0</v>
      </c>
      <c r="BX150" s="23">
        <f>+'QTR Raw'!AR58</f>
        <v>0</v>
      </c>
      <c r="BY150" s="23">
        <f>+BX150+BY79</f>
        <v>40.690000000000012</v>
      </c>
      <c r="BZ150" s="23">
        <f>+'QTR Raw'!AT58</f>
        <v>531.33000000000004</v>
      </c>
      <c r="CA150" s="23">
        <f>+BZ150+CA79</f>
        <v>588.42100000000005</v>
      </c>
      <c r="CB150" s="23">
        <f>+'QTR Raw'!AV58</f>
        <v>0</v>
      </c>
      <c r="CC150" s="23">
        <f>+CB150+CC79</f>
        <v>48.587000000000039</v>
      </c>
      <c r="CD150" s="23">
        <f>+'QTR Raw'!AX58</f>
        <v>630.91499999999996</v>
      </c>
      <c r="CE150" s="23">
        <f>+CD150+CE79</f>
        <v>683.55200000000002</v>
      </c>
      <c r="CF150" s="23">
        <f>+'QTR Raw'!AZ58</f>
        <v>732.553</v>
      </c>
      <c r="CG150" s="23">
        <f>+CF150+CG79</f>
        <v>790.93899999999996</v>
      </c>
      <c r="CH150" s="23">
        <f>Z150</f>
        <v>849.51289999999995</v>
      </c>
      <c r="CI150" s="23">
        <f>CH150+CI79</f>
        <v>910.62989999999991</v>
      </c>
      <c r="CJ150" s="23">
        <f>+'QTR Raw'!BD58</f>
        <v>962.03800000000001</v>
      </c>
      <c r="CK150" s="23">
        <f t="shared" ref="CK150:DB150" si="361">CJ150+CK79</f>
        <v>1022.732</v>
      </c>
      <c r="CL150" s="23">
        <f>+'QTR Raw'!BF58</f>
        <v>1099.4559999999999</v>
      </c>
      <c r="CM150" s="24">
        <f t="shared" si="361"/>
        <v>1164.8827685173928</v>
      </c>
      <c r="CN150" s="24">
        <f t="shared" si="361"/>
        <v>1239.539845070575</v>
      </c>
      <c r="CO150" s="24">
        <f t="shared" si="361"/>
        <v>1316.3933460589922</v>
      </c>
      <c r="CP150" s="24">
        <f t="shared" si="361"/>
        <v>1395.2453589099653</v>
      </c>
      <c r="CQ150" s="24">
        <f t="shared" si="361"/>
        <v>1481.8835689124937</v>
      </c>
      <c r="CR150" s="24">
        <f t="shared" si="361"/>
        <v>1577.7964156295905</v>
      </c>
      <c r="CS150" s="24">
        <f t="shared" si="361"/>
        <v>1675.6205031626159</v>
      </c>
      <c r="CT150" s="24">
        <f t="shared" si="361"/>
        <v>1772.0255564703255</v>
      </c>
      <c r="CU150" s="24">
        <f t="shared" si="361"/>
        <v>1874.1278324353225</v>
      </c>
      <c r="CV150" s="24">
        <f t="shared" si="361"/>
        <v>1985.0157248409607</v>
      </c>
      <c r="CW150" s="24">
        <f t="shared" si="361"/>
        <v>2096.5140280285987</v>
      </c>
      <c r="CX150" s="24">
        <f t="shared" si="361"/>
        <v>2216.109846371101</v>
      </c>
      <c r="CY150" s="24">
        <f t="shared" si="361"/>
        <v>2344.1327829782108</v>
      </c>
      <c r="CZ150" s="24">
        <f t="shared" si="361"/>
        <v>2482.9073855576144</v>
      </c>
      <c r="DA150" s="24">
        <f t="shared" si="361"/>
        <v>2624.1145003142051</v>
      </c>
      <c r="DB150" s="24">
        <f t="shared" si="361"/>
        <v>2769.1562424462782</v>
      </c>
      <c r="DE150" s="123"/>
      <c r="DF150" s="23">
        <v>1089.5857639908472</v>
      </c>
    </row>
    <row r="151" spans="1:110" s="22" customFormat="1" x14ac:dyDescent="0.2">
      <c r="A151" s="22" t="s">
        <v>44</v>
      </c>
      <c r="B151" s="22">
        <f>B148+B149+B150</f>
        <v>17.130664700000001</v>
      </c>
      <c r="C151" s="22">
        <f t="shared" ref="C151:V151" si="362">C148+C149+C150</f>
        <v>19.853333499999998</v>
      </c>
      <c r="D151" s="22">
        <f t="shared" si="362"/>
        <v>20.664768800000001</v>
      </c>
      <c r="E151" s="22">
        <f t="shared" si="362"/>
        <v>23.2344765</v>
      </c>
      <c r="F151" s="22">
        <f t="shared" si="362"/>
        <v>26.031782400000001</v>
      </c>
      <c r="G151" s="22">
        <f t="shared" si="362"/>
        <v>34.3767</v>
      </c>
      <c r="H151" s="22">
        <f t="shared" si="362"/>
        <v>50.301959599999996</v>
      </c>
      <c r="I151" s="22">
        <f t="shared" si="362"/>
        <v>69.775000599999998</v>
      </c>
      <c r="J151" s="22">
        <f t="shared" si="362"/>
        <v>94.679611300000005</v>
      </c>
      <c r="K151" s="22">
        <f t="shared" si="362"/>
        <v>137.1926024</v>
      </c>
      <c r="L151" s="22">
        <f t="shared" si="362"/>
        <v>174.1695661</v>
      </c>
      <c r="M151" s="22">
        <f>M148+M149+M150</f>
        <v>188.70320519999999</v>
      </c>
      <c r="N151" s="22">
        <f t="shared" si="362"/>
        <v>423.9078801</v>
      </c>
      <c r="O151" s="22">
        <f t="shared" si="362"/>
        <v>343.53294399999999</v>
      </c>
      <c r="P151" s="22">
        <f t="shared" si="362"/>
        <v>330.35736869999999</v>
      </c>
      <c r="Q151" s="22">
        <f t="shared" si="362"/>
        <v>70.432626400000004</v>
      </c>
      <c r="R151" s="22">
        <f t="shared" si="362"/>
        <v>19.1926825</v>
      </c>
      <c r="S151" s="22">
        <f t="shared" si="362"/>
        <v>19.418200200000001</v>
      </c>
      <c r="T151" s="22">
        <f t="shared" si="362"/>
        <v>209.608227</v>
      </c>
      <c r="U151" s="22">
        <f t="shared" si="362"/>
        <v>279.42176610000001</v>
      </c>
      <c r="V151" s="22">
        <f t="shared" si="362"/>
        <v>372.05709999999999</v>
      </c>
      <c r="W151" s="22">
        <f t="shared" ref="W151:AE151" si="363">W148+W149+W150</f>
        <v>502.28399999999999</v>
      </c>
      <c r="X151" s="22">
        <f t="shared" si="363"/>
        <v>549.4828</v>
      </c>
      <c r="Y151" s="22">
        <f t="shared" si="363"/>
        <v>649.06770000000006</v>
      </c>
      <c r="Z151" s="22">
        <f t="shared" si="363"/>
        <v>873.69259999999997</v>
      </c>
      <c r="AA151" s="22">
        <f t="shared" ref="AA151" si="364">AA148+AA149+AA150</f>
        <v>1117.6085</v>
      </c>
      <c r="AB151" s="21">
        <f t="shared" si="363"/>
        <v>1413.3983589099653</v>
      </c>
      <c r="AC151" s="21">
        <f t="shared" si="363"/>
        <v>1790.1785564703255</v>
      </c>
      <c r="AD151" s="21">
        <f t="shared" si="363"/>
        <v>2234.2628463711007</v>
      </c>
      <c r="AE151" s="21">
        <f t="shared" si="363"/>
        <v>2787.3092424462779</v>
      </c>
      <c r="AJ151" s="22">
        <f t="shared" ref="AJ151:AO151" si="365">AJ148+AJ149+AJ150</f>
        <v>0</v>
      </c>
      <c r="AK151" s="22">
        <f t="shared" si="365"/>
        <v>0</v>
      </c>
      <c r="AL151" s="22">
        <f t="shared" si="365"/>
        <v>0</v>
      </c>
      <c r="AM151" s="22">
        <f t="shared" si="365"/>
        <v>0</v>
      </c>
      <c r="AN151" s="22">
        <f t="shared" si="365"/>
        <v>0</v>
      </c>
      <c r="AO151" s="22">
        <f t="shared" si="365"/>
        <v>0</v>
      </c>
      <c r="AP151" s="22">
        <f t="shared" ref="AP151:CE151" si="366">AP148+AP149+AP150</f>
        <v>0</v>
      </c>
      <c r="AQ151" s="22">
        <f t="shared" si="366"/>
        <v>0</v>
      </c>
      <c r="AR151" s="22">
        <f t="shared" si="366"/>
        <v>0</v>
      </c>
      <c r="AS151" s="22">
        <f t="shared" si="366"/>
        <v>0</v>
      </c>
      <c r="AT151" s="22">
        <f t="shared" si="366"/>
        <v>0</v>
      </c>
      <c r="AU151" s="22">
        <f t="shared" si="366"/>
        <v>0</v>
      </c>
      <c r="AV151" s="22">
        <f t="shared" si="366"/>
        <v>0</v>
      </c>
      <c r="AW151" s="22">
        <f t="shared" si="366"/>
        <v>0</v>
      </c>
      <c r="AX151" s="22">
        <f t="shared" si="366"/>
        <v>0</v>
      </c>
      <c r="AY151" s="22">
        <f t="shared" si="366"/>
        <v>0</v>
      </c>
      <c r="AZ151" s="22">
        <f t="shared" si="366"/>
        <v>0</v>
      </c>
      <c r="BA151" s="22">
        <f t="shared" si="366"/>
        <v>0</v>
      </c>
      <c r="BB151" s="22">
        <f t="shared" si="366"/>
        <v>0</v>
      </c>
      <c r="BC151" s="22">
        <f t="shared" si="366"/>
        <v>0</v>
      </c>
      <c r="BD151" s="22">
        <f t="shared" si="366"/>
        <v>0</v>
      </c>
      <c r="BE151" s="22">
        <f t="shared" si="366"/>
        <v>0</v>
      </c>
      <c r="BF151" s="22">
        <f t="shared" si="366"/>
        <v>0</v>
      </c>
      <c r="BG151" s="22">
        <f t="shared" si="366"/>
        <v>0</v>
      </c>
      <c r="BH151" s="22">
        <f t="shared" si="366"/>
        <v>0</v>
      </c>
      <c r="BI151" s="22">
        <f t="shared" si="366"/>
        <v>0</v>
      </c>
      <c r="BJ151" s="22">
        <f t="shared" si="366"/>
        <v>0</v>
      </c>
      <c r="BK151" s="22">
        <f t="shared" si="366"/>
        <v>0</v>
      </c>
      <c r="BL151" s="22">
        <f t="shared" si="366"/>
        <v>0</v>
      </c>
      <c r="BM151" s="22">
        <f t="shared" si="366"/>
        <v>0</v>
      </c>
      <c r="BN151" s="22">
        <f t="shared" si="366"/>
        <v>0</v>
      </c>
      <c r="BO151" s="22">
        <f t="shared" si="366"/>
        <v>0</v>
      </c>
      <c r="BP151" s="22">
        <f t="shared" si="366"/>
        <v>0</v>
      </c>
      <c r="BQ151" s="22">
        <f t="shared" si="366"/>
        <v>0</v>
      </c>
      <c r="BR151" s="22">
        <f t="shared" si="366"/>
        <v>0</v>
      </c>
      <c r="BS151" s="22">
        <f t="shared" si="366"/>
        <v>0</v>
      </c>
      <c r="BT151" s="22">
        <f t="shared" si="366"/>
        <v>0</v>
      </c>
      <c r="BU151" s="22">
        <f t="shared" si="366"/>
        <v>0</v>
      </c>
      <c r="BV151" s="22">
        <f t="shared" si="366"/>
        <v>0</v>
      </c>
      <c r="BW151" s="22">
        <f t="shared" si="366"/>
        <v>0</v>
      </c>
      <c r="BX151" s="22">
        <f t="shared" si="366"/>
        <v>0</v>
      </c>
      <c r="BY151" s="22">
        <f t="shared" si="366"/>
        <v>40.690000000000012</v>
      </c>
      <c r="BZ151" s="22">
        <f t="shared" si="366"/>
        <v>549.48300000000006</v>
      </c>
      <c r="CA151" s="22">
        <f t="shared" si="366"/>
        <v>606.57400000000007</v>
      </c>
      <c r="CB151" s="22">
        <f t="shared" si="366"/>
        <v>0</v>
      </c>
      <c r="CC151" s="22">
        <f t="shared" si="366"/>
        <v>48.587000000000039</v>
      </c>
      <c r="CD151" s="22">
        <f t="shared" si="366"/>
        <v>649.06799999999998</v>
      </c>
      <c r="CE151" s="22">
        <f t="shared" si="366"/>
        <v>701.70500000000004</v>
      </c>
      <c r="CF151" s="22">
        <f>CF148+CF149+CF150</f>
        <v>750.70600000000002</v>
      </c>
      <c r="CG151" s="22">
        <f>CG148+CG149+CG150</f>
        <v>809.09199999999998</v>
      </c>
      <c r="CH151" s="22">
        <f>CH148+CH149+CH150</f>
        <v>873.69259999999997</v>
      </c>
      <c r="CI151" s="22">
        <f>CI148+CI149+CI150</f>
        <v>934.80959999999993</v>
      </c>
      <c r="CJ151" s="22">
        <f t="shared" ref="CJ151:DB151" si="367">CJ148+CJ149+CJ150</f>
        <v>980.19100000000003</v>
      </c>
      <c r="CK151" s="22">
        <f t="shared" si="367"/>
        <v>1040.885</v>
      </c>
      <c r="CL151" s="22">
        <f t="shared" ref="CL151" si="368">CL148+CL149+CL150</f>
        <v>1117.6089999999999</v>
      </c>
      <c r="CM151" s="21">
        <f t="shared" si="367"/>
        <v>1183.0357685173929</v>
      </c>
      <c r="CN151" s="21">
        <f t="shared" si="367"/>
        <v>1257.692845070575</v>
      </c>
      <c r="CO151" s="21">
        <f t="shared" si="367"/>
        <v>1334.5463460589922</v>
      </c>
      <c r="CP151" s="21">
        <f t="shared" si="367"/>
        <v>1413.3983589099653</v>
      </c>
      <c r="CQ151" s="21">
        <f t="shared" si="367"/>
        <v>1500.0365689124937</v>
      </c>
      <c r="CR151" s="21">
        <f t="shared" si="367"/>
        <v>1595.9494156295905</v>
      </c>
      <c r="CS151" s="21">
        <f t="shared" si="367"/>
        <v>1693.773503162616</v>
      </c>
      <c r="CT151" s="21">
        <f t="shared" si="367"/>
        <v>1790.1785564703255</v>
      </c>
      <c r="CU151" s="21">
        <f t="shared" si="367"/>
        <v>1892.2808324353225</v>
      </c>
      <c r="CV151" s="21">
        <f t="shared" si="367"/>
        <v>2003.1687248409607</v>
      </c>
      <c r="CW151" s="21">
        <f t="shared" si="367"/>
        <v>2114.6670280285985</v>
      </c>
      <c r="CX151" s="21">
        <f t="shared" si="367"/>
        <v>2234.2628463711007</v>
      </c>
      <c r="CY151" s="21">
        <f t="shared" si="367"/>
        <v>2362.2857829782106</v>
      </c>
      <c r="CZ151" s="21">
        <f t="shared" si="367"/>
        <v>2501.0603855576142</v>
      </c>
      <c r="DA151" s="21">
        <f t="shared" si="367"/>
        <v>2642.2675003142049</v>
      </c>
      <c r="DB151" s="21">
        <f t="shared" si="367"/>
        <v>2787.3092424462779</v>
      </c>
      <c r="DE151" s="126"/>
      <c r="DF151" s="22">
        <v>1107.7387639908472</v>
      </c>
    </row>
    <row r="152" spans="1:110" s="22" customFormat="1" x14ac:dyDescent="0.2">
      <c r="AB152" s="21"/>
      <c r="AC152" s="21"/>
      <c r="AD152" s="21"/>
      <c r="AE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E152" s="126"/>
    </row>
    <row r="153" spans="1:110" s="23" customFormat="1" x14ac:dyDescent="0.2">
      <c r="A153" s="23" t="s">
        <v>23</v>
      </c>
      <c r="B153" s="23">
        <f>'Annual Raw'!C45</f>
        <v>0</v>
      </c>
      <c r="C153" s="23">
        <f>'Annual Raw'!D45</f>
        <v>0</v>
      </c>
      <c r="D153" s="23">
        <f>'Annual Raw'!E45</f>
        <v>0</v>
      </c>
      <c r="E153" s="23">
        <f>'Annual Raw'!F45</f>
        <v>0</v>
      </c>
      <c r="F153" s="23">
        <f>'Annual Raw'!G45</f>
        <v>0</v>
      </c>
      <c r="G153" s="23">
        <f>'Annual Raw'!H45</f>
        <v>0</v>
      </c>
      <c r="H153" s="23">
        <f>'Annual Raw'!I45</f>
        <v>0</v>
      </c>
      <c r="I153" s="23">
        <f>'Annual Raw'!J45</f>
        <v>0</v>
      </c>
      <c r="J153" s="23">
        <f>'Annual Raw'!K45</f>
        <v>0</v>
      </c>
      <c r="K153" s="23">
        <f>'Annual Raw'!L45</f>
        <v>0</v>
      </c>
      <c r="L153" s="23">
        <f>'Annual Raw'!M45</f>
        <v>0</v>
      </c>
      <c r="M153" s="23">
        <f>'Annual Raw'!N45</f>
        <v>0</v>
      </c>
      <c r="N153" s="23">
        <f>'Annual Raw'!O45</f>
        <v>0</v>
      </c>
      <c r="O153" s="23">
        <f>'Annual Raw'!P45</f>
        <v>0</v>
      </c>
      <c r="P153" s="23">
        <f>'Annual Raw'!Q45</f>
        <v>0</v>
      </c>
      <c r="Q153" s="23">
        <f>'Annual Raw'!R45</f>
        <v>0.21167749999999999</v>
      </c>
      <c r="R153" s="23">
        <f>'Annual Raw'!S45</f>
        <v>5.5128E-3</v>
      </c>
      <c r="S153" s="23">
        <f>'Annual Raw'!T45</f>
        <v>5.0115000000000003E-3</v>
      </c>
      <c r="T153" s="23">
        <f>'Annual Raw'!U45</f>
        <v>4.0251000000000002E-3</v>
      </c>
      <c r="U153" s="23">
        <f>'Annual Raw'!V45</f>
        <v>3.1319999999999998E-3</v>
      </c>
      <c r="V153" s="23">
        <f>'Annual Raw'!W45</f>
        <v>0</v>
      </c>
      <c r="W153" s="23">
        <f>'Annual Raw'!X45</f>
        <v>0</v>
      </c>
      <c r="X153" s="23">
        <f>'Annual Raw'!Y45</f>
        <v>0</v>
      </c>
      <c r="Y153" s="23">
        <f>'Annual Raw'!Z45</f>
        <v>0</v>
      </c>
      <c r="Z153" s="23">
        <f>'Annual Raw'!AA45</f>
        <v>0</v>
      </c>
      <c r="AA153" s="23">
        <f>'Annual Raw'!AB45</f>
        <v>0</v>
      </c>
      <c r="AB153" s="24">
        <f>+CP153</f>
        <v>0</v>
      </c>
      <c r="AC153" s="24">
        <f>+CT153</f>
        <v>0</v>
      </c>
      <c r="AD153" s="24">
        <f>+CX153</f>
        <v>0</v>
      </c>
      <c r="AE153" s="24">
        <f>+DB153</f>
        <v>0</v>
      </c>
      <c r="AJ153" s="23">
        <f>+'QTR Raw'!D60</f>
        <v>0</v>
      </c>
      <c r="AK153" s="23">
        <f t="shared" ref="AK153:CE153" si="369">+AJ153</f>
        <v>0</v>
      </c>
      <c r="AL153" s="23">
        <f>+'QTR Raw'!F60</f>
        <v>0</v>
      </c>
      <c r="AM153" s="23">
        <f t="shared" si="369"/>
        <v>0</v>
      </c>
      <c r="AN153" s="23">
        <f>+'QTR Raw'!H60</f>
        <v>0</v>
      </c>
      <c r="AO153" s="23">
        <f t="shared" si="369"/>
        <v>0</v>
      </c>
      <c r="AP153" s="23">
        <f>+'QTR Raw'!J60</f>
        <v>0</v>
      </c>
      <c r="AQ153" s="23">
        <f t="shared" si="369"/>
        <v>0</v>
      </c>
      <c r="AR153" s="23">
        <f>+'QTR Raw'!L60</f>
        <v>0</v>
      </c>
      <c r="AS153" s="23">
        <f t="shared" si="369"/>
        <v>0</v>
      </c>
      <c r="AT153" s="23">
        <f>+'QTR Raw'!N60</f>
        <v>0</v>
      </c>
      <c r="AU153" s="23">
        <f t="shared" si="369"/>
        <v>0</v>
      </c>
      <c r="AV153" s="23">
        <f>+'QTR Raw'!P60</f>
        <v>0</v>
      </c>
      <c r="AW153" s="23">
        <f t="shared" si="369"/>
        <v>0</v>
      </c>
      <c r="AX153" s="23">
        <f>+'QTR Raw'!R60</f>
        <v>0</v>
      </c>
      <c r="AY153" s="23">
        <f t="shared" si="369"/>
        <v>0</v>
      </c>
      <c r="AZ153" s="23">
        <f>+'QTR Raw'!T60</f>
        <v>0</v>
      </c>
      <c r="BA153" s="23">
        <f t="shared" si="369"/>
        <v>0</v>
      </c>
      <c r="BB153" s="23">
        <f>+'QTR Raw'!V60</f>
        <v>0</v>
      </c>
      <c r="BC153" s="23">
        <f t="shared" si="369"/>
        <v>0</v>
      </c>
      <c r="BD153" s="23">
        <f>+'QTR Raw'!X60</f>
        <v>0</v>
      </c>
      <c r="BE153" s="23">
        <f t="shared" si="369"/>
        <v>0</v>
      </c>
      <c r="BF153" s="23">
        <f>+'QTR Raw'!Z60</f>
        <v>0</v>
      </c>
      <c r="BG153" s="23">
        <f t="shared" si="369"/>
        <v>0</v>
      </c>
      <c r="BH153" s="22">
        <f>+'QTR Raw'!AB60</f>
        <v>0</v>
      </c>
      <c r="BI153" s="23">
        <f t="shared" si="369"/>
        <v>0</v>
      </c>
      <c r="BJ153" s="23">
        <f>+'QTR Raw'!AD60</f>
        <v>0</v>
      </c>
      <c r="BK153" s="23">
        <f t="shared" si="369"/>
        <v>0</v>
      </c>
      <c r="BL153" s="23">
        <f>+'QTR Raw'!AF60</f>
        <v>0</v>
      </c>
      <c r="BM153" s="23">
        <f t="shared" si="369"/>
        <v>0</v>
      </c>
      <c r="BN153" s="23">
        <f>+'QTR Raw'!AH60</f>
        <v>0</v>
      </c>
      <c r="BO153" s="23">
        <f t="shared" si="369"/>
        <v>0</v>
      </c>
      <c r="BP153" s="23">
        <f>+'QTR Raw'!AJ60</f>
        <v>0</v>
      </c>
      <c r="BQ153" s="23">
        <f t="shared" si="369"/>
        <v>0</v>
      </c>
      <c r="BR153" s="23">
        <f>+'QTR Raw'!AL60</f>
        <v>0</v>
      </c>
      <c r="BS153" s="23">
        <f t="shared" si="369"/>
        <v>0</v>
      </c>
      <c r="BT153" s="23">
        <f>+'QTR Raw'!AN60</f>
        <v>0</v>
      </c>
      <c r="BU153" s="23">
        <f t="shared" si="369"/>
        <v>0</v>
      </c>
      <c r="BV153" s="23">
        <f>+'QTR Raw'!AP60</f>
        <v>0</v>
      </c>
      <c r="BW153" s="23">
        <f t="shared" si="369"/>
        <v>0</v>
      </c>
      <c r="BX153" s="23">
        <f>+'QTR Raw'!AR60</f>
        <v>0</v>
      </c>
      <c r="BY153" s="23">
        <f t="shared" si="369"/>
        <v>0</v>
      </c>
      <c r="BZ153" s="23">
        <f>+'QTR Raw'!AT60</f>
        <v>0</v>
      </c>
      <c r="CA153" s="23">
        <f t="shared" si="369"/>
        <v>0</v>
      </c>
      <c r="CB153" s="23">
        <f>+'QTR Raw'!AV60</f>
        <v>0</v>
      </c>
      <c r="CC153" s="23">
        <f t="shared" si="369"/>
        <v>0</v>
      </c>
      <c r="CD153" s="23">
        <f>+'QTR Raw'!AX60</f>
        <v>0</v>
      </c>
      <c r="CE153" s="23">
        <f t="shared" si="369"/>
        <v>0</v>
      </c>
      <c r="CF153" s="23">
        <f>+'QTR Raw'!AZ60</f>
        <v>0</v>
      </c>
      <c r="CG153" s="23">
        <f>+CF153</f>
        <v>0</v>
      </c>
      <c r="CH153" s="23">
        <f t="shared" ref="CH153:CH158" si="370">Z153</f>
        <v>0</v>
      </c>
      <c r="CI153" s="23">
        <f>+CH153</f>
        <v>0</v>
      </c>
      <c r="CJ153" s="23">
        <f>+'QTR Raw'!BD60</f>
        <v>0</v>
      </c>
      <c r="CK153" s="23">
        <f t="shared" ref="CK153:DB153" si="371">+CJ153</f>
        <v>0</v>
      </c>
      <c r="CL153" s="23">
        <f>+'QTR Raw'!BF60</f>
        <v>0</v>
      </c>
      <c r="CM153" s="24">
        <f t="shared" si="371"/>
        <v>0</v>
      </c>
      <c r="CN153" s="24">
        <f t="shared" si="371"/>
        <v>0</v>
      </c>
      <c r="CO153" s="24">
        <f t="shared" si="371"/>
        <v>0</v>
      </c>
      <c r="CP153" s="24">
        <f t="shared" si="371"/>
        <v>0</v>
      </c>
      <c r="CQ153" s="24">
        <f t="shared" si="371"/>
        <v>0</v>
      </c>
      <c r="CR153" s="24">
        <f t="shared" si="371"/>
        <v>0</v>
      </c>
      <c r="CS153" s="24">
        <f t="shared" si="371"/>
        <v>0</v>
      </c>
      <c r="CT153" s="24">
        <f t="shared" si="371"/>
        <v>0</v>
      </c>
      <c r="CU153" s="24">
        <f t="shared" si="371"/>
        <v>0</v>
      </c>
      <c r="CV153" s="24">
        <f t="shared" si="371"/>
        <v>0</v>
      </c>
      <c r="CW153" s="24">
        <f t="shared" si="371"/>
        <v>0</v>
      </c>
      <c r="CX153" s="24">
        <f t="shared" si="371"/>
        <v>0</v>
      </c>
      <c r="CY153" s="24">
        <f t="shared" si="371"/>
        <v>0</v>
      </c>
      <c r="CZ153" s="24">
        <f t="shared" si="371"/>
        <v>0</v>
      </c>
      <c r="DA153" s="24">
        <f t="shared" si="371"/>
        <v>0</v>
      </c>
      <c r="DB153" s="24">
        <f t="shared" si="371"/>
        <v>0</v>
      </c>
      <c r="DE153" s="123"/>
      <c r="DF153" s="23">
        <v>0</v>
      </c>
    </row>
    <row r="154" spans="1:110" s="23" customFormat="1" x14ac:dyDescent="0.2">
      <c r="AB154" s="24"/>
      <c r="AC154" s="24"/>
      <c r="AD154" s="24"/>
      <c r="AE154" s="24"/>
      <c r="BH154" s="22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45</v>
      </c>
      <c r="B155" s="23">
        <f>'Annual Raw'!C47</f>
        <v>6.9256003000000002</v>
      </c>
      <c r="C155" s="23">
        <f>'Annual Raw'!D47</f>
        <v>1.7983298999999999</v>
      </c>
      <c r="D155" s="23">
        <f>'Annual Raw'!E47</f>
        <v>5.3148853999999996</v>
      </c>
      <c r="E155" s="23">
        <f>'Annual Raw'!F47</f>
        <v>0</v>
      </c>
      <c r="F155" s="23">
        <f>'Annual Raw'!G47</f>
        <v>0.91977909999999996</v>
      </c>
      <c r="G155" s="23">
        <f>'Annual Raw'!H47</f>
        <v>1.2939266</v>
      </c>
      <c r="H155" s="23">
        <f>'Annual Raw'!I47</f>
        <v>8.0543794000000002</v>
      </c>
      <c r="I155" s="23">
        <f>'Annual Raw'!J47</f>
        <v>11.896455700000001</v>
      </c>
      <c r="J155" s="23">
        <f>'Annual Raw'!K47</f>
        <v>24.812443399999999</v>
      </c>
      <c r="K155" s="23">
        <f>'Annual Raw'!L47</f>
        <v>118.9709415</v>
      </c>
      <c r="L155" s="23">
        <f>'Annual Raw'!M47</f>
        <v>77.054464300000006</v>
      </c>
      <c r="M155" s="23">
        <f>'Annual Raw'!N47</f>
        <v>92.810571499999995</v>
      </c>
      <c r="N155" s="23">
        <f>'Annual Raw'!O47</f>
        <v>82.565089400000005</v>
      </c>
      <c r="O155" s="23">
        <f>'Annual Raw'!P47</f>
        <v>43.295479100000001</v>
      </c>
      <c r="P155" s="23">
        <f>'Annual Raw'!Q47</f>
        <v>49.896990500000001</v>
      </c>
      <c r="Q155" s="23">
        <f>'Annual Raw'!R47</f>
        <v>175.09855440000001</v>
      </c>
      <c r="R155" s="23">
        <f>'Annual Raw'!S47</f>
        <v>208.95200009999999</v>
      </c>
      <c r="S155" s="23">
        <f>'Annual Raw'!T47</f>
        <v>81.599999999999994</v>
      </c>
      <c r="T155" s="23">
        <f>'Annual Raw'!U47</f>
        <v>53.2</v>
      </c>
      <c r="U155" s="23">
        <f>'Annual Raw'!V47</f>
        <v>0</v>
      </c>
      <c r="V155" s="23">
        <f>'Annual Raw'!W47</f>
        <v>0</v>
      </c>
      <c r="W155" s="23">
        <f>'Annual Raw'!X47</f>
        <v>0</v>
      </c>
      <c r="X155" s="23">
        <f>'Annual Raw'!Y47</f>
        <v>0</v>
      </c>
      <c r="Y155" s="23">
        <f>'Annual Raw'!Z47</f>
        <v>0</v>
      </c>
      <c r="Z155" s="23">
        <f>'Annual Raw'!AA47</f>
        <v>0</v>
      </c>
      <c r="AA155" s="23">
        <f>'Annual Raw'!AB47</f>
        <v>0</v>
      </c>
      <c r="AB155" s="24">
        <f>+CP155</f>
        <v>0</v>
      </c>
      <c r="AC155" s="24">
        <f>+CT155</f>
        <v>0</v>
      </c>
      <c r="AD155" s="24">
        <f>+CX155</f>
        <v>0</v>
      </c>
      <c r="AE155" s="24">
        <f>+DB155</f>
        <v>0</v>
      </c>
      <c r="AJ155" s="23">
        <f>+'QTR Raw'!D62</f>
        <v>0</v>
      </c>
      <c r="AK155" s="23">
        <f t="shared" ref="AK155:CC158" si="372">+AJ155</f>
        <v>0</v>
      </c>
      <c r="AL155" s="23">
        <f>+'QTR Raw'!F62</f>
        <v>0</v>
      </c>
      <c r="AM155" s="23">
        <f t="shared" si="372"/>
        <v>0</v>
      </c>
      <c r="AN155" s="23">
        <f>+'QTR Raw'!H62</f>
        <v>0</v>
      </c>
      <c r="AO155" s="23">
        <f t="shared" si="372"/>
        <v>0</v>
      </c>
      <c r="AP155" s="23">
        <f>+'QTR Raw'!J62</f>
        <v>0</v>
      </c>
      <c r="AQ155" s="23">
        <f t="shared" si="372"/>
        <v>0</v>
      </c>
      <c r="AR155" s="23">
        <f>+'QTR Raw'!L62</f>
        <v>0</v>
      </c>
      <c r="AS155" s="23">
        <f t="shared" si="372"/>
        <v>0</v>
      </c>
      <c r="AT155" s="23">
        <f>+'QTR Raw'!N62</f>
        <v>0</v>
      </c>
      <c r="AU155" s="23">
        <f t="shared" si="372"/>
        <v>0</v>
      </c>
      <c r="AV155" s="23">
        <f>+'QTR Raw'!P62</f>
        <v>0</v>
      </c>
      <c r="AW155" s="23">
        <f t="shared" si="372"/>
        <v>0</v>
      </c>
      <c r="AX155" s="23">
        <f>+'QTR Raw'!R62</f>
        <v>0</v>
      </c>
      <c r="AY155" s="23">
        <f t="shared" si="372"/>
        <v>0</v>
      </c>
      <c r="AZ155" s="23">
        <f>+'QTR Raw'!T62</f>
        <v>0</v>
      </c>
      <c r="BA155" s="23">
        <f t="shared" si="372"/>
        <v>0</v>
      </c>
      <c r="BB155" s="23">
        <f>+'QTR Raw'!V62</f>
        <v>0</v>
      </c>
      <c r="BC155" s="23">
        <f t="shared" si="372"/>
        <v>0</v>
      </c>
      <c r="BD155" s="23">
        <f>+'QTR Raw'!X62</f>
        <v>0</v>
      </c>
      <c r="BE155" s="23">
        <f t="shared" si="372"/>
        <v>0</v>
      </c>
      <c r="BF155" s="23">
        <f>+'QTR Raw'!Z62</f>
        <v>0</v>
      </c>
      <c r="BG155" s="23">
        <f t="shared" si="372"/>
        <v>0</v>
      </c>
      <c r="BH155" s="22">
        <f>+'QTR Raw'!AB62</f>
        <v>0</v>
      </c>
      <c r="BI155" s="23">
        <f t="shared" si="372"/>
        <v>0</v>
      </c>
      <c r="BJ155" s="23">
        <f>+'QTR Raw'!AD62</f>
        <v>0</v>
      </c>
      <c r="BK155" s="23">
        <f t="shared" si="372"/>
        <v>0</v>
      </c>
      <c r="BL155" s="23">
        <f>+'QTR Raw'!AF62</f>
        <v>0</v>
      </c>
      <c r="BM155" s="23">
        <f t="shared" si="372"/>
        <v>0</v>
      </c>
      <c r="BN155" s="23">
        <f>+'QTR Raw'!AH62</f>
        <v>0</v>
      </c>
      <c r="BO155" s="23">
        <f t="shared" si="372"/>
        <v>0</v>
      </c>
      <c r="BP155" s="23">
        <f>+'QTR Raw'!AJ62</f>
        <v>0</v>
      </c>
      <c r="BQ155" s="23">
        <f t="shared" si="372"/>
        <v>0</v>
      </c>
      <c r="BR155" s="23">
        <f>+'QTR Raw'!AL62</f>
        <v>0</v>
      </c>
      <c r="BS155" s="23">
        <f t="shared" si="372"/>
        <v>0</v>
      </c>
      <c r="BT155" s="23">
        <f>+'QTR Raw'!AN62</f>
        <v>0</v>
      </c>
      <c r="BU155" s="23">
        <f t="shared" si="372"/>
        <v>0</v>
      </c>
      <c r="BV155" s="23">
        <f>+'QTR Raw'!AP62</f>
        <v>0</v>
      </c>
      <c r="BW155" s="23">
        <f t="shared" si="372"/>
        <v>0</v>
      </c>
      <c r="BX155" s="23">
        <f>+'QTR Raw'!AR62</f>
        <v>0</v>
      </c>
      <c r="BY155" s="23">
        <f t="shared" si="372"/>
        <v>0</v>
      </c>
      <c r="BZ155" s="23">
        <f>+'QTR Raw'!AT62</f>
        <v>0</v>
      </c>
      <c r="CA155" s="23">
        <f t="shared" si="372"/>
        <v>0</v>
      </c>
      <c r="CB155" s="23">
        <f>+'QTR Raw'!AV62</f>
        <v>0</v>
      </c>
      <c r="CC155" s="23">
        <f t="shared" si="372"/>
        <v>0</v>
      </c>
      <c r="CD155" s="23">
        <f>+'QTR Raw'!AX62</f>
        <v>0</v>
      </c>
      <c r="CE155" s="23">
        <f>+CD155</f>
        <v>0</v>
      </c>
      <c r="CF155" s="23">
        <f>+'QTR Raw'!AZ62</f>
        <v>0</v>
      </c>
      <c r="CG155" s="23">
        <f t="shared" ref="CG155:CI158" si="373">+CF155</f>
        <v>0</v>
      </c>
      <c r="CH155" s="23">
        <f t="shared" si="370"/>
        <v>0</v>
      </c>
      <c r="CI155" s="23">
        <f t="shared" si="373"/>
        <v>0</v>
      </c>
      <c r="CJ155" s="23">
        <f>+'QTR Raw'!BD62</f>
        <v>0</v>
      </c>
      <c r="CK155" s="23">
        <f t="shared" ref="CK155:DB155" si="374">+CJ155</f>
        <v>0</v>
      </c>
      <c r="CL155" s="23">
        <f>+'QTR Raw'!BF62</f>
        <v>0</v>
      </c>
      <c r="CM155" s="24">
        <f t="shared" si="374"/>
        <v>0</v>
      </c>
      <c r="CN155" s="24">
        <f t="shared" si="374"/>
        <v>0</v>
      </c>
      <c r="CO155" s="24">
        <f t="shared" si="374"/>
        <v>0</v>
      </c>
      <c r="CP155" s="24">
        <f t="shared" si="374"/>
        <v>0</v>
      </c>
      <c r="CQ155" s="24">
        <f t="shared" si="374"/>
        <v>0</v>
      </c>
      <c r="CR155" s="24">
        <f t="shared" si="374"/>
        <v>0</v>
      </c>
      <c r="CS155" s="24">
        <f t="shared" si="374"/>
        <v>0</v>
      </c>
      <c r="CT155" s="24">
        <f t="shared" si="374"/>
        <v>0</v>
      </c>
      <c r="CU155" s="24">
        <f t="shared" si="374"/>
        <v>0</v>
      </c>
      <c r="CV155" s="24">
        <f t="shared" si="374"/>
        <v>0</v>
      </c>
      <c r="CW155" s="24">
        <f t="shared" si="374"/>
        <v>0</v>
      </c>
      <c r="CX155" s="24">
        <f t="shared" si="374"/>
        <v>0</v>
      </c>
      <c r="CY155" s="24">
        <f t="shared" si="374"/>
        <v>0</v>
      </c>
      <c r="CZ155" s="24">
        <f t="shared" si="374"/>
        <v>0</v>
      </c>
      <c r="DA155" s="24">
        <f t="shared" si="374"/>
        <v>0</v>
      </c>
      <c r="DB155" s="24">
        <f t="shared" si="374"/>
        <v>0</v>
      </c>
      <c r="DE155" s="123"/>
      <c r="DF155" s="23">
        <v>0</v>
      </c>
    </row>
    <row r="156" spans="1:110" s="23" customFormat="1" outlineLevel="1" x14ac:dyDescent="0.2">
      <c r="A156" s="23" t="s">
        <v>46</v>
      </c>
      <c r="B156" s="23">
        <f>'Annual Raw'!C48</f>
        <v>1.4750000000000001</v>
      </c>
      <c r="C156" s="23">
        <f>'Annual Raw'!D48</f>
        <v>0.95</v>
      </c>
      <c r="D156" s="23">
        <f>'Annual Raw'!E48</f>
        <v>0.77500000000000002</v>
      </c>
      <c r="E156" s="23">
        <f>'Annual Raw'!F48</f>
        <v>0.6</v>
      </c>
      <c r="F156" s="23">
        <f>'Annual Raw'!G48</f>
        <v>7.4999999999999997E-2</v>
      </c>
      <c r="G156" s="23">
        <f>'Annual Raw'!H48</f>
        <v>0</v>
      </c>
      <c r="H156" s="23">
        <f>'Annual Raw'!I48</f>
        <v>0</v>
      </c>
      <c r="I156" s="23">
        <f>'Annual Raw'!J48</f>
        <v>10</v>
      </c>
      <c r="J156" s="23">
        <f>'Annual Raw'!K48</f>
        <v>14</v>
      </c>
      <c r="K156" s="23">
        <f>'Annual Raw'!L48</f>
        <v>0</v>
      </c>
      <c r="L156" s="23">
        <f>'Annual Raw'!M48</f>
        <v>0</v>
      </c>
      <c r="M156" s="23">
        <f>'Annual Raw'!N48</f>
        <v>0</v>
      </c>
      <c r="N156" s="23">
        <f>'Annual Raw'!O48</f>
        <v>0</v>
      </c>
      <c r="O156" s="23">
        <f>'Annual Raw'!P48</f>
        <v>3</v>
      </c>
      <c r="P156" s="23">
        <f>'Annual Raw'!Q48</f>
        <v>19</v>
      </c>
      <c r="Q156" s="23">
        <f>'Annual Raw'!R48</f>
        <v>27.291614500000001</v>
      </c>
      <c r="R156" s="23">
        <f>'Annual Raw'!S48</f>
        <v>4</v>
      </c>
      <c r="S156" s="23">
        <f>'Annual Raw'!T48</f>
        <v>6</v>
      </c>
      <c r="T156" s="23">
        <f>'Annual Raw'!U48</f>
        <v>6</v>
      </c>
      <c r="U156" s="23">
        <f>'Annual Raw'!V48</f>
        <v>6</v>
      </c>
      <c r="V156" s="23">
        <f>'Annual Raw'!W48</f>
        <v>0</v>
      </c>
      <c r="W156" s="23">
        <f>'Annual Raw'!X48</f>
        <v>0</v>
      </c>
      <c r="X156" s="23">
        <f>'Annual Raw'!Y48</f>
        <v>0</v>
      </c>
      <c r="Y156" s="23">
        <f>'Annual Raw'!Z48</f>
        <v>0</v>
      </c>
      <c r="Z156" s="23">
        <f>'Annual Raw'!AA48</f>
        <v>0</v>
      </c>
      <c r="AA156" s="23">
        <f>'Annual Raw'!AB48</f>
        <v>0</v>
      </c>
      <c r="AB156" s="24">
        <f>+CP156</f>
        <v>0</v>
      </c>
      <c r="AC156" s="24">
        <f>+CT156</f>
        <v>0</v>
      </c>
      <c r="AD156" s="24">
        <f>+CX156</f>
        <v>0</v>
      </c>
      <c r="AE156" s="24">
        <f>+DB156</f>
        <v>0</v>
      </c>
      <c r="AJ156" s="23">
        <f>+'QTR Raw'!D63</f>
        <v>0</v>
      </c>
      <c r="AK156" s="23">
        <f t="shared" si="372"/>
        <v>0</v>
      </c>
      <c r="AL156" s="23">
        <f>+'QTR Raw'!F63</f>
        <v>0</v>
      </c>
      <c r="AM156" s="23">
        <f t="shared" si="372"/>
        <v>0</v>
      </c>
      <c r="AN156" s="23">
        <f>+'QTR Raw'!H63</f>
        <v>0</v>
      </c>
      <c r="AO156" s="23">
        <f t="shared" si="372"/>
        <v>0</v>
      </c>
      <c r="AP156" s="23">
        <f>+'QTR Raw'!J63</f>
        <v>0</v>
      </c>
      <c r="AQ156" s="23">
        <f t="shared" si="372"/>
        <v>0</v>
      </c>
      <c r="AR156" s="23">
        <f>+'QTR Raw'!L63</f>
        <v>0</v>
      </c>
      <c r="AS156" s="23">
        <f t="shared" si="372"/>
        <v>0</v>
      </c>
      <c r="AT156" s="23">
        <f>+'QTR Raw'!N63</f>
        <v>0</v>
      </c>
      <c r="AU156" s="23">
        <f t="shared" si="372"/>
        <v>0</v>
      </c>
      <c r="AV156" s="23">
        <f>+'QTR Raw'!P63</f>
        <v>0</v>
      </c>
      <c r="AW156" s="23">
        <f t="shared" si="372"/>
        <v>0</v>
      </c>
      <c r="AX156" s="23">
        <f>+'QTR Raw'!R63</f>
        <v>0</v>
      </c>
      <c r="AY156" s="23">
        <f t="shared" si="372"/>
        <v>0</v>
      </c>
      <c r="AZ156" s="23">
        <f>+'QTR Raw'!T63</f>
        <v>0</v>
      </c>
      <c r="BA156" s="23">
        <f t="shared" si="372"/>
        <v>0</v>
      </c>
      <c r="BB156" s="23">
        <f>+'QTR Raw'!V63</f>
        <v>0</v>
      </c>
      <c r="BC156" s="23">
        <f t="shared" si="372"/>
        <v>0</v>
      </c>
      <c r="BD156" s="23">
        <f>+'QTR Raw'!X63</f>
        <v>0</v>
      </c>
      <c r="BE156" s="23">
        <f t="shared" si="372"/>
        <v>0</v>
      </c>
      <c r="BF156" s="23">
        <f>+'QTR Raw'!Z63</f>
        <v>0</v>
      </c>
      <c r="BG156" s="23">
        <f t="shared" si="372"/>
        <v>0</v>
      </c>
      <c r="BH156" s="23">
        <f>+'QTR Raw'!AB63</f>
        <v>0</v>
      </c>
      <c r="BI156" s="23">
        <f t="shared" si="372"/>
        <v>0</v>
      </c>
      <c r="BJ156" s="23">
        <f>+'QTR Raw'!AD63</f>
        <v>0</v>
      </c>
      <c r="BK156" s="23">
        <f t="shared" si="372"/>
        <v>0</v>
      </c>
      <c r="BL156" s="23">
        <f>+'QTR Raw'!AF63</f>
        <v>0</v>
      </c>
      <c r="BM156" s="23">
        <f t="shared" si="372"/>
        <v>0</v>
      </c>
      <c r="BN156" s="23">
        <f>+'QTR Raw'!AH63</f>
        <v>0</v>
      </c>
      <c r="BO156" s="23">
        <f t="shared" si="372"/>
        <v>0</v>
      </c>
      <c r="BP156" s="23">
        <f>+'QTR Raw'!AJ63</f>
        <v>0</v>
      </c>
      <c r="BQ156" s="23">
        <f t="shared" si="372"/>
        <v>0</v>
      </c>
      <c r="BR156" s="23">
        <f>+'QTR Raw'!AL63</f>
        <v>0</v>
      </c>
      <c r="BS156" s="23">
        <f t="shared" si="372"/>
        <v>0</v>
      </c>
      <c r="BT156" s="23">
        <f>+'QTR Raw'!AN63</f>
        <v>0</v>
      </c>
      <c r="BU156" s="23">
        <f t="shared" si="372"/>
        <v>0</v>
      </c>
      <c r="BV156" s="23">
        <f>+'QTR Raw'!AP63</f>
        <v>0</v>
      </c>
      <c r="BW156" s="23">
        <f t="shared" si="372"/>
        <v>0</v>
      </c>
      <c r="BX156" s="23">
        <f>+'QTR Raw'!AR63</f>
        <v>0</v>
      </c>
      <c r="BY156" s="23">
        <f t="shared" si="372"/>
        <v>0</v>
      </c>
      <c r="BZ156" s="23">
        <f>+'QTR Raw'!AT63</f>
        <v>0</v>
      </c>
      <c r="CA156" s="23">
        <f t="shared" si="372"/>
        <v>0</v>
      </c>
      <c r="CB156" s="23">
        <f>+'QTR Raw'!AV63</f>
        <v>0</v>
      </c>
      <c r="CC156" s="23">
        <f t="shared" si="372"/>
        <v>0</v>
      </c>
      <c r="CD156" s="23">
        <f>+'QTR Raw'!AX63</f>
        <v>0</v>
      </c>
      <c r="CE156" s="23">
        <f>+CD156</f>
        <v>0</v>
      </c>
      <c r="CF156" s="23">
        <f>+'QTR Raw'!AZ63</f>
        <v>0</v>
      </c>
      <c r="CG156" s="23">
        <f t="shared" si="373"/>
        <v>0</v>
      </c>
      <c r="CH156" s="23">
        <f t="shared" si="370"/>
        <v>0</v>
      </c>
      <c r="CI156" s="23">
        <f t="shared" si="373"/>
        <v>0</v>
      </c>
      <c r="CJ156" s="23">
        <f>+'QTR Raw'!BD63</f>
        <v>0</v>
      </c>
      <c r="CK156" s="23">
        <f t="shared" ref="CK156:DB156" si="375">+CJ156</f>
        <v>0</v>
      </c>
      <c r="CL156" s="23">
        <f>+'QTR Raw'!BF63</f>
        <v>0</v>
      </c>
      <c r="CM156" s="24">
        <f t="shared" si="375"/>
        <v>0</v>
      </c>
      <c r="CN156" s="24">
        <f t="shared" si="375"/>
        <v>0</v>
      </c>
      <c r="CO156" s="24">
        <f t="shared" si="375"/>
        <v>0</v>
      </c>
      <c r="CP156" s="24">
        <f t="shared" si="375"/>
        <v>0</v>
      </c>
      <c r="CQ156" s="24">
        <f t="shared" si="375"/>
        <v>0</v>
      </c>
      <c r="CR156" s="24">
        <f t="shared" si="375"/>
        <v>0</v>
      </c>
      <c r="CS156" s="24">
        <f t="shared" si="375"/>
        <v>0</v>
      </c>
      <c r="CT156" s="24">
        <f t="shared" si="375"/>
        <v>0</v>
      </c>
      <c r="CU156" s="24">
        <f t="shared" si="375"/>
        <v>0</v>
      </c>
      <c r="CV156" s="24">
        <f t="shared" si="375"/>
        <v>0</v>
      </c>
      <c r="CW156" s="24">
        <f t="shared" si="375"/>
        <v>0</v>
      </c>
      <c r="CX156" s="24">
        <f t="shared" si="375"/>
        <v>0</v>
      </c>
      <c r="CY156" s="24">
        <f t="shared" si="375"/>
        <v>0</v>
      </c>
      <c r="CZ156" s="24">
        <f t="shared" si="375"/>
        <v>0</v>
      </c>
      <c r="DA156" s="24">
        <f t="shared" si="375"/>
        <v>0</v>
      </c>
      <c r="DB156" s="24">
        <f t="shared" si="375"/>
        <v>0</v>
      </c>
      <c r="DE156" s="123"/>
      <c r="DF156" s="23">
        <v>0</v>
      </c>
    </row>
    <row r="157" spans="1:110" s="23" customFormat="1" outlineLevel="1" x14ac:dyDescent="0.2">
      <c r="A157" s="23" t="s">
        <v>47</v>
      </c>
      <c r="B157" s="23">
        <f>'Annual Raw'!C87+'Annual Raw'!C88+'Annual Raw'!C89+'Annual Raw'!C90</f>
        <v>0</v>
      </c>
      <c r="C157" s="23">
        <f>'Annual Raw'!D87+'Annual Raw'!D88+'Annual Raw'!D89+'Annual Raw'!D90</f>
        <v>0</v>
      </c>
      <c r="D157" s="23">
        <f>'Annual Raw'!E87+'Annual Raw'!E88+'Annual Raw'!E89+'Annual Raw'!E90</f>
        <v>0</v>
      </c>
      <c r="E157" s="23">
        <f>'Annual Raw'!F87+'Annual Raw'!F88+'Annual Raw'!F89+'Annual Raw'!F90</f>
        <v>0</v>
      </c>
      <c r="F157" s="23">
        <f>'Annual Raw'!G87+'Annual Raw'!G88+'Annual Raw'!G89+'Annual Raw'!G90</f>
        <v>0</v>
      </c>
      <c r="G157" s="23">
        <f>'Annual Raw'!H87+'Annual Raw'!H88+'Annual Raw'!H89+'Annual Raw'!H90</f>
        <v>0</v>
      </c>
      <c r="H157" s="23">
        <f>'Annual Raw'!I87+'Annual Raw'!I88+'Annual Raw'!I89+'Annual Raw'!I90</f>
        <v>0</v>
      </c>
      <c r="I157" s="23">
        <f>'Annual Raw'!J87+'Annual Raw'!J88+'Annual Raw'!J89+'Annual Raw'!J90</f>
        <v>0</v>
      </c>
      <c r="J157" s="23">
        <f>'Annual Raw'!K87+'Annual Raw'!K88+'Annual Raw'!K89+'Annual Raw'!K90</f>
        <v>0</v>
      </c>
      <c r="K157" s="23">
        <f>'Annual Raw'!L87+'Annual Raw'!L88+'Annual Raw'!L89+'Annual Raw'!L90</f>
        <v>0</v>
      </c>
      <c r="L157" s="23">
        <f>'Annual Raw'!M87+'Annual Raw'!M88+'Annual Raw'!M89+'Annual Raw'!M90</f>
        <v>24.410535700000001</v>
      </c>
      <c r="M157" s="23">
        <f>'Annual Raw'!N87+'Annual Raw'!N88+'Annual Raw'!N89+'Annual Raw'!N90</f>
        <v>30.709714300000002</v>
      </c>
      <c r="N157" s="23">
        <f>'Annual Raw'!O87+'Annual Raw'!O88+'Annual Raw'!O89+'Annual Raw'!O90</f>
        <v>32.773928599999998</v>
      </c>
      <c r="O157" s="23">
        <f>'Annual Raw'!P87+'Annual Raw'!P88+'Annual Raw'!P89+'Annual Raw'!P90</f>
        <v>47.769404999999999</v>
      </c>
      <c r="P157" s="23">
        <f>'Annual Raw'!Q87+'Annual Raw'!Q88+'Annual Raw'!Q89+'Annual Raw'!Q90</f>
        <v>28.599662299999999</v>
      </c>
      <c r="Q157" s="23">
        <f>'Annual Raw'!R87+'Annual Raw'!R88+'Annual Raw'!R89+'Annual Raw'!R90</f>
        <v>42.122385199999997</v>
      </c>
      <c r="R157" s="23">
        <f>'Annual Raw'!S87+'Annual Raw'!S88+'Annual Raw'!S89+'Annual Raw'!S90</f>
        <v>31.027469799999999</v>
      </c>
      <c r="S157" s="23">
        <f>'Annual Raw'!T87+'Annual Raw'!T88+'Annual Raw'!T89+'Annual Raw'!T90</f>
        <v>23.6</v>
      </c>
      <c r="T157" s="23">
        <f>'Annual Raw'!U87+'Annual Raw'!U88+'Annual Raw'!U89+'Annual Raw'!U90</f>
        <v>28.4</v>
      </c>
      <c r="U157" s="23">
        <f>'Annual Raw'!V87+'Annual Raw'!V88+'Annual Raw'!V89+'Annual Raw'!V90</f>
        <v>53.2</v>
      </c>
      <c r="V157" s="23">
        <f>'Annual Raw'!W87+'Annual Raw'!W88+'Annual Raw'!W89+'Annual Raw'!W90</f>
        <v>0</v>
      </c>
      <c r="W157" s="23">
        <f>'Annual Raw'!X87+'Annual Raw'!X88+'Annual Raw'!X89+'Annual Raw'!X90</f>
        <v>0</v>
      </c>
      <c r="X157" s="23">
        <f>'Annual Raw'!Y87+'Annual Raw'!Y88+'Annual Raw'!Y89+'Annual Raw'!Y90</f>
        <v>0</v>
      </c>
      <c r="Y157" s="23">
        <f>'Annual Raw'!Z87+'Annual Raw'!Z88+'Annual Raw'!Z89+'Annual Raw'!Z90</f>
        <v>0</v>
      </c>
      <c r="Z157" s="23">
        <f>'Annual Raw'!AA87+'Annual Raw'!AA88+'Annual Raw'!AA89+'Annual Raw'!AA90</f>
        <v>0</v>
      </c>
      <c r="AA157" s="23">
        <f>'Annual Raw'!AB87+'Annual Raw'!AB88+'Annual Raw'!AB89+'Annual Raw'!AB90</f>
        <v>0</v>
      </c>
      <c r="AB157" s="24">
        <f>+CP157</f>
        <v>0</v>
      </c>
      <c r="AC157" s="24">
        <f>+CT157</f>
        <v>0</v>
      </c>
      <c r="AD157" s="24">
        <f>+CX157</f>
        <v>0</v>
      </c>
      <c r="AE157" s="24">
        <f>+DB157</f>
        <v>0</v>
      </c>
      <c r="AJ157" s="23">
        <f>+'QTR Raw'!D90</f>
        <v>0</v>
      </c>
      <c r="AK157" s="23">
        <f t="shared" si="372"/>
        <v>0</v>
      </c>
      <c r="AL157" s="23">
        <f>+'QTR Raw'!F90</f>
        <v>0</v>
      </c>
      <c r="AM157" s="23">
        <f t="shared" si="372"/>
        <v>0</v>
      </c>
      <c r="AN157" s="23">
        <f>+'QTR Raw'!H90</f>
        <v>0</v>
      </c>
      <c r="AO157" s="23">
        <f t="shared" si="372"/>
        <v>0</v>
      </c>
      <c r="AP157" s="23">
        <f>+'QTR Raw'!J90</f>
        <v>0</v>
      </c>
      <c r="AQ157" s="23">
        <f t="shared" si="372"/>
        <v>0</v>
      </c>
      <c r="AR157" s="23">
        <f>+'QTR Raw'!L90</f>
        <v>0</v>
      </c>
      <c r="AS157" s="23">
        <f t="shared" si="372"/>
        <v>0</v>
      </c>
      <c r="AT157" s="23">
        <f>+'QTR Raw'!N90</f>
        <v>0</v>
      </c>
      <c r="AU157" s="23">
        <f t="shared" si="372"/>
        <v>0</v>
      </c>
      <c r="AV157" s="23">
        <f>+'QTR Raw'!P90</f>
        <v>0</v>
      </c>
      <c r="AW157" s="23">
        <f t="shared" si="372"/>
        <v>0</v>
      </c>
      <c r="AX157" s="23">
        <f>+'QTR Raw'!R90</f>
        <v>0</v>
      </c>
      <c r="AY157" s="23">
        <f t="shared" si="372"/>
        <v>0</v>
      </c>
      <c r="AZ157" s="23">
        <f>+'QTR Raw'!T90</f>
        <v>0</v>
      </c>
      <c r="BA157" s="23">
        <f t="shared" si="372"/>
        <v>0</v>
      </c>
      <c r="BB157" s="23">
        <f>+'QTR Raw'!V90</f>
        <v>0</v>
      </c>
      <c r="BC157" s="23">
        <f t="shared" si="372"/>
        <v>0</v>
      </c>
      <c r="BD157" s="23">
        <f>+'QTR Raw'!X90</f>
        <v>0</v>
      </c>
      <c r="BE157" s="23">
        <f t="shared" si="372"/>
        <v>0</v>
      </c>
      <c r="BF157" s="23">
        <f>+'QTR Raw'!Z90</f>
        <v>0</v>
      </c>
      <c r="BG157" s="23">
        <f t="shared" si="372"/>
        <v>0</v>
      </c>
      <c r="BH157" s="22">
        <f>+'QTR Raw'!AB90</f>
        <v>0</v>
      </c>
      <c r="BI157" s="23">
        <f t="shared" si="372"/>
        <v>0</v>
      </c>
      <c r="BJ157" s="23">
        <f>+'QTR Raw'!AD90</f>
        <v>0</v>
      </c>
      <c r="BK157" s="23">
        <f t="shared" si="372"/>
        <v>0</v>
      </c>
      <c r="BL157" s="23">
        <f>+'QTR Raw'!AF90</f>
        <v>0</v>
      </c>
      <c r="BM157" s="23">
        <f t="shared" si="372"/>
        <v>0</v>
      </c>
      <c r="BN157" s="23">
        <f>+'QTR Raw'!AH90</f>
        <v>0</v>
      </c>
      <c r="BO157" s="23">
        <f t="shared" si="372"/>
        <v>0</v>
      </c>
      <c r="BP157" s="23">
        <f>+'QTR Raw'!AJ90</f>
        <v>0</v>
      </c>
      <c r="BQ157" s="23">
        <f t="shared" si="372"/>
        <v>0</v>
      </c>
      <c r="BR157" s="23">
        <f>+'QTR Raw'!AL90</f>
        <v>0</v>
      </c>
      <c r="BS157" s="23">
        <f t="shared" si="372"/>
        <v>0</v>
      </c>
      <c r="BT157" s="23">
        <f>+'QTR Raw'!AN90</f>
        <v>0</v>
      </c>
      <c r="BU157" s="23">
        <f t="shared" si="372"/>
        <v>0</v>
      </c>
      <c r="BV157" s="23">
        <f>+'QTR Raw'!AP90</f>
        <v>0</v>
      </c>
      <c r="BW157" s="23">
        <f t="shared" si="372"/>
        <v>0</v>
      </c>
      <c r="BX157" s="23">
        <f>+'QTR Raw'!AR90</f>
        <v>0</v>
      </c>
      <c r="BY157" s="23">
        <f t="shared" si="372"/>
        <v>0</v>
      </c>
      <c r="BZ157" s="23">
        <f>+'QTR Raw'!AT90</f>
        <v>0</v>
      </c>
      <c r="CA157" s="23">
        <f t="shared" si="372"/>
        <v>0</v>
      </c>
      <c r="CB157" s="23">
        <f>+'QTR Raw'!AV90</f>
        <v>0</v>
      </c>
      <c r="CC157" s="23">
        <f t="shared" si="372"/>
        <v>0</v>
      </c>
      <c r="CD157" s="23">
        <f>+'QTR Raw'!AX90</f>
        <v>0</v>
      </c>
      <c r="CE157" s="23">
        <f>+CD157</f>
        <v>0</v>
      </c>
      <c r="CF157" s="23">
        <f>+'QTR Raw'!AZ90</f>
        <v>0</v>
      </c>
      <c r="CG157" s="23">
        <f t="shared" si="373"/>
        <v>0</v>
      </c>
      <c r="CH157" s="23">
        <f>+Z157</f>
        <v>0</v>
      </c>
      <c r="CI157" s="23">
        <f t="shared" si="373"/>
        <v>0</v>
      </c>
      <c r="CJ157" s="23">
        <f>+'QTR Raw'!BD90</f>
        <v>0</v>
      </c>
      <c r="CK157" s="23">
        <f t="shared" ref="CK157:DB157" si="376">+CJ157</f>
        <v>0</v>
      </c>
      <c r="CL157" s="23">
        <f>+'QTR Raw'!BF90</f>
        <v>0</v>
      </c>
      <c r="CM157" s="24">
        <f t="shared" si="376"/>
        <v>0</v>
      </c>
      <c r="CN157" s="24">
        <f t="shared" si="376"/>
        <v>0</v>
      </c>
      <c r="CO157" s="24">
        <f t="shared" si="376"/>
        <v>0</v>
      </c>
      <c r="CP157" s="24">
        <f t="shared" si="376"/>
        <v>0</v>
      </c>
      <c r="CQ157" s="24">
        <f t="shared" si="376"/>
        <v>0</v>
      </c>
      <c r="CR157" s="24">
        <f t="shared" si="376"/>
        <v>0</v>
      </c>
      <c r="CS157" s="24">
        <f t="shared" si="376"/>
        <v>0</v>
      </c>
      <c r="CT157" s="24">
        <f t="shared" si="376"/>
        <v>0</v>
      </c>
      <c r="CU157" s="24">
        <f t="shared" si="376"/>
        <v>0</v>
      </c>
      <c r="CV157" s="24">
        <f t="shared" si="376"/>
        <v>0</v>
      </c>
      <c r="CW157" s="24">
        <f t="shared" si="376"/>
        <v>0</v>
      </c>
      <c r="CX157" s="24">
        <f t="shared" si="376"/>
        <v>0</v>
      </c>
      <c r="CY157" s="24">
        <f t="shared" si="376"/>
        <v>0</v>
      </c>
      <c r="CZ157" s="24">
        <f t="shared" si="376"/>
        <v>0</v>
      </c>
      <c r="DA157" s="24">
        <f t="shared" si="376"/>
        <v>0</v>
      </c>
      <c r="DB157" s="24">
        <f t="shared" si="376"/>
        <v>0</v>
      </c>
      <c r="DE157" s="123"/>
      <c r="DF157" s="23">
        <v>0</v>
      </c>
    </row>
    <row r="158" spans="1:110" s="23" customFormat="1" outlineLevel="1" x14ac:dyDescent="0.2">
      <c r="A158" s="23" t="s">
        <v>48</v>
      </c>
      <c r="B158" s="23">
        <f>'Annual Raw'!C56</f>
        <v>0</v>
      </c>
      <c r="C158" s="23">
        <f>'Annual Raw'!D56</f>
        <v>0</v>
      </c>
      <c r="D158" s="23">
        <f>'Annual Raw'!E56</f>
        <v>0</v>
      </c>
      <c r="E158" s="23">
        <f>'Annual Raw'!F56</f>
        <v>0</v>
      </c>
      <c r="F158" s="23">
        <f>'Annual Raw'!G56</f>
        <v>0</v>
      </c>
      <c r="G158" s="23">
        <f>'Annual Raw'!H56</f>
        <v>0</v>
      </c>
      <c r="H158" s="23">
        <f>'Annual Raw'!I56</f>
        <v>0</v>
      </c>
      <c r="I158" s="23">
        <f>'Annual Raw'!J56</f>
        <v>0</v>
      </c>
      <c r="J158" s="23">
        <f>'Annual Raw'!K56</f>
        <v>0</v>
      </c>
      <c r="K158" s="23">
        <f>'Annual Raw'!L56</f>
        <v>0</v>
      </c>
      <c r="L158" s="23">
        <f>'Annual Raw'!M56</f>
        <v>9.1186393999999993</v>
      </c>
      <c r="M158" s="23">
        <f>'Annual Raw'!N56</f>
        <v>55.858148499999999</v>
      </c>
      <c r="N158" s="23">
        <f>'Annual Raw'!O56</f>
        <v>89.080548699999994</v>
      </c>
      <c r="O158" s="23">
        <f>'Annual Raw'!P56</f>
        <v>139.8527455</v>
      </c>
      <c r="P158" s="23">
        <f>'Annual Raw'!Q56</f>
        <v>129.9171848</v>
      </c>
      <c r="Q158" s="23">
        <f>'Annual Raw'!R56</f>
        <v>282.41028119999999</v>
      </c>
      <c r="R158" s="23">
        <f>'Annual Raw'!S56</f>
        <v>302.89972139999998</v>
      </c>
      <c r="S158" s="23">
        <f>'Annual Raw'!T56</f>
        <v>150.46089710000001</v>
      </c>
      <c r="T158" s="23">
        <f>'Annual Raw'!U56</f>
        <v>196.79741480000001</v>
      </c>
      <c r="U158" s="23">
        <f>'Annual Raw'!V56</f>
        <v>85.719899699999999</v>
      </c>
      <c r="V158" s="23">
        <f>'Annual Raw'!W56</f>
        <v>60.368699999999997</v>
      </c>
      <c r="W158" s="23">
        <f>'Annual Raw'!X56</f>
        <v>43.375999999999998</v>
      </c>
      <c r="X158" s="23">
        <f>'Annual Raw'!Y56</f>
        <v>0</v>
      </c>
      <c r="Y158" s="23">
        <f>'Annual Raw'!Z56</f>
        <v>4.8727999999999998</v>
      </c>
      <c r="Z158" s="23">
        <f>'Annual Raw'!AA56</f>
        <v>33.099699999999999</v>
      </c>
      <c r="AA158" s="23">
        <f>'Annual Raw'!AB56</f>
        <v>69.5</v>
      </c>
      <c r="AB158" s="24">
        <f>+CP158</f>
        <v>69.5</v>
      </c>
      <c r="AC158" s="24">
        <f>+CT158</f>
        <v>69.5</v>
      </c>
      <c r="AD158" s="24">
        <f>+CX158</f>
        <v>69.5</v>
      </c>
      <c r="AE158" s="24">
        <f>+DB158</f>
        <v>69.5</v>
      </c>
      <c r="AJ158" s="23">
        <f>+'QTR Raw'!D88</f>
        <v>0</v>
      </c>
      <c r="AK158" s="23">
        <f t="shared" si="372"/>
        <v>0</v>
      </c>
      <c r="AL158" s="23">
        <f>+'QTR Raw'!F88</f>
        <v>0</v>
      </c>
      <c r="AM158" s="23">
        <f t="shared" si="372"/>
        <v>0</v>
      </c>
      <c r="AN158" s="23">
        <f>+'QTR Raw'!H88</f>
        <v>0</v>
      </c>
      <c r="AO158" s="23">
        <f t="shared" si="372"/>
        <v>0</v>
      </c>
      <c r="AP158" s="23">
        <f>+'QTR Raw'!J88</f>
        <v>0</v>
      </c>
      <c r="AQ158" s="23">
        <f t="shared" si="372"/>
        <v>0</v>
      </c>
      <c r="AR158" s="23">
        <f>+'QTR Raw'!L88</f>
        <v>0</v>
      </c>
      <c r="AS158" s="23">
        <f t="shared" si="372"/>
        <v>0</v>
      </c>
      <c r="AT158" s="23">
        <f>+'QTR Raw'!N88</f>
        <v>0</v>
      </c>
      <c r="AU158" s="23">
        <f t="shared" si="372"/>
        <v>0</v>
      </c>
      <c r="AV158" s="23">
        <f>+'QTR Raw'!P88</f>
        <v>0</v>
      </c>
      <c r="AW158" s="23">
        <f t="shared" si="372"/>
        <v>0</v>
      </c>
      <c r="AX158" s="23">
        <f>+'QTR Raw'!R88</f>
        <v>0</v>
      </c>
      <c r="AY158" s="23">
        <f t="shared" si="372"/>
        <v>0</v>
      </c>
      <c r="AZ158" s="23">
        <f>+'QTR Raw'!T88</f>
        <v>0</v>
      </c>
      <c r="BA158" s="23">
        <f t="shared" si="372"/>
        <v>0</v>
      </c>
      <c r="BB158" s="23">
        <f>+'QTR Raw'!V88</f>
        <v>0</v>
      </c>
      <c r="BC158" s="23">
        <f t="shared" si="372"/>
        <v>0</v>
      </c>
      <c r="BD158" s="23">
        <f>+'QTR Raw'!X88</f>
        <v>0</v>
      </c>
      <c r="BE158" s="23">
        <f t="shared" si="372"/>
        <v>0</v>
      </c>
      <c r="BF158" s="23">
        <f>+'QTR Raw'!Z88</f>
        <v>0</v>
      </c>
      <c r="BG158" s="23">
        <f t="shared" si="372"/>
        <v>0</v>
      </c>
      <c r="BH158" s="23">
        <f>+'QTR Raw'!AB88</f>
        <v>0</v>
      </c>
      <c r="BI158" s="23">
        <f t="shared" si="372"/>
        <v>0</v>
      </c>
      <c r="BJ158" s="23">
        <f>+'QTR Raw'!AD88</f>
        <v>0</v>
      </c>
      <c r="BK158" s="23">
        <f t="shared" si="372"/>
        <v>0</v>
      </c>
      <c r="BL158" s="23">
        <f>+'QTR Raw'!AF88</f>
        <v>0</v>
      </c>
      <c r="BM158" s="23">
        <f t="shared" si="372"/>
        <v>0</v>
      </c>
      <c r="BN158" s="23">
        <f>+'QTR Raw'!AH88</f>
        <v>0</v>
      </c>
      <c r="BO158" s="23">
        <f t="shared" si="372"/>
        <v>0</v>
      </c>
      <c r="BP158" s="23">
        <f>+'QTR Raw'!AJ88</f>
        <v>0</v>
      </c>
      <c r="BQ158" s="23">
        <f t="shared" si="372"/>
        <v>0</v>
      </c>
      <c r="BR158" s="23">
        <f>+'QTR Raw'!AL88</f>
        <v>0</v>
      </c>
      <c r="BS158" s="23">
        <f t="shared" si="372"/>
        <v>0</v>
      </c>
      <c r="BT158" s="23">
        <f>+'QTR Raw'!AN88</f>
        <v>0</v>
      </c>
      <c r="BU158" s="23">
        <f t="shared" si="372"/>
        <v>0</v>
      </c>
      <c r="BV158" s="23">
        <f>+'QTR Raw'!AP88</f>
        <v>0</v>
      </c>
      <c r="BW158" s="23">
        <f t="shared" si="372"/>
        <v>0</v>
      </c>
      <c r="BX158" s="23">
        <f>+'QTR Raw'!AR88</f>
        <v>0</v>
      </c>
      <c r="BY158" s="23">
        <f t="shared" si="372"/>
        <v>0</v>
      </c>
      <c r="BZ158" s="23">
        <f>+'QTR Raw'!AT88</f>
        <v>0</v>
      </c>
      <c r="CA158" s="23">
        <f t="shared" si="372"/>
        <v>0</v>
      </c>
      <c r="CB158" s="23">
        <f>+'QTR Raw'!AV88</f>
        <v>0</v>
      </c>
      <c r="CC158" s="23">
        <f t="shared" si="372"/>
        <v>0</v>
      </c>
      <c r="CD158" s="23">
        <f>+'QTR Raw'!AX88</f>
        <v>4.8730000000000002</v>
      </c>
      <c r="CE158" s="23">
        <f>+CD158</f>
        <v>4.8730000000000002</v>
      </c>
      <c r="CF158" s="23">
        <f>+'QTR Raw'!AZ88</f>
        <v>87</v>
      </c>
      <c r="CG158" s="23">
        <f t="shared" si="373"/>
        <v>87</v>
      </c>
      <c r="CH158" s="23">
        <f t="shared" si="370"/>
        <v>33.099699999999999</v>
      </c>
      <c r="CI158" s="23">
        <f t="shared" si="373"/>
        <v>33.099699999999999</v>
      </c>
      <c r="CJ158" s="23">
        <f>+'QTR Raw'!BD88</f>
        <v>90.5</v>
      </c>
      <c r="CK158" s="23">
        <f t="shared" ref="CK158:DB158" si="377">+CJ158</f>
        <v>90.5</v>
      </c>
      <c r="CL158" s="23">
        <f>+'QTR Raw'!BF88</f>
        <v>69.5</v>
      </c>
      <c r="CM158" s="24">
        <f t="shared" si="377"/>
        <v>69.5</v>
      </c>
      <c r="CN158" s="24">
        <f t="shared" si="377"/>
        <v>69.5</v>
      </c>
      <c r="CO158" s="24">
        <f t="shared" si="377"/>
        <v>69.5</v>
      </c>
      <c r="CP158" s="24">
        <f t="shared" si="377"/>
        <v>69.5</v>
      </c>
      <c r="CQ158" s="24">
        <f t="shared" si="377"/>
        <v>69.5</v>
      </c>
      <c r="CR158" s="24">
        <f t="shared" si="377"/>
        <v>69.5</v>
      </c>
      <c r="CS158" s="24">
        <f t="shared" si="377"/>
        <v>69.5</v>
      </c>
      <c r="CT158" s="24">
        <f t="shared" si="377"/>
        <v>69.5</v>
      </c>
      <c r="CU158" s="24">
        <f t="shared" si="377"/>
        <v>69.5</v>
      </c>
      <c r="CV158" s="24">
        <f t="shared" si="377"/>
        <v>69.5</v>
      </c>
      <c r="CW158" s="24">
        <f t="shared" si="377"/>
        <v>69.5</v>
      </c>
      <c r="CX158" s="24">
        <f t="shared" si="377"/>
        <v>69.5</v>
      </c>
      <c r="CY158" s="24">
        <f t="shared" si="377"/>
        <v>69.5</v>
      </c>
      <c r="CZ158" s="24">
        <f t="shared" si="377"/>
        <v>69.5</v>
      </c>
      <c r="DA158" s="24">
        <f t="shared" si="377"/>
        <v>69.5</v>
      </c>
      <c r="DB158" s="24">
        <f t="shared" si="377"/>
        <v>69.5</v>
      </c>
      <c r="DE158" s="123"/>
      <c r="DF158" s="23">
        <v>90.5</v>
      </c>
    </row>
    <row r="159" spans="1:110" s="22" customFormat="1" x14ac:dyDescent="0.2">
      <c r="A159" s="22" t="s">
        <v>49</v>
      </c>
      <c r="B159" s="22">
        <f>SUM(B155:B158)</f>
        <v>8.4006003000000007</v>
      </c>
      <c r="C159" s="22">
        <f t="shared" ref="C159:V159" si="378">SUM(C155:C158)</f>
        <v>2.7483298999999999</v>
      </c>
      <c r="D159" s="22">
        <f t="shared" si="378"/>
        <v>6.0898854</v>
      </c>
      <c r="E159" s="22">
        <f t="shared" si="378"/>
        <v>0.6</v>
      </c>
      <c r="F159" s="22">
        <f t="shared" si="378"/>
        <v>0.99477909999999992</v>
      </c>
      <c r="G159" s="22">
        <f t="shared" si="378"/>
        <v>1.2939266</v>
      </c>
      <c r="H159" s="22">
        <f t="shared" si="378"/>
        <v>8.0543794000000002</v>
      </c>
      <c r="I159" s="22">
        <f t="shared" si="378"/>
        <v>21.896455700000001</v>
      </c>
      <c r="J159" s="22">
        <f t="shared" si="378"/>
        <v>38.812443399999999</v>
      </c>
      <c r="K159" s="22">
        <f t="shared" si="378"/>
        <v>118.9709415</v>
      </c>
      <c r="L159" s="22">
        <f t="shared" si="378"/>
        <v>110.58363940000001</v>
      </c>
      <c r="M159" s="22">
        <f t="shared" si="378"/>
        <v>179.37843429999998</v>
      </c>
      <c r="N159" s="22">
        <f t="shared" si="378"/>
        <v>204.41956670000002</v>
      </c>
      <c r="O159" s="22">
        <f t="shared" si="378"/>
        <v>233.9176296</v>
      </c>
      <c r="P159" s="22">
        <f t="shared" si="378"/>
        <v>227.41383759999999</v>
      </c>
      <c r="Q159" s="22">
        <f t="shared" si="378"/>
        <v>526.92283529999997</v>
      </c>
      <c r="R159" s="22">
        <f t="shared" si="378"/>
        <v>546.8791913</v>
      </c>
      <c r="S159" s="22">
        <f t="shared" si="378"/>
        <v>261.6608971</v>
      </c>
      <c r="T159" s="22">
        <f t="shared" si="378"/>
        <v>284.39741479999998</v>
      </c>
      <c r="U159" s="22">
        <f t="shared" si="378"/>
        <v>144.9198997</v>
      </c>
      <c r="V159" s="22">
        <f t="shared" si="378"/>
        <v>60.368699999999997</v>
      </c>
      <c r="W159" s="22">
        <f t="shared" ref="W159:AE159" si="379">SUM(W155:W158)</f>
        <v>43.375999999999998</v>
      </c>
      <c r="X159" s="22">
        <f t="shared" si="379"/>
        <v>0</v>
      </c>
      <c r="Y159" s="22">
        <f t="shared" si="379"/>
        <v>4.8727999999999998</v>
      </c>
      <c r="Z159" s="22">
        <f t="shared" si="379"/>
        <v>33.099699999999999</v>
      </c>
      <c r="AA159" s="22">
        <f t="shared" ref="AA159" si="380">SUM(AA155:AA158)</f>
        <v>69.5</v>
      </c>
      <c r="AB159" s="21">
        <f t="shared" si="379"/>
        <v>69.5</v>
      </c>
      <c r="AC159" s="21">
        <f t="shared" si="379"/>
        <v>69.5</v>
      </c>
      <c r="AD159" s="21">
        <f t="shared" si="379"/>
        <v>69.5</v>
      </c>
      <c r="AE159" s="21">
        <f t="shared" si="379"/>
        <v>69.5</v>
      </c>
      <c r="AJ159" s="22">
        <f t="shared" ref="AJ159:AO159" si="381">SUM(AJ155:AJ158)</f>
        <v>0</v>
      </c>
      <c r="AK159" s="22">
        <f t="shared" si="381"/>
        <v>0</v>
      </c>
      <c r="AL159" s="22">
        <f t="shared" si="381"/>
        <v>0</v>
      </c>
      <c r="AM159" s="22">
        <f t="shared" si="381"/>
        <v>0</v>
      </c>
      <c r="AN159" s="22">
        <f t="shared" si="381"/>
        <v>0</v>
      </c>
      <c r="AO159" s="22">
        <f t="shared" si="381"/>
        <v>0</v>
      </c>
      <c r="AP159" s="22">
        <f t="shared" ref="AP159:CE159" si="382">SUM(AP155:AP158)</f>
        <v>0</v>
      </c>
      <c r="AQ159" s="22">
        <f t="shared" si="382"/>
        <v>0</v>
      </c>
      <c r="AR159" s="22">
        <f t="shared" si="382"/>
        <v>0</v>
      </c>
      <c r="AS159" s="22">
        <f t="shared" si="382"/>
        <v>0</v>
      </c>
      <c r="AT159" s="22">
        <f t="shared" si="382"/>
        <v>0</v>
      </c>
      <c r="AU159" s="22">
        <f t="shared" si="382"/>
        <v>0</v>
      </c>
      <c r="AV159" s="22">
        <f t="shared" si="382"/>
        <v>0</v>
      </c>
      <c r="AW159" s="22">
        <f t="shared" si="382"/>
        <v>0</v>
      </c>
      <c r="AX159" s="22">
        <f t="shared" si="382"/>
        <v>0</v>
      </c>
      <c r="AY159" s="22">
        <f t="shared" si="382"/>
        <v>0</v>
      </c>
      <c r="AZ159" s="22">
        <f t="shared" si="382"/>
        <v>0</v>
      </c>
      <c r="BA159" s="22">
        <f t="shared" si="382"/>
        <v>0</v>
      </c>
      <c r="BB159" s="22">
        <f t="shared" si="382"/>
        <v>0</v>
      </c>
      <c r="BC159" s="22">
        <f t="shared" si="382"/>
        <v>0</v>
      </c>
      <c r="BD159" s="22">
        <f t="shared" si="382"/>
        <v>0</v>
      </c>
      <c r="BE159" s="22">
        <f t="shared" si="382"/>
        <v>0</v>
      </c>
      <c r="BF159" s="22">
        <f t="shared" si="382"/>
        <v>0</v>
      </c>
      <c r="BG159" s="22">
        <f t="shared" si="382"/>
        <v>0</v>
      </c>
      <c r="BH159" s="22">
        <f>SUM(BH155:BH158)</f>
        <v>0</v>
      </c>
      <c r="BI159" s="22">
        <f t="shared" si="382"/>
        <v>0</v>
      </c>
      <c r="BJ159" s="22">
        <f t="shared" si="382"/>
        <v>0</v>
      </c>
      <c r="BK159" s="22">
        <f t="shared" si="382"/>
        <v>0</v>
      </c>
      <c r="BL159" s="22">
        <f t="shared" si="382"/>
        <v>0</v>
      </c>
      <c r="BM159" s="22">
        <f t="shared" si="382"/>
        <v>0</v>
      </c>
      <c r="BN159" s="22">
        <f t="shared" si="382"/>
        <v>0</v>
      </c>
      <c r="BO159" s="22">
        <f t="shared" si="382"/>
        <v>0</v>
      </c>
      <c r="BP159" s="22">
        <f t="shared" si="382"/>
        <v>0</v>
      </c>
      <c r="BQ159" s="22">
        <f t="shared" si="382"/>
        <v>0</v>
      </c>
      <c r="BR159" s="22">
        <f t="shared" si="382"/>
        <v>0</v>
      </c>
      <c r="BS159" s="22">
        <f t="shared" si="382"/>
        <v>0</v>
      </c>
      <c r="BT159" s="22">
        <f t="shared" si="382"/>
        <v>0</v>
      </c>
      <c r="BU159" s="22">
        <f t="shared" si="382"/>
        <v>0</v>
      </c>
      <c r="BV159" s="22">
        <f t="shared" si="382"/>
        <v>0</v>
      </c>
      <c r="BW159" s="22">
        <f t="shared" si="382"/>
        <v>0</v>
      </c>
      <c r="BX159" s="22">
        <f t="shared" si="382"/>
        <v>0</v>
      </c>
      <c r="BY159" s="22">
        <f t="shared" si="382"/>
        <v>0</v>
      </c>
      <c r="BZ159" s="22">
        <f t="shared" si="382"/>
        <v>0</v>
      </c>
      <c r="CA159" s="22">
        <f t="shared" si="382"/>
        <v>0</v>
      </c>
      <c r="CB159" s="22">
        <f t="shared" si="382"/>
        <v>0</v>
      </c>
      <c r="CC159" s="22">
        <f t="shared" si="382"/>
        <v>0</v>
      </c>
      <c r="CD159" s="22">
        <f t="shared" si="382"/>
        <v>4.8730000000000002</v>
      </c>
      <c r="CE159" s="22">
        <f t="shared" si="382"/>
        <v>4.8730000000000002</v>
      </c>
      <c r="CF159" s="22">
        <f>SUM(CF155:CF158)</f>
        <v>87</v>
      </c>
      <c r="CG159" s="22">
        <f>SUM(CG155:CG158)</f>
        <v>87</v>
      </c>
      <c r="CH159" s="22">
        <f>SUM(CH155:CH158)</f>
        <v>33.099699999999999</v>
      </c>
      <c r="CI159" s="22">
        <f>SUM(CI155:CI158)</f>
        <v>33.099699999999999</v>
      </c>
      <c r="CJ159" s="22">
        <f t="shared" ref="CJ159:DB159" si="383">SUM(CJ155:CJ158)</f>
        <v>90.5</v>
      </c>
      <c r="CK159" s="22">
        <f t="shared" si="383"/>
        <v>90.5</v>
      </c>
      <c r="CL159" s="22">
        <f t="shared" ref="CL159" si="384">SUM(CL155:CL158)</f>
        <v>69.5</v>
      </c>
      <c r="CM159" s="21">
        <f t="shared" si="383"/>
        <v>69.5</v>
      </c>
      <c r="CN159" s="21">
        <f t="shared" si="383"/>
        <v>69.5</v>
      </c>
      <c r="CO159" s="21">
        <f t="shared" si="383"/>
        <v>69.5</v>
      </c>
      <c r="CP159" s="21">
        <f t="shared" si="383"/>
        <v>69.5</v>
      </c>
      <c r="CQ159" s="21">
        <f t="shared" si="383"/>
        <v>69.5</v>
      </c>
      <c r="CR159" s="21">
        <f t="shared" si="383"/>
        <v>69.5</v>
      </c>
      <c r="CS159" s="21">
        <f t="shared" si="383"/>
        <v>69.5</v>
      </c>
      <c r="CT159" s="21">
        <f t="shared" si="383"/>
        <v>69.5</v>
      </c>
      <c r="CU159" s="21">
        <f t="shared" si="383"/>
        <v>69.5</v>
      </c>
      <c r="CV159" s="21">
        <f t="shared" si="383"/>
        <v>69.5</v>
      </c>
      <c r="CW159" s="21">
        <f t="shared" si="383"/>
        <v>69.5</v>
      </c>
      <c r="CX159" s="21">
        <f t="shared" si="383"/>
        <v>69.5</v>
      </c>
      <c r="CY159" s="21">
        <f t="shared" si="383"/>
        <v>69.5</v>
      </c>
      <c r="CZ159" s="21">
        <f t="shared" si="383"/>
        <v>69.5</v>
      </c>
      <c r="DA159" s="21">
        <f t="shared" si="383"/>
        <v>69.5</v>
      </c>
      <c r="DB159" s="21">
        <f t="shared" si="383"/>
        <v>69.5</v>
      </c>
      <c r="DE159" s="126"/>
      <c r="DF159" s="22">
        <v>90.5</v>
      </c>
    </row>
    <row r="160" spans="1:110" s="26" customFormat="1" x14ac:dyDescent="0.2">
      <c r="A160" s="26" t="s">
        <v>437</v>
      </c>
      <c r="B160" s="26">
        <f>B159+B151+B153</f>
        <v>25.531265000000001</v>
      </c>
      <c r="C160" s="26">
        <f t="shared" ref="C160:V160" si="385">C159+C151+C153</f>
        <v>22.6016634</v>
      </c>
      <c r="D160" s="26">
        <f>D159+D151+D153</f>
        <v>26.754654200000001</v>
      </c>
      <c r="E160" s="26">
        <f t="shared" si="385"/>
        <v>23.834476500000001</v>
      </c>
      <c r="F160" s="26">
        <f t="shared" si="385"/>
        <v>27.0265615</v>
      </c>
      <c r="G160" s="26">
        <f t="shared" si="385"/>
        <v>35.670626599999999</v>
      </c>
      <c r="H160" s="26">
        <f t="shared" si="385"/>
        <v>58.356338999999998</v>
      </c>
      <c r="I160" s="26">
        <f t="shared" si="385"/>
        <v>91.671456300000003</v>
      </c>
      <c r="J160" s="26">
        <f t="shared" si="385"/>
        <v>133.49205470000001</v>
      </c>
      <c r="K160" s="26">
        <f t="shared" si="385"/>
        <v>256.16354389999998</v>
      </c>
      <c r="L160" s="26">
        <f t="shared" si="385"/>
        <v>284.75320550000004</v>
      </c>
      <c r="M160" s="26">
        <f t="shared" si="385"/>
        <v>368.08163949999994</v>
      </c>
      <c r="N160" s="26">
        <f t="shared" si="385"/>
        <v>628.32744679999996</v>
      </c>
      <c r="O160" s="26">
        <f t="shared" si="385"/>
        <v>577.45057359999998</v>
      </c>
      <c r="P160" s="26">
        <f t="shared" si="385"/>
        <v>557.77120630000002</v>
      </c>
      <c r="Q160" s="26">
        <f t="shared" si="385"/>
        <v>597.56713919999993</v>
      </c>
      <c r="R160" s="26">
        <f t="shared" si="385"/>
        <v>566.07738660000007</v>
      </c>
      <c r="S160" s="26">
        <f t="shared" si="385"/>
        <v>281.08410880000002</v>
      </c>
      <c r="T160" s="26">
        <f t="shared" si="385"/>
        <v>494.00966689999996</v>
      </c>
      <c r="U160" s="26">
        <f t="shared" si="385"/>
        <v>424.34479779999998</v>
      </c>
      <c r="V160" s="26">
        <f t="shared" si="385"/>
        <v>432.42579999999998</v>
      </c>
      <c r="W160" s="26">
        <f t="shared" ref="W160:AE160" si="386">W159+W151+W153</f>
        <v>545.66</v>
      </c>
      <c r="X160" s="26">
        <f t="shared" si="386"/>
        <v>549.4828</v>
      </c>
      <c r="Y160" s="26">
        <f t="shared" si="386"/>
        <v>653.94050000000004</v>
      </c>
      <c r="Z160" s="26">
        <f t="shared" si="386"/>
        <v>906.79229999999995</v>
      </c>
      <c r="AA160" s="26">
        <f t="shared" ref="AA160" si="387">AA159+AA151+AA153</f>
        <v>1187.1085</v>
      </c>
      <c r="AB160" s="27">
        <f t="shared" si="386"/>
        <v>1482.8983589099653</v>
      </c>
      <c r="AC160" s="27">
        <f t="shared" si="386"/>
        <v>1859.6785564703255</v>
      </c>
      <c r="AD160" s="27">
        <f t="shared" si="386"/>
        <v>2303.7628463711007</v>
      </c>
      <c r="AE160" s="27">
        <f t="shared" si="386"/>
        <v>2856.8092424462779</v>
      </c>
      <c r="AJ160" s="26">
        <f t="shared" ref="AJ160:AO160" si="388">AJ159+AJ151+AJ153</f>
        <v>0</v>
      </c>
      <c r="AK160" s="26">
        <f t="shared" si="388"/>
        <v>0</v>
      </c>
      <c r="AL160" s="26">
        <f t="shared" si="388"/>
        <v>0</v>
      </c>
      <c r="AM160" s="26">
        <f t="shared" si="388"/>
        <v>0</v>
      </c>
      <c r="AN160" s="26">
        <f t="shared" si="388"/>
        <v>0</v>
      </c>
      <c r="AO160" s="26">
        <f t="shared" si="388"/>
        <v>0</v>
      </c>
      <c r="AP160" s="26">
        <f t="shared" ref="AP160:CE160" si="389">AP159+AP151+AP153</f>
        <v>0</v>
      </c>
      <c r="AQ160" s="26">
        <f t="shared" si="389"/>
        <v>0</v>
      </c>
      <c r="AR160" s="26">
        <f t="shared" si="389"/>
        <v>0</v>
      </c>
      <c r="AS160" s="26">
        <f t="shared" si="389"/>
        <v>0</v>
      </c>
      <c r="AT160" s="26">
        <f t="shared" si="389"/>
        <v>0</v>
      </c>
      <c r="AU160" s="26">
        <f t="shared" si="389"/>
        <v>0</v>
      </c>
      <c r="AV160" s="26">
        <f t="shared" si="389"/>
        <v>0</v>
      </c>
      <c r="AW160" s="26">
        <f t="shared" si="389"/>
        <v>0</v>
      </c>
      <c r="AX160" s="26">
        <f t="shared" si="389"/>
        <v>0</v>
      </c>
      <c r="AY160" s="26">
        <f t="shared" si="389"/>
        <v>0</v>
      </c>
      <c r="AZ160" s="26">
        <f t="shared" si="389"/>
        <v>0</v>
      </c>
      <c r="BA160" s="26">
        <f t="shared" si="389"/>
        <v>0</v>
      </c>
      <c r="BB160" s="26">
        <f t="shared" si="389"/>
        <v>0</v>
      </c>
      <c r="BC160" s="26">
        <f t="shared" si="389"/>
        <v>0</v>
      </c>
      <c r="BD160" s="26">
        <f t="shared" si="389"/>
        <v>0</v>
      </c>
      <c r="BE160" s="26">
        <f t="shared" si="389"/>
        <v>0</v>
      </c>
      <c r="BF160" s="26">
        <f t="shared" si="389"/>
        <v>0</v>
      </c>
      <c r="BG160" s="26">
        <f t="shared" si="389"/>
        <v>0</v>
      </c>
      <c r="BH160" s="26">
        <f>BH159+BH151+BH153</f>
        <v>0</v>
      </c>
      <c r="BI160" s="26">
        <f t="shared" si="389"/>
        <v>0</v>
      </c>
      <c r="BJ160" s="26">
        <f t="shared" si="389"/>
        <v>0</v>
      </c>
      <c r="BK160" s="26">
        <f t="shared" si="389"/>
        <v>0</v>
      </c>
      <c r="BL160" s="26">
        <f t="shared" si="389"/>
        <v>0</v>
      </c>
      <c r="BM160" s="26">
        <f t="shared" si="389"/>
        <v>0</v>
      </c>
      <c r="BN160" s="26">
        <f t="shared" si="389"/>
        <v>0</v>
      </c>
      <c r="BO160" s="26">
        <f t="shared" si="389"/>
        <v>0</v>
      </c>
      <c r="BP160" s="26">
        <f t="shared" si="389"/>
        <v>0</v>
      </c>
      <c r="BQ160" s="26">
        <f t="shared" si="389"/>
        <v>0</v>
      </c>
      <c r="BR160" s="26">
        <f t="shared" si="389"/>
        <v>0</v>
      </c>
      <c r="BS160" s="26">
        <f t="shared" si="389"/>
        <v>0</v>
      </c>
      <c r="BT160" s="26">
        <f t="shared" si="389"/>
        <v>0</v>
      </c>
      <c r="BU160" s="26">
        <f t="shared" si="389"/>
        <v>0</v>
      </c>
      <c r="BV160" s="26">
        <f t="shared" si="389"/>
        <v>0</v>
      </c>
      <c r="BW160" s="26">
        <f t="shared" si="389"/>
        <v>0</v>
      </c>
      <c r="BX160" s="26">
        <f t="shared" si="389"/>
        <v>0</v>
      </c>
      <c r="BY160" s="26">
        <f t="shared" si="389"/>
        <v>40.690000000000012</v>
      </c>
      <c r="BZ160" s="26">
        <f t="shared" si="389"/>
        <v>549.48300000000006</v>
      </c>
      <c r="CA160" s="26">
        <f t="shared" si="389"/>
        <v>606.57400000000007</v>
      </c>
      <c r="CB160" s="26">
        <f t="shared" si="389"/>
        <v>0</v>
      </c>
      <c r="CC160" s="26">
        <f t="shared" si="389"/>
        <v>48.587000000000039</v>
      </c>
      <c r="CD160" s="26">
        <f t="shared" si="389"/>
        <v>653.94100000000003</v>
      </c>
      <c r="CE160" s="26">
        <f t="shared" si="389"/>
        <v>706.57800000000009</v>
      </c>
      <c r="CF160" s="26">
        <f>CF159+CF151+CF153</f>
        <v>837.70600000000002</v>
      </c>
      <c r="CG160" s="26">
        <f>CG159+CG151+CG153</f>
        <v>896.09199999999998</v>
      </c>
      <c r="CH160" s="26">
        <f>CH159+CH151+CH153</f>
        <v>906.79229999999995</v>
      </c>
      <c r="CI160" s="26">
        <f>CI159+CI151+CI153</f>
        <v>967.90929999999992</v>
      </c>
      <c r="CJ160" s="26">
        <f t="shared" ref="CJ160:DB160" si="390">CJ159+CJ151+CJ153</f>
        <v>1070.691</v>
      </c>
      <c r="CK160" s="26">
        <f t="shared" si="390"/>
        <v>1131.385</v>
      </c>
      <c r="CL160" s="26">
        <f t="shared" ref="CL160" si="391">CL159+CL151+CL153</f>
        <v>1187.1089999999999</v>
      </c>
      <c r="CM160" s="27">
        <f t="shared" si="390"/>
        <v>1252.5357685173929</v>
      </c>
      <c r="CN160" s="27">
        <f t="shared" si="390"/>
        <v>1327.192845070575</v>
      </c>
      <c r="CO160" s="27">
        <f t="shared" si="390"/>
        <v>1404.0463460589922</v>
      </c>
      <c r="CP160" s="27">
        <f t="shared" si="390"/>
        <v>1482.8983589099653</v>
      </c>
      <c r="CQ160" s="27">
        <f t="shared" si="390"/>
        <v>1569.5365689124937</v>
      </c>
      <c r="CR160" s="27">
        <f t="shared" si="390"/>
        <v>1665.4494156295905</v>
      </c>
      <c r="CS160" s="27">
        <f t="shared" si="390"/>
        <v>1763.273503162616</v>
      </c>
      <c r="CT160" s="27">
        <f t="shared" si="390"/>
        <v>1859.6785564703255</v>
      </c>
      <c r="CU160" s="27">
        <f t="shared" si="390"/>
        <v>1961.7808324353225</v>
      </c>
      <c r="CV160" s="27">
        <f t="shared" si="390"/>
        <v>2072.6687248409607</v>
      </c>
      <c r="CW160" s="27">
        <f t="shared" si="390"/>
        <v>2184.1670280285985</v>
      </c>
      <c r="CX160" s="27">
        <f t="shared" si="390"/>
        <v>2303.7628463711007</v>
      </c>
      <c r="CY160" s="27">
        <f t="shared" si="390"/>
        <v>2431.7857829782106</v>
      </c>
      <c r="CZ160" s="27">
        <f t="shared" si="390"/>
        <v>2570.5603855576142</v>
      </c>
      <c r="DA160" s="27">
        <f t="shared" si="390"/>
        <v>2711.7675003142049</v>
      </c>
      <c r="DB160" s="27">
        <f t="shared" si="390"/>
        <v>2856.8092424462779</v>
      </c>
      <c r="DE160" s="121"/>
      <c r="DF160" s="26">
        <v>1198.2387639908472</v>
      </c>
    </row>
    <row r="161" spans="1:110" s="23" customFormat="1" x14ac:dyDescent="0.2">
      <c r="AB161" s="24"/>
      <c r="AC161" s="24"/>
      <c r="AD161" s="24"/>
      <c r="AE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</row>
    <row r="162" spans="1:110" s="23" customFormat="1" outlineLevel="1" x14ac:dyDescent="0.2">
      <c r="A162" s="23" t="s">
        <v>50</v>
      </c>
      <c r="B162" s="23">
        <f>'Annual Raw'!C62</f>
        <v>19.4514535</v>
      </c>
      <c r="C162" s="23">
        <f>'Annual Raw'!D62</f>
        <v>19.921031299999999</v>
      </c>
      <c r="D162" s="23">
        <f>'Annual Raw'!E62</f>
        <v>20.197686999999998</v>
      </c>
      <c r="E162" s="23">
        <f>'Annual Raw'!F62-E166</f>
        <v>20.298083699999999</v>
      </c>
      <c r="F162" s="23">
        <f>'Annual Raw'!G62-F166</f>
        <v>19.649182700000001</v>
      </c>
      <c r="G162" s="23">
        <f>'Annual Raw'!H62-G166</f>
        <v>20.891129800000002</v>
      </c>
      <c r="H162" s="23">
        <f>'Annual Raw'!I62-H166</f>
        <v>41.659564899999999</v>
      </c>
      <c r="I162" s="23">
        <f>'Annual Raw'!J62-I166</f>
        <v>64.626830999999996</v>
      </c>
      <c r="J162" s="23">
        <f>'Annual Raw'!K62-J166</f>
        <v>71.252970199999993</v>
      </c>
      <c r="K162" s="23">
        <f>'Annual Raw'!L62-K166</f>
        <v>78.582177200000004</v>
      </c>
      <c r="L162" s="23">
        <f>'Annual Raw'!M62-L166</f>
        <v>88.515529900000004</v>
      </c>
      <c r="M162" s="23">
        <f>'Annual Raw'!N62-M166</f>
        <v>111.6819244</v>
      </c>
      <c r="N162" s="23">
        <f>'Annual Raw'!O62-N166</f>
        <v>138.70216719999999</v>
      </c>
      <c r="O162" s="23">
        <f>'Annual Raw'!P62-O166</f>
        <v>143.1211519</v>
      </c>
      <c r="P162" s="23">
        <f>'Annual Raw'!Q62-P166</f>
        <v>164.9372257</v>
      </c>
      <c r="Q162" s="23">
        <f>'Annual Raw'!R62-Q166</f>
        <v>454.35482409999997</v>
      </c>
      <c r="R162" s="23">
        <f>'Annual Raw'!S62-R166</f>
        <v>299.38529</v>
      </c>
      <c r="S162" s="23">
        <f>'Annual Raw'!T62-S166</f>
        <v>139.90758779999999</v>
      </c>
      <c r="T162" s="23">
        <f>'Annual Raw'!U62-T166</f>
        <v>148.96026950000001</v>
      </c>
      <c r="U162" s="23">
        <f>'Annual Raw'!V62-U166</f>
        <v>175.4852334</v>
      </c>
      <c r="V162" s="23">
        <f>'Annual Raw'!W62-V166</f>
        <v>152.398</v>
      </c>
      <c r="W162" s="23">
        <f>'Annual Raw'!X62-W166</f>
        <v>196.89699999999999</v>
      </c>
      <c r="X162" s="23">
        <f>'Annual Raw'!Y62-X166</f>
        <v>240.6884</v>
      </c>
      <c r="Y162" s="23">
        <f>'Annual Raw'!Z62-Y166</f>
        <v>343.29899999999998</v>
      </c>
      <c r="Z162" s="23">
        <f>'Annual Raw'!AA62-Z166</f>
        <v>478.03960000000001</v>
      </c>
      <c r="AA162" s="23">
        <f>'Annual Raw'!AB62-AA166</f>
        <v>576.22460000000001</v>
      </c>
      <c r="AB162" s="24">
        <f t="shared" ref="AB162:AB168" si="392">+CP162</f>
        <v>729.85360000000003</v>
      </c>
      <c r="AC162" s="24">
        <f t="shared" ref="AC162:AC168" si="393">+CT162</f>
        <v>889.85360000000003</v>
      </c>
      <c r="AD162" s="24">
        <f t="shared" ref="AD162:AD168" si="394">+CX162</f>
        <v>1049.8535999999999</v>
      </c>
      <c r="AE162" s="24">
        <f t="shared" ref="AE162:AE168" si="395">+DB162</f>
        <v>1209.8535999999999</v>
      </c>
      <c r="AJ162" s="23">
        <f>+'QTR Raw'!D68</f>
        <v>0</v>
      </c>
      <c r="AL162" s="23">
        <f>+'QTR Raw'!F68</f>
        <v>0</v>
      </c>
      <c r="AN162" s="23">
        <f>+'QTR Raw'!H68</f>
        <v>0</v>
      </c>
      <c r="AP162" s="23">
        <f>+'QTR Raw'!J68</f>
        <v>0</v>
      </c>
      <c r="AR162" s="23">
        <f>+'QTR Raw'!L68</f>
        <v>0</v>
      </c>
      <c r="AT162" s="23">
        <f>+'QTR Raw'!N68</f>
        <v>0</v>
      </c>
      <c r="AV162" s="23">
        <f>+'QTR Raw'!P68</f>
        <v>0</v>
      </c>
      <c r="AX162" s="23">
        <f>+'QTR Raw'!R68</f>
        <v>0</v>
      </c>
      <c r="AZ162" s="23">
        <f>+'QTR Raw'!T68</f>
        <v>0</v>
      </c>
      <c r="BB162" s="23">
        <f>+'QTR Raw'!V68</f>
        <v>0</v>
      </c>
      <c r="BD162" s="23">
        <f>+'QTR Raw'!X68</f>
        <v>0</v>
      </c>
      <c r="BF162" s="23">
        <f>+'QTR Raw'!Z68</f>
        <v>0</v>
      </c>
      <c r="BH162" s="23">
        <f>+'QTR Raw'!AB68</f>
        <v>0</v>
      </c>
      <c r="BJ162" s="23">
        <f>+'QTR Raw'!AD68</f>
        <v>0</v>
      </c>
      <c r="BL162" s="23">
        <f>+'QTR Raw'!AF68</f>
        <v>0</v>
      </c>
      <c r="BN162" s="23">
        <f>+'QTR Raw'!AH68</f>
        <v>0</v>
      </c>
      <c r="BP162" s="23">
        <f>+'QTR Raw'!AJ68</f>
        <v>0</v>
      </c>
      <c r="BR162" s="23">
        <f>+'QTR Raw'!AL68</f>
        <v>0</v>
      </c>
      <c r="BT162" s="23">
        <f>+'QTR Raw'!AN68</f>
        <v>0</v>
      </c>
      <c r="BV162" s="23">
        <f>+'QTR Raw'!AP68</f>
        <v>0</v>
      </c>
      <c r="BX162" s="23">
        <f>+'QTR Raw'!AR68</f>
        <v>0</v>
      </c>
      <c r="BZ162" s="23">
        <f>+'QTR Raw'!AT68</f>
        <v>164.48400000000001</v>
      </c>
      <c r="CB162" s="23">
        <f>+'QTR Raw'!AV68</f>
        <v>0</v>
      </c>
      <c r="CD162" s="23">
        <f>+'QTR Raw'!AX68</f>
        <v>245.08099999999999</v>
      </c>
      <c r="CF162" s="23">
        <f>+'QTR Raw'!AZ68</f>
        <v>283.56599999999997</v>
      </c>
      <c r="CH162" s="23">
        <f t="shared" ref="CH162:CH168" si="396">Z162</f>
        <v>478.03960000000001</v>
      </c>
      <c r="CI162" s="23">
        <f>CH162</f>
        <v>478.03960000000001</v>
      </c>
      <c r="CJ162" s="23">
        <f>+CJ163+CJ165</f>
        <v>519.18759999999997</v>
      </c>
      <c r="CK162" s="23">
        <f>+CJ162</f>
        <v>519.18759999999997</v>
      </c>
      <c r="CL162" s="23">
        <f>+CL163+CL165</f>
        <v>569.85360000000003</v>
      </c>
      <c r="CM162" s="24">
        <f>+CL162+40</f>
        <v>609.85360000000003</v>
      </c>
      <c r="CN162" s="24">
        <f t="shared" ref="CN162:DB162" si="397">+CM162+40</f>
        <v>649.85360000000003</v>
      </c>
      <c r="CO162" s="24">
        <f t="shared" si="397"/>
        <v>689.85360000000003</v>
      </c>
      <c r="CP162" s="24">
        <f t="shared" si="397"/>
        <v>729.85360000000003</v>
      </c>
      <c r="CQ162" s="24">
        <f t="shared" si="397"/>
        <v>769.85360000000003</v>
      </c>
      <c r="CR162" s="24">
        <f t="shared" si="397"/>
        <v>809.85360000000003</v>
      </c>
      <c r="CS162" s="24">
        <f t="shared" si="397"/>
        <v>849.85360000000003</v>
      </c>
      <c r="CT162" s="24">
        <f t="shared" si="397"/>
        <v>889.85360000000003</v>
      </c>
      <c r="CU162" s="24">
        <f t="shared" si="397"/>
        <v>929.85360000000003</v>
      </c>
      <c r="CV162" s="24">
        <f t="shared" si="397"/>
        <v>969.85360000000003</v>
      </c>
      <c r="CW162" s="24">
        <f t="shared" si="397"/>
        <v>1009.8536</v>
      </c>
      <c r="CX162" s="24">
        <f t="shared" si="397"/>
        <v>1049.8535999999999</v>
      </c>
      <c r="CY162" s="24">
        <f t="shared" si="397"/>
        <v>1089.8535999999999</v>
      </c>
      <c r="CZ162" s="24">
        <f t="shared" si="397"/>
        <v>1129.8535999999999</v>
      </c>
      <c r="DA162" s="24">
        <f t="shared" si="397"/>
        <v>1169.8535999999999</v>
      </c>
      <c r="DB162" s="24">
        <f t="shared" si="397"/>
        <v>1209.8535999999999</v>
      </c>
      <c r="DE162" s="123"/>
      <c r="DF162" s="23">
        <v>536.07799999999997</v>
      </c>
    </row>
    <row r="163" spans="1:110" s="23" customFormat="1" outlineLevel="1" x14ac:dyDescent="0.2">
      <c r="A163" s="23" t="s">
        <v>51</v>
      </c>
      <c r="B163" s="23">
        <f>'Annual Raw'!C63</f>
        <v>7.8699665999999997</v>
      </c>
      <c r="C163" s="23">
        <f>'Annual Raw'!D63</f>
        <v>9.1225503000000003</v>
      </c>
      <c r="D163" s="23">
        <f>'Annual Raw'!E63</f>
        <v>9.9957002999999993</v>
      </c>
      <c r="E163" s="23">
        <f>'Annual Raw'!F63</f>
        <v>10.263817899999999</v>
      </c>
      <c r="F163" s="23">
        <f>'Annual Raw'!G63</f>
        <v>8.9682613</v>
      </c>
      <c r="G163" s="23">
        <f>'Annual Raw'!H63</f>
        <v>9.6835959000000003</v>
      </c>
      <c r="H163" s="23">
        <f>'Annual Raw'!I63</f>
        <v>11.2595527</v>
      </c>
      <c r="I163" s="23">
        <f>'Annual Raw'!J63</f>
        <v>13.7847113</v>
      </c>
      <c r="J163" s="23">
        <f>'Annual Raw'!K63</f>
        <v>17.832536699999999</v>
      </c>
      <c r="K163" s="23">
        <f>'Annual Raw'!L63</f>
        <v>21.189434500000001</v>
      </c>
      <c r="L163" s="23">
        <f>'Annual Raw'!M63</f>
        <v>24.978825499999999</v>
      </c>
      <c r="M163" s="23">
        <f>'Annual Raw'!N63</f>
        <v>29.630884399999999</v>
      </c>
      <c r="N163" s="23">
        <f>'Annual Raw'!O63</f>
        <v>36.400164599999997</v>
      </c>
      <c r="O163" s="23">
        <f>'Annual Raw'!P63</f>
        <v>43.143804699999997</v>
      </c>
      <c r="P163" s="23">
        <f>'Annual Raw'!Q63</f>
        <v>54.649308099999999</v>
      </c>
      <c r="Q163" s="23">
        <f>'Annual Raw'!R63</f>
        <v>158.7138549</v>
      </c>
      <c r="R163" s="23">
        <f>'Annual Raw'!S63</f>
        <v>22.890063699999999</v>
      </c>
      <c r="S163" s="23">
        <f>'Annual Raw'!T63</f>
        <v>43.979088300000001</v>
      </c>
      <c r="T163" s="23">
        <f>'Annual Raw'!U63</f>
        <v>54.954690200000002</v>
      </c>
      <c r="U163" s="23">
        <f>'Annual Raw'!V63</f>
        <v>65.963514700000005</v>
      </c>
      <c r="V163" s="23">
        <f>'Annual Raw'!W63</f>
        <v>50.415900000000001</v>
      </c>
      <c r="W163" s="23">
        <f>'Annual Raw'!X63</f>
        <v>63.155000000000001</v>
      </c>
      <c r="X163" s="23">
        <f>'Annual Raw'!Y63</f>
        <v>76.204599999999999</v>
      </c>
      <c r="Y163" s="23">
        <f>'Annual Raw'!Z63</f>
        <v>87.8249</v>
      </c>
      <c r="Z163" s="23">
        <f>'Annual Raw'!AA63</f>
        <v>118.6876</v>
      </c>
      <c r="AA163" s="23">
        <f>'Annual Raw'!AB63</f>
        <v>147.9751</v>
      </c>
      <c r="AB163" s="24">
        <f t="shared" si="392"/>
        <v>196.63327113472246</v>
      </c>
      <c r="AC163" s="24">
        <f t="shared" si="393"/>
        <v>251.67307098994507</v>
      </c>
      <c r="AD163" s="24">
        <f t="shared" si="394"/>
        <v>316.4313290280723</v>
      </c>
      <c r="AE163" s="24">
        <f t="shared" si="395"/>
        <v>390.0081953124369</v>
      </c>
      <c r="AJ163" s="23">
        <f>+'QTR Raw'!D69</f>
        <v>0</v>
      </c>
      <c r="AL163" s="23">
        <f>+'QTR Raw'!F69</f>
        <v>0</v>
      </c>
      <c r="AN163" s="23">
        <f>+'QTR Raw'!H69</f>
        <v>0</v>
      </c>
      <c r="AP163" s="23">
        <f>+'QTR Raw'!J69</f>
        <v>0</v>
      </c>
      <c r="AR163" s="23">
        <f>+'QTR Raw'!L69</f>
        <v>0</v>
      </c>
      <c r="AT163" s="23">
        <f>+'QTR Raw'!N69</f>
        <v>0</v>
      </c>
      <c r="AV163" s="23">
        <f>+'QTR Raw'!P69</f>
        <v>0</v>
      </c>
      <c r="AX163" s="23">
        <f>+'QTR Raw'!R69</f>
        <v>0</v>
      </c>
      <c r="AZ163" s="23">
        <f>+'QTR Raw'!T69</f>
        <v>0</v>
      </c>
      <c r="BB163" s="23">
        <f>+'QTR Raw'!V69</f>
        <v>0</v>
      </c>
      <c r="BD163" s="23">
        <f>+'QTR Raw'!X69</f>
        <v>0</v>
      </c>
      <c r="BF163" s="23">
        <f>+'QTR Raw'!Z69</f>
        <v>0</v>
      </c>
      <c r="BH163" s="23">
        <f>+'QTR Raw'!AB69</f>
        <v>0</v>
      </c>
      <c r="BJ163" s="23">
        <f>+'QTR Raw'!AD69</f>
        <v>0</v>
      </c>
      <c r="BL163" s="23">
        <f>+'QTR Raw'!AF69</f>
        <v>0</v>
      </c>
      <c r="BN163" s="23">
        <f>+'QTR Raw'!AH69</f>
        <v>0</v>
      </c>
      <c r="BP163" s="23">
        <f>+'QTR Raw'!AJ69</f>
        <v>0</v>
      </c>
      <c r="BR163" s="23">
        <f>+'QTR Raw'!AL69</f>
        <v>0</v>
      </c>
      <c r="BT163" s="23">
        <f>+'QTR Raw'!AN69</f>
        <v>0</v>
      </c>
      <c r="BV163" s="23">
        <f>+'QTR Raw'!AP69</f>
        <v>0</v>
      </c>
      <c r="BX163" s="23">
        <f>+'QTR Raw'!AR69</f>
        <v>0</v>
      </c>
      <c r="BZ163" s="23">
        <f>+'QTR Raw'!AT69</f>
        <v>0</v>
      </c>
      <c r="CB163" s="23">
        <f>+'QTR Raw'!AV69</f>
        <v>0</v>
      </c>
      <c r="CD163" s="23">
        <f>+'QTR Raw'!AX69</f>
        <v>0</v>
      </c>
      <c r="CF163" s="23">
        <f>+'QTR Raw'!AZ69</f>
        <v>0</v>
      </c>
      <c r="CH163" s="23">
        <f t="shared" si="396"/>
        <v>118.6876</v>
      </c>
      <c r="CI163" s="23">
        <f t="shared" ref="CI163:DB163" si="398">CH163+CI63</f>
        <v>126.2556</v>
      </c>
      <c r="CJ163" s="23">
        <f t="shared" si="398"/>
        <v>133.8776</v>
      </c>
      <c r="CK163" s="23">
        <f t="shared" si="398"/>
        <v>143.2826</v>
      </c>
      <c r="CL163" s="23">
        <f t="shared" si="398"/>
        <v>152.30360000000002</v>
      </c>
      <c r="CM163" s="24">
        <f t="shared" si="398"/>
        <v>162.32400023410173</v>
      </c>
      <c r="CN163" s="24">
        <f t="shared" si="398"/>
        <v>173.06385344033248</v>
      </c>
      <c r="CO163" s="24">
        <f t="shared" si="398"/>
        <v>184.50589412538525</v>
      </c>
      <c r="CP163" s="24">
        <f t="shared" si="398"/>
        <v>196.63327113472246</v>
      </c>
      <c r="CQ163" s="24">
        <f t="shared" si="398"/>
        <v>209.42953770923907</v>
      </c>
      <c r="CR163" s="24">
        <f t="shared" si="398"/>
        <v>222.87864178054687</v>
      </c>
      <c r="CS163" s="24">
        <f t="shared" si="398"/>
        <v>236.96491649915313</v>
      </c>
      <c r="CT163" s="24">
        <f t="shared" si="398"/>
        <v>251.67307098994507</v>
      </c>
      <c r="CU163" s="24">
        <f t="shared" si="398"/>
        <v>266.98818132952476</v>
      </c>
      <c r="CV163" s="24">
        <f t="shared" si="398"/>
        <v>282.89568174007093</v>
      </c>
      <c r="CW163" s="24">
        <f t="shared" si="398"/>
        <v>299.38135599453102</v>
      </c>
      <c r="CX163" s="24">
        <f t="shared" si="398"/>
        <v>316.4313290280723</v>
      </c>
      <c r="CY163" s="24">
        <f t="shared" si="398"/>
        <v>334.03205875084205</v>
      </c>
      <c r="CZ163" s="24">
        <f t="shared" si="398"/>
        <v>352.17032805720578</v>
      </c>
      <c r="DA163" s="24">
        <f t="shared" si="398"/>
        <v>370.83323702674846</v>
      </c>
      <c r="DB163" s="24">
        <f t="shared" si="398"/>
        <v>390.0081953124369</v>
      </c>
      <c r="DE163" s="123"/>
      <c r="DF163" s="23">
        <v>144.34843413095948</v>
      </c>
    </row>
    <row r="164" spans="1:110" s="23" customFormat="1" outlineLevel="1" x14ac:dyDescent="0.2">
      <c r="A164" s="23" t="s">
        <v>52</v>
      </c>
      <c r="B164" s="23">
        <f>'Annual Raw'!C64</f>
        <v>0</v>
      </c>
      <c r="C164" s="23">
        <f>'Annual Raw'!D64</f>
        <v>0</v>
      </c>
      <c r="D164" s="23">
        <f>'Annual Raw'!E64</f>
        <v>0</v>
      </c>
      <c r="E164" s="23">
        <f>'Annual Raw'!F64</f>
        <v>0</v>
      </c>
      <c r="F164" s="23">
        <f>'Annual Raw'!G64</f>
        <v>0</v>
      </c>
      <c r="G164" s="23">
        <f>'Annual Raw'!H64</f>
        <v>0</v>
      </c>
      <c r="H164" s="23">
        <f>'Annual Raw'!I64</f>
        <v>0</v>
      </c>
      <c r="I164" s="23">
        <f>'Annual Raw'!J64</f>
        <v>0</v>
      </c>
      <c r="J164" s="23">
        <f>'Annual Raw'!K64</f>
        <v>0</v>
      </c>
      <c r="K164" s="23">
        <f>'Annual Raw'!L64</f>
        <v>0</v>
      </c>
      <c r="L164" s="23">
        <f>'Annual Raw'!M64</f>
        <v>0</v>
      </c>
      <c r="M164" s="23">
        <f>'Annual Raw'!N64</f>
        <v>0</v>
      </c>
      <c r="N164" s="23">
        <f>'Annual Raw'!O64</f>
        <v>0</v>
      </c>
      <c r="O164" s="23">
        <f>'Annual Raw'!P64</f>
        <v>0</v>
      </c>
      <c r="P164" s="23">
        <f>'Annual Raw'!Q64</f>
        <v>0</v>
      </c>
      <c r="Q164" s="23">
        <f>'Annual Raw'!R64</f>
        <v>0</v>
      </c>
      <c r="R164" s="23">
        <f>'Annual Raw'!S64</f>
        <v>0</v>
      </c>
      <c r="S164" s="23">
        <f>'Annual Raw'!T64</f>
        <v>0</v>
      </c>
      <c r="T164" s="23">
        <f>'Annual Raw'!U64</f>
        <v>0</v>
      </c>
      <c r="U164" s="23">
        <f>'Annual Raw'!V64</f>
        <v>0</v>
      </c>
      <c r="V164" s="23">
        <f>'Annual Raw'!W64</f>
        <v>0</v>
      </c>
      <c r="W164" s="23">
        <f>'Annual Raw'!X64</f>
        <v>0</v>
      </c>
      <c r="X164" s="23">
        <f>'Annual Raw'!Y64</f>
        <v>0</v>
      </c>
      <c r="Y164" s="23">
        <f>'Annual Raw'!Z64</f>
        <v>0</v>
      </c>
      <c r="Z164" s="23">
        <f>'Annual Raw'!AA64</f>
        <v>0</v>
      </c>
      <c r="AA164" s="23">
        <f>'Annual Raw'!AB64</f>
        <v>0</v>
      </c>
      <c r="AB164" s="24">
        <f t="shared" si="392"/>
        <v>0</v>
      </c>
      <c r="AC164" s="24">
        <f t="shared" si="393"/>
        <v>0</v>
      </c>
      <c r="AD164" s="24">
        <f t="shared" si="394"/>
        <v>0</v>
      </c>
      <c r="AE164" s="24">
        <f t="shared" si="395"/>
        <v>0</v>
      </c>
      <c r="AJ164" s="23">
        <f>+'QTR Raw'!D70</f>
        <v>0</v>
      </c>
      <c r="AL164" s="23">
        <f>+'QTR Raw'!F70</f>
        <v>0</v>
      </c>
      <c r="AN164" s="23">
        <f>+'QTR Raw'!H70</f>
        <v>0</v>
      </c>
      <c r="AP164" s="23">
        <f>+'QTR Raw'!J70</f>
        <v>0</v>
      </c>
      <c r="AR164" s="23">
        <f>+'QTR Raw'!L70</f>
        <v>0</v>
      </c>
      <c r="AT164" s="23">
        <f>+'QTR Raw'!N70</f>
        <v>0</v>
      </c>
      <c r="AV164" s="23">
        <f>+'QTR Raw'!P70</f>
        <v>0</v>
      </c>
      <c r="AX164" s="23">
        <f>+'QTR Raw'!R70</f>
        <v>0</v>
      </c>
      <c r="AZ164" s="23">
        <f>+'QTR Raw'!T70</f>
        <v>0</v>
      </c>
      <c r="BB164" s="23">
        <f>+'QTR Raw'!V70</f>
        <v>0</v>
      </c>
      <c r="BD164" s="23">
        <f>+'QTR Raw'!X70</f>
        <v>0</v>
      </c>
      <c r="BF164" s="23">
        <f>+'QTR Raw'!Z70</f>
        <v>0</v>
      </c>
      <c r="BH164" s="23">
        <f>+'QTR Raw'!AB70</f>
        <v>0</v>
      </c>
      <c r="BJ164" s="23">
        <f>+'QTR Raw'!AD70</f>
        <v>0</v>
      </c>
      <c r="BL164" s="23">
        <f>+'QTR Raw'!AF70</f>
        <v>0</v>
      </c>
      <c r="BN164" s="23">
        <f>+'QTR Raw'!AH70</f>
        <v>0</v>
      </c>
      <c r="BP164" s="23">
        <f>+'QTR Raw'!AJ70</f>
        <v>0</v>
      </c>
      <c r="BR164" s="23">
        <f>+'QTR Raw'!AL70</f>
        <v>0</v>
      </c>
      <c r="BT164" s="23">
        <f>+'QTR Raw'!AN70</f>
        <v>0</v>
      </c>
      <c r="BV164" s="23">
        <f>+'QTR Raw'!AP70</f>
        <v>0</v>
      </c>
      <c r="BX164" s="23">
        <f>+'QTR Raw'!AR70</f>
        <v>0</v>
      </c>
      <c r="BZ164" s="23">
        <f>+'QTR Raw'!AT70</f>
        <v>0</v>
      </c>
      <c r="CB164" s="23">
        <f>+'QTR Raw'!AV70</f>
        <v>0</v>
      </c>
      <c r="CD164" s="23">
        <f>+'QTR Raw'!AX70</f>
        <v>0</v>
      </c>
      <c r="CF164" s="23">
        <f>+'QTR Raw'!AZ70</f>
        <v>0</v>
      </c>
      <c r="CH164" s="23">
        <f t="shared" si="396"/>
        <v>0</v>
      </c>
      <c r="CI164" s="23">
        <f>CH164</f>
        <v>0</v>
      </c>
      <c r="CJ164" s="23">
        <f>+'QTR Raw'!BD70</f>
        <v>0</v>
      </c>
      <c r="CK164" s="23">
        <f t="shared" ref="CK164:DB164" si="399">CJ164</f>
        <v>0</v>
      </c>
      <c r="CL164" s="23">
        <f>+'QTR Raw'!BF70</f>
        <v>0</v>
      </c>
      <c r="CM164" s="24">
        <f t="shared" si="399"/>
        <v>0</v>
      </c>
      <c r="CN164" s="24">
        <f t="shared" si="399"/>
        <v>0</v>
      </c>
      <c r="CO164" s="24">
        <f t="shared" si="399"/>
        <v>0</v>
      </c>
      <c r="CP164" s="24">
        <f t="shared" si="399"/>
        <v>0</v>
      </c>
      <c r="CQ164" s="24">
        <f t="shared" si="399"/>
        <v>0</v>
      </c>
      <c r="CR164" s="24">
        <f t="shared" si="399"/>
        <v>0</v>
      </c>
      <c r="CS164" s="24">
        <f t="shared" si="399"/>
        <v>0</v>
      </c>
      <c r="CT164" s="24">
        <f t="shared" si="399"/>
        <v>0</v>
      </c>
      <c r="CU164" s="24">
        <f t="shared" si="399"/>
        <v>0</v>
      </c>
      <c r="CV164" s="24">
        <f t="shared" si="399"/>
        <v>0</v>
      </c>
      <c r="CW164" s="24">
        <f t="shared" si="399"/>
        <v>0</v>
      </c>
      <c r="CX164" s="24">
        <f t="shared" si="399"/>
        <v>0</v>
      </c>
      <c r="CY164" s="24">
        <f t="shared" si="399"/>
        <v>0</v>
      </c>
      <c r="CZ164" s="24">
        <f t="shared" si="399"/>
        <v>0</v>
      </c>
      <c r="DA164" s="24">
        <f t="shared" si="399"/>
        <v>0</v>
      </c>
      <c r="DB164" s="24">
        <f t="shared" si="399"/>
        <v>0</v>
      </c>
      <c r="DE164" s="123"/>
      <c r="DF164" s="23">
        <v>0</v>
      </c>
    </row>
    <row r="165" spans="1:110" s="22" customFormat="1" outlineLevel="1" x14ac:dyDescent="0.2">
      <c r="A165" s="22" t="s">
        <v>53</v>
      </c>
      <c r="B165" s="22">
        <f>+B162-B163-B164</f>
        <v>11.5814869</v>
      </c>
      <c r="C165" s="22">
        <f t="shared" ref="C165:W165" si="400">+C162-C163-C164</f>
        <v>10.798480999999999</v>
      </c>
      <c r="D165" s="22">
        <f t="shared" si="400"/>
        <v>10.201986699999999</v>
      </c>
      <c r="E165" s="22">
        <f t="shared" si="400"/>
        <v>10.0342658</v>
      </c>
      <c r="F165" s="22">
        <f t="shared" si="400"/>
        <v>10.680921400000001</v>
      </c>
      <c r="G165" s="22">
        <f t="shared" si="400"/>
        <v>11.207533900000001</v>
      </c>
      <c r="H165" s="22">
        <f t="shared" si="400"/>
        <v>30.400012199999999</v>
      </c>
      <c r="I165" s="22">
        <f t="shared" si="400"/>
        <v>50.842119699999998</v>
      </c>
      <c r="J165" s="22">
        <f t="shared" si="400"/>
        <v>53.420433499999994</v>
      </c>
      <c r="K165" s="22">
        <f t="shared" si="400"/>
        <v>57.392742699999999</v>
      </c>
      <c r="L165" s="22">
        <f t="shared" si="400"/>
        <v>63.536704400000005</v>
      </c>
      <c r="M165" s="22">
        <f t="shared" si="400"/>
        <v>82.05104</v>
      </c>
      <c r="N165" s="22">
        <f t="shared" si="400"/>
        <v>102.30200259999999</v>
      </c>
      <c r="O165" s="22">
        <f t="shared" si="400"/>
        <v>99.977347199999997</v>
      </c>
      <c r="P165" s="22">
        <f t="shared" si="400"/>
        <v>110.2879176</v>
      </c>
      <c r="Q165" s="22">
        <f t="shared" si="400"/>
        <v>295.64096919999997</v>
      </c>
      <c r="R165" s="22">
        <f t="shared" si="400"/>
        <v>276.49522630000001</v>
      </c>
      <c r="S165" s="22">
        <f t="shared" si="400"/>
        <v>95.928499499999987</v>
      </c>
      <c r="T165" s="22">
        <f t="shared" si="400"/>
        <v>94.005579300000008</v>
      </c>
      <c r="U165" s="22">
        <f t="shared" si="400"/>
        <v>109.52171869999999</v>
      </c>
      <c r="V165" s="22">
        <f t="shared" si="400"/>
        <v>101.9821</v>
      </c>
      <c r="W165" s="22">
        <f t="shared" si="400"/>
        <v>133.74199999999999</v>
      </c>
      <c r="X165" s="22">
        <f>+X162-X163-X164</f>
        <v>164.4838</v>
      </c>
      <c r="Y165" s="22">
        <f>+Y162-Y163-Y164</f>
        <v>255.47409999999996</v>
      </c>
      <c r="Z165" s="22">
        <f t="shared" ref="Z165:AE165" si="401">+Z162-Z163-Z164</f>
        <v>359.35199999999998</v>
      </c>
      <c r="AA165" s="22">
        <f t="shared" ref="AA165" si="402">+AA162-AA163-AA164</f>
        <v>428.24950000000001</v>
      </c>
      <c r="AB165" s="21">
        <f t="shared" si="401"/>
        <v>533.22032886527757</v>
      </c>
      <c r="AC165" s="21">
        <f t="shared" si="401"/>
        <v>638.1805290100549</v>
      </c>
      <c r="AD165" s="21">
        <f t="shared" si="401"/>
        <v>733.42227097192767</v>
      </c>
      <c r="AE165" s="21">
        <f t="shared" si="401"/>
        <v>819.84540468756302</v>
      </c>
      <c r="AJ165" s="22">
        <f>+AJ162-AJ163-AJ164</f>
        <v>0</v>
      </c>
      <c r="AK165" s="22">
        <f t="shared" ref="AK165:CE165" si="403">+AJ165</f>
        <v>0</v>
      </c>
      <c r="AL165" s="22">
        <f>+AL162-AL163-AL164</f>
        <v>0</v>
      </c>
      <c r="AM165" s="22">
        <f t="shared" si="403"/>
        <v>0</v>
      </c>
      <c r="AN165" s="22">
        <f>+AN162-AN163-AN164</f>
        <v>0</v>
      </c>
      <c r="AO165" s="22">
        <f t="shared" si="403"/>
        <v>0</v>
      </c>
      <c r="AP165" s="22">
        <f t="shared" ref="AP165:CD165" si="404">+AP162-AP163-AP164</f>
        <v>0</v>
      </c>
      <c r="AQ165" s="22">
        <f t="shared" si="403"/>
        <v>0</v>
      </c>
      <c r="AR165" s="22">
        <f t="shared" si="404"/>
        <v>0</v>
      </c>
      <c r="AS165" s="22">
        <f t="shared" si="403"/>
        <v>0</v>
      </c>
      <c r="AT165" s="22">
        <f t="shared" si="404"/>
        <v>0</v>
      </c>
      <c r="AU165" s="22">
        <f t="shared" si="403"/>
        <v>0</v>
      </c>
      <c r="AV165" s="22">
        <f t="shared" si="404"/>
        <v>0</v>
      </c>
      <c r="AW165" s="22">
        <f t="shared" si="403"/>
        <v>0</v>
      </c>
      <c r="AX165" s="22">
        <f t="shared" si="404"/>
        <v>0</v>
      </c>
      <c r="AY165" s="22">
        <f t="shared" si="403"/>
        <v>0</v>
      </c>
      <c r="AZ165" s="22">
        <f t="shared" si="404"/>
        <v>0</v>
      </c>
      <c r="BA165" s="22">
        <f t="shared" si="403"/>
        <v>0</v>
      </c>
      <c r="BB165" s="22">
        <f t="shared" si="404"/>
        <v>0</v>
      </c>
      <c r="BC165" s="22">
        <f t="shared" si="403"/>
        <v>0</v>
      </c>
      <c r="BD165" s="22">
        <f t="shared" si="404"/>
        <v>0</v>
      </c>
      <c r="BE165" s="22">
        <f t="shared" si="403"/>
        <v>0</v>
      </c>
      <c r="BF165" s="22">
        <f t="shared" si="404"/>
        <v>0</v>
      </c>
      <c r="BG165" s="22">
        <f t="shared" si="403"/>
        <v>0</v>
      </c>
      <c r="BH165" s="22">
        <f t="shared" si="404"/>
        <v>0</v>
      </c>
      <c r="BI165" s="22">
        <f t="shared" si="403"/>
        <v>0</v>
      </c>
      <c r="BJ165" s="22">
        <f t="shared" si="404"/>
        <v>0</v>
      </c>
      <c r="BK165" s="22">
        <f t="shared" si="403"/>
        <v>0</v>
      </c>
      <c r="BL165" s="22">
        <f t="shared" si="404"/>
        <v>0</v>
      </c>
      <c r="BM165" s="22">
        <f t="shared" si="403"/>
        <v>0</v>
      </c>
      <c r="BN165" s="22">
        <f t="shared" si="404"/>
        <v>0</v>
      </c>
      <c r="BO165" s="22">
        <f t="shared" si="403"/>
        <v>0</v>
      </c>
      <c r="BP165" s="22">
        <f t="shared" si="404"/>
        <v>0</v>
      </c>
      <c r="BQ165" s="22">
        <f t="shared" si="403"/>
        <v>0</v>
      </c>
      <c r="BR165" s="22">
        <f t="shared" si="404"/>
        <v>0</v>
      </c>
      <c r="BS165" s="22">
        <f t="shared" si="403"/>
        <v>0</v>
      </c>
      <c r="BT165" s="22">
        <f t="shared" si="404"/>
        <v>0</v>
      </c>
      <c r="BU165" s="22">
        <f t="shared" si="403"/>
        <v>0</v>
      </c>
      <c r="BV165" s="22">
        <f t="shared" si="404"/>
        <v>0</v>
      </c>
      <c r="BW165" s="22">
        <f t="shared" si="403"/>
        <v>0</v>
      </c>
      <c r="BX165" s="22">
        <f t="shared" si="404"/>
        <v>0</v>
      </c>
      <c r="BY165" s="22">
        <f t="shared" si="403"/>
        <v>0</v>
      </c>
      <c r="BZ165" s="22">
        <f t="shared" si="404"/>
        <v>164.48400000000001</v>
      </c>
      <c r="CA165" s="22">
        <f t="shared" si="403"/>
        <v>164.48400000000001</v>
      </c>
      <c r="CB165" s="22">
        <f t="shared" si="404"/>
        <v>0</v>
      </c>
      <c r="CC165" s="22">
        <f t="shared" si="403"/>
        <v>0</v>
      </c>
      <c r="CD165" s="22">
        <f t="shared" si="404"/>
        <v>245.08099999999999</v>
      </c>
      <c r="CE165" s="22">
        <f t="shared" si="403"/>
        <v>245.08099999999999</v>
      </c>
      <c r="CF165" s="22">
        <f>+CF162-CF163-CF164</f>
        <v>283.56599999999997</v>
      </c>
      <c r="CG165" s="22">
        <f t="shared" ref="CG165:CI168" si="405">+CF165</f>
        <v>283.56599999999997</v>
      </c>
      <c r="CH165" s="22">
        <f>+CH162-CH163-CH164</f>
        <v>359.35199999999998</v>
      </c>
      <c r="CI165" s="22">
        <f>+CI162-CI163-CI164</f>
        <v>351.78399999999999</v>
      </c>
      <c r="CJ165" s="23">
        <f>+'QTR Raw'!BD68</f>
        <v>385.31</v>
      </c>
      <c r="CK165" s="23">
        <f t="shared" ref="CK165:DB165" si="406">+CK162-CK163-CK164</f>
        <v>375.90499999999997</v>
      </c>
      <c r="CL165" s="23">
        <f>+'QTR Raw'!BF68</f>
        <v>417.55</v>
      </c>
      <c r="CM165" s="21">
        <f t="shared" si="406"/>
        <v>447.5295997658983</v>
      </c>
      <c r="CN165" s="21">
        <f t="shared" si="406"/>
        <v>476.78974655966755</v>
      </c>
      <c r="CO165" s="21">
        <f t="shared" si="406"/>
        <v>505.3477058746148</v>
      </c>
      <c r="CP165" s="21">
        <f t="shared" si="406"/>
        <v>533.22032886527757</v>
      </c>
      <c r="CQ165" s="21">
        <f t="shared" si="406"/>
        <v>560.42406229076096</v>
      </c>
      <c r="CR165" s="21">
        <f t="shared" si="406"/>
        <v>586.97495821945313</v>
      </c>
      <c r="CS165" s="21">
        <f t="shared" si="406"/>
        <v>612.88868350084692</v>
      </c>
      <c r="CT165" s="21">
        <f t="shared" si="406"/>
        <v>638.1805290100549</v>
      </c>
      <c r="CU165" s="21">
        <f t="shared" si="406"/>
        <v>662.86541867047526</v>
      </c>
      <c r="CV165" s="21">
        <f t="shared" si="406"/>
        <v>686.9579182599291</v>
      </c>
      <c r="CW165" s="21">
        <f t="shared" si="406"/>
        <v>710.47224400546907</v>
      </c>
      <c r="CX165" s="21">
        <f t="shared" si="406"/>
        <v>733.42227097192767</v>
      </c>
      <c r="CY165" s="21">
        <f t="shared" si="406"/>
        <v>755.82154124915792</v>
      </c>
      <c r="CZ165" s="21">
        <f t="shared" si="406"/>
        <v>777.68327194279414</v>
      </c>
      <c r="DA165" s="21">
        <f t="shared" si="406"/>
        <v>799.02036297325139</v>
      </c>
      <c r="DB165" s="21">
        <f t="shared" si="406"/>
        <v>819.84540468756302</v>
      </c>
      <c r="DE165" s="126"/>
      <c r="DF165" s="22">
        <v>391.72956586904047</v>
      </c>
    </row>
    <row r="166" spans="1:110" s="23" customFormat="1" outlineLevel="1" x14ac:dyDescent="0.2">
      <c r="A166" s="23" t="s">
        <v>54</v>
      </c>
      <c r="B166" s="23">
        <f>'Annual Raw'!C86</f>
        <v>0</v>
      </c>
      <c r="C166" s="23">
        <f>'Annual Raw'!D86</f>
        <v>0</v>
      </c>
      <c r="D166" s="23">
        <f>'Annual Raw'!E86</f>
        <v>0</v>
      </c>
      <c r="E166" s="23">
        <f>'Annual Raw'!F86</f>
        <v>0</v>
      </c>
      <c r="F166" s="23">
        <f>'Annual Raw'!G86</f>
        <v>0</v>
      </c>
      <c r="G166" s="23">
        <f>'Annual Raw'!H86</f>
        <v>0</v>
      </c>
      <c r="H166" s="23">
        <f>'Annual Raw'!I86</f>
        <v>0</v>
      </c>
      <c r="I166" s="23">
        <f>'Annual Raw'!J86</f>
        <v>0</v>
      </c>
      <c r="J166" s="23">
        <f>'Annual Raw'!K86</f>
        <v>0</v>
      </c>
      <c r="K166" s="23">
        <f>'Annual Raw'!L86</f>
        <v>0</v>
      </c>
      <c r="L166" s="23">
        <f>'Annual Raw'!M86</f>
        <v>0</v>
      </c>
      <c r="M166" s="23">
        <f>'Annual Raw'!N86</f>
        <v>0</v>
      </c>
      <c r="N166" s="23">
        <f>'Annual Raw'!O86</f>
        <v>0</v>
      </c>
      <c r="O166" s="23">
        <f>'Annual Raw'!P86</f>
        <v>0</v>
      </c>
      <c r="P166" s="23">
        <f>'Annual Raw'!Q86</f>
        <v>0</v>
      </c>
      <c r="Q166" s="23">
        <f>'Annual Raw'!R86</f>
        <v>0</v>
      </c>
      <c r="R166" s="23">
        <f>'Annual Raw'!S86</f>
        <v>0</v>
      </c>
      <c r="S166" s="23">
        <f>'Annual Raw'!T86</f>
        <v>0</v>
      </c>
      <c r="T166" s="23">
        <f>'Annual Raw'!U86</f>
        <v>0</v>
      </c>
      <c r="U166" s="23">
        <f>'Annual Raw'!V86</f>
        <v>0</v>
      </c>
      <c r="V166" s="23">
        <f>'Annual Raw'!W86</f>
        <v>0</v>
      </c>
      <c r="W166" s="23">
        <f>'Annual Raw'!X86</f>
        <v>0</v>
      </c>
      <c r="X166" s="23">
        <f>'Annual Raw'!Y86</f>
        <v>0</v>
      </c>
      <c r="Y166" s="23">
        <f>'Annual Raw'!Z86</f>
        <v>0</v>
      </c>
      <c r="Z166" s="23">
        <f>'Annual Raw'!AA86</f>
        <v>0</v>
      </c>
      <c r="AA166" s="23">
        <f>'Annual Raw'!AB86</f>
        <v>0</v>
      </c>
      <c r="AB166" s="24">
        <f t="shared" si="392"/>
        <v>0</v>
      </c>
      <c r="AC166" s="24">
        <f t="shared" si="393"/>
        <v>0</v>
      </c>
      <c r="AD166" s="24">
        <f t="shared" si="394"/>
        <v>0</v>
      </c>
      <c r="AE166" s="24">
        <f t="shared" si="395"/>
        <v>0</v>
      </c>
      <c r="AJ166" s="23">
        <f>+'QTR Raw'!D72</f>
        <v>0</v>
      </c>
      <c r="AK166" s="23">
        <f>+AJ166</f>
        <v>0</v>
      </c>
      <c r="AL166" s="23">
        <f>+'QTR Raw'!F72</f>
        <v>0</v>
      </c>
      <c r="AM166" s="23">
        <f t="shared" ref="AK166:CE168" si="407">+AL166</f>
        <v>0</v>
      </c>
      <c r="AN166" s="23">
        <f>+'QTR Raw'!H72</f>
        <v>0</v>
      </c>
      <c r="AO166" s="23">
        <f t="shared" si="407"/>
        <v>0</v>
      </c>
      <c r="AP166" s="23">
        <f>+'QTR Raw'!J72</f>
        <v>0</v>
      </c>
      <c r="AQ166" s="23">
        <f t="shared" si="407"/>
        <v>0</v>
      </c>
      <c r="AR166" s="23">
        <f>+'QTR Raw'!L72</f>
        <v>0</v>
      </c>
      <c r="AS166" s="23">
        <f t="shared" si="407"/>
        <v>0</v>
      </c>
      <c r="AT166" s="23">
        <f>+'QTR Raw'!N72</f>
        <v>0</v>
      </c>
      <c r="AU166" s="23">
        <f t="shared" si="407"/>
        <v>0</v>
      </c>
      <c r="AV166" s="23">
        <f>+'QTR Raw'!P72</f>
        <v>0</v>
      </c>
      <c r="AW166" s="23">
        <f t="shared" si="407"/>
        <v>0</v>
      </c>
      <c r="AX166" s="23">
        <f>+'QTR Raw'!R72</f>
        <v>0</v>
      </c>
      <c r="AY166" s="23">
        <f t="shared" si="407"/>
        <v>0</v>
      </c>
      <c r="AZ166" s="23">
        <f>+'QTR Raw'!T72</f>
        <v>0</v>
      </c>
      <c r="BA166" s="23">
        <f t="shared" si="407"/>
        <v>0</v>
      </c>
      <c r="BB166" s="23">
        <f>+'QTR Raw'!V72</f>
        <v>0</v>
      </c>
      <c r="BC166" s="23">
        <f t="shared" si="407"/>
        <v>0</v>
      </c>
      <c r="BD166" s="23">
        <f>+'QTR Raw'!X72</f>
        <v>0</v>
      </c>
      <c r="BE166" s="23">
        <f t="shared" si="407"/>
        <v>0</v>
      </c>
      <c r="BF166" s="23">
        <f>+'QTR Raw'!Z72</f>
        <v>0</v>
      </c>
      <c r="BG166" s="23">
        <f t="shared" si="407"/>
        <v>0</v>
      </c>
      <c r="BH166" s="23">
        <f>+'QTR Raw'!AB72</f>
        <v>0</v>
      </c>
      <c r="BI166" s="23">
        <f t="shared" si="407"/>
        <v>0</v>
      </c>
      <c r="BJ166" s="23">
        <f>+'QTR Raw'!AD72</f>
        <v>0</v>
      </c>
      <c r="BK166" s="23">
        <f t="shared" si="407"/>
        <v>0</v>
      </c>
      <c r="BL166" s="23">
        <f>+'QTR Raw'!AF72</f>
        <v>0</v>
      </c>
      <c r="BM166" s="23">
        <f t="shared" si="407"/>
        <v>0</v>
      </c>
      <c r="BN166" s="23">
        <f>+'QTR Raw'!AH72</f>
        <v>0</v>
      </c>
      <c r="BO166" s="23">
        <f t="shared" si="407"/>
        <v>0</v>
      </c>
      <c r="BP166" s="23">
        <f>+'QTR Raw'!AJ72</f>
        <v>0</v>
      </c>
      <c r="BQ166" s="23">
        <f t="shared" si="407"/>
        <v>0</v>
      </c>
      <c r="BR166" s="23">
        <f>+'QTR Raw'!AL72</f>
        <v>0</v>
      </c>
      <c r="BS166" s="23">
        <f t="shared" si="407"/>
        <v>0</v>
      </c>
      <c r="BT166" s="23">
        <f>+'QTR Raw'!AN72</f>
        <v>0</v>
      </c>
      <c r="BU166" s="23">
        <f t="shared" si="407"/>
        <v>0</v>
      </c>
      <c r="BV166" s="23">
        <f>+'QTR Raw'!AP72</f>
        <v>0</v>
      </c>
      <c r="BW166" s="23">
        <f t="shared" si="407"/>
        <v>0</v>
      </c>
      <c r="BX166" s="23">
        <f>+'QTR Raw'!AR72</f>
        <v>0</v>
      </c>
      <c r="BY166" s="23">
        <f t="shared" si="407"/>
        <v>0</v>
      </c>
      <c r="BZ166" s="23">
        <f>+'QTR Raw'!AT72</f>
        <v>0</v>
      </c>
      <c r="CA166" s="23">
        <f t="shared" si="407"/>
        <v>0</v>
      </c>
      <c r="CB166" s="23">
        <f>+'QTR Raw'!AV72</f>
        <v>0</v>
      </c>
      <c r="CC166" s="23">
        <f t="shared" si="407"/>
        <v>0</v>
      </c>
      <c r="CD166" s="23">
        <f>+'QTR Raw'!AX72</f>
        <v>0</v>
      </c>
      <c r="CE166" s="23">
        <f t="shared" si="407"/>
        <v>0</v>
      </c>
      <c r="CF166" s="23">
        <f>+'QTR Raw'!AZ72</f>
        <v>0</v>
      </c>
      <c r="CG166" s="23">
        <f t="shared" si="405"/>
        <v>0</v>
      </c>
      <c r="CH166" s="23">
        <f t="shared" si="396"/>
        <v>0</v>
      </c>
      <c r="CI166" s="23">
        <f t="shared" si="405"/>
        <v>0</v>
      </c>
      <c r="CJ166" s="23">
        <f>+'QTR Raw'!BD72</f>
        <v>0</v>
      </c>
      <c r="CK166" s="23">
        <f t="shared" ref="CK166:DB166" si="408">+CJ166</f>
        <v>0</v>
      </c>
      <c r="CL166" s="23">
        <f>+'QTR Raw'!BF72</f>
        <v>0</v>
      </c>
      <c r="CM166" s="24">
        <f t="shared" si="408"/>
        <v>0</v>
      </c>
      <c r="CN166" s="24">
        <f t="shared" si="408"/>
        <v>0</v>
      </c>
      <c r="CO166" s="24">
        <f t="shared" si="408"/>
        <v>0</v>
      </c>
      <c r="CP166" s="24">
        <f t="shared" si="408"/>
        <v>0</v>
      </c>
      <c r="CQ166" s="24">
        <f t="shared" si="408"/>
        <v>0</v>
      </c>
      <c r="CR166" s="24">
        <f t="shared" si="408"/>
        <v>0</v>
      </c>
      <c r="CS166" s="24">
        <f t="shared" si="408"/>
        <v>0</v>
      </c>
      <c r="CT166" s="24">
        <f t="shared" si="408"/>
        <v>0</v>
      </c>
      <c r="CU166" s="24">
        <f t="shared" si="408"/>
        <v>0</v>
      </c>
      <c r="CV166" s="24">
        <f t="shared" si="408"/>
        <v>0</v>
      </c>
      <c r="CW166" s="24">
        <f t="shared" si="408"/>
        <v>0</v>
      </c>
      <c r="CX166" s="24">
        <f t="shared" si="408"/>
        <v>0</v>
      </c>
      <c r="CY166" s="24">
        <f t="shared" si="408"/>
        <v>0</v>
      </c>
      <c r="CZ166" s="24">
        <f t="shared" si="408"/>
        <v>0</v>
      </c>
      <c r="DA166" s="24">
        <f t="shared" si="408"/>
        <v>0</v>
      </c>
      <c r="DB166" s="24">
        <f t="shared" si="408"/>
        <v>0</v>
      </c>
      <c r="DE166" s="123"/>
      <c r="DF166" s="23">
        <v>0</v>
      </c>
    </row>
    <row r="167" spans="1:110" s="23" customFormat="1" outlineLevel="1" x14ac:dyDescent="0.2">
      <c r="A167" s="23" t="s">
        <v>55</v>
      </c>
      <c r="B167" s="23">
        <f>'Annual Raw'!C68</f>
        <v>0</v>
      </c>
      <c r="C167" s="23">
        <f>'Annual Raw'!D68</f>
        <v>0</v>
      </c>
      <c r="D167" s="23">
        <f>'Annual Raw'!E68</f>
        <v>0</v>
      </c>
      <c r="E167" s="23">
        <f>'Annual Raw'!F68</f>
        <v>0</v>
      </c>
      <c r="F167" s="23">
        <f>'Annual Raw'!G68</f>
        <v>0</v>
      </c>
      <c r="G167" s="23">
        <f>'Annual Raw'!H68</f>
        <v>0</v>
      </c>
      <c r="H167" s="23">
        <f>'Annual Raw'!I68</f>
        <v>0</v>
      </c>
      <c r="I167" s="23">
        <f>'Annual Raw'!J68</f>
        <v>0</v>
      </c>
      <c r="J167" s="23">
        <f>'Annual Raw'!K68</f>
        <v>0</v>
      </c>
      <c r="K167" s="23">
        <f>'Annual Raw'!L68</f>
        <v>0</v>
      </c>
      <c r="L167" s="23">
        <f>'Annual Raw'!M68</f>
        <v>0</v>
      </c>
      <c r="M167" s="23">
        <f>'Annual Raw'!N68</f>
        <v>0</v>
      </c>
      <c r="N167" s="23">
        <f>'Annual Raw'!O68</f>
        <v>0</v>
      </c>
      <c r="O167" s="23">
        <f>'Annual Raw'!P68</f>
        <v>0</v>
      </c>
      <c r="P167" s="23">
        <f>'Annual Raw'!Q68</f>
        <v>0</v>
      </c>
      <c r="Q167" s="23">
        <f>'Annual Raw'!R68</f>
        <v>0</v>
      </c>
      <c r="R167" s="23">
        <f>'Annual Raw'!S68</f>
        <v>0</v>
      </c>
      <c r="S167" s="23">
        <f>'Annual Raw'!T68</f>
        <v>0</v>
      </c>
      <c r="T167" s="23">
        <f>'Annual Raw'!U68</f>
        <v>0</v>
      </c>
      <c r="U167" s="23">
        <f>'Annual Raw'!V68</f>
        <v>0</v>
      </c>
      <c r="V167" s="23">
        <f>'Annual Raw'!W68</f>
        <v>0</v>
      </c>
      <c r="W167" s="23">
        <f>'Annual Raw'!X68</f>
        <v>0</v>
      </c>
      <c r="X167" s="23">
        <f>'Annual Raw'!Y68</f>
        <v>0</v>
      </c>
      <c r="Y167" s="23">
        <f>'Annual Raw'!Z68</f>
        <v>0</v>
      </c>
      <c r="Z167" s="23">
        <f>'Annual Raw'!AA68</f>
        <v>0</v>
      </c>
      <c r="AA167" s="23">
        <f>'Annual Raw'!AB68</f>
        <v>0</v>
      </c>
      <c r="AB167" s="24">
        <f t="shared" si="392"/>
        <v>0</v>
      </c>
      <c r="AC167" s="24">
        <f t="shared" si="393"/>
        <v>0</v>
      </c>
      <c r="AD167" s="24">
        <f t="shared" si="394"/>
        <v>0</v>
      </c>
      <c r="AE167" s="24">
        <f t="shared" si="395"/>
        <v>0</v>
      </c>
      <c r="AK167" s="23">
        <f t="shared" si="407"/>
        <v>0</v>
      </c>
      <c r="AM167" s="23">
        <f t="shared" si="407"/>
        <v>0</v>
      </c>
      <c r="AO167" s="23">
        <f t="shared" si="407"/>
        <v>0</v>
      </c>
      <c r="AQ167" s="23">
        <f t="shared" si="407"/>
        <v>0</v>
      </c>
      <c r="AS167" s="23">
        <f t="shared" si="407"/>
        <v>0</v>
      </c>
      <c r="AU167" s="23">
        <f t="shared" si="407"/>
        <v>0</v>
      </c>
      <c r="AW167" s="23">
        <f t="shared" si="407"/>
        <v>0</v>
      </c>
      <c r="AY167" s="23">
        <f t="shared" si="407"/>
        <v>0</v>
      </c>
      <c r="BA167" s="23">
        <f t="shared" si="407"/>
        <v>0</v>
      </c>
      <c r="BC167" s="23">
        <f t="shared" si="407"/>
        <v>0</v>
      </c>
      <c r="BE167" s="23">
        <f t="shared" si="407"/>
        <v>0</v>
      </c>
      <c r="BG167" s="23">
        <f t="shared" si="407"/>
        <v>0</v>
      </c>
      <c r="BI167" s="23">
        <f t="shared" si="407"/>
        <v>0</v>
      </c>
      <c r="BK167" s="23">
        <f t="shared" si="407"/>
        <v>0</v>
      </c>
      <c r="BM167" s="23">
        <f t="shared" si="407"/>
        <v>0</v>
      </c>
      <c r="BO167" s="23">
        <f t="shared" si="407"/>
        <v>0</v>
      </c>
      <c r="BQ167" s="23">
        <f t="shared" si="407"/>
        <v>0</v>
      </c>
      <c r="BS167" s="23">
        <f t="shared" si="407"/>
        <v>0</v>
      </c>
      <c r="BU167" s="23">
        <f t="shared" si="407"/>
        <v>0</v>
      </c>
      <c r="BW167" s="23">
        <f t="shared" si="407"/>
        <v>0</v>
      </c>
      <c r="BY167" s="23">
        <f t="shared" si="407"/>
        <v>0</v>
      </c>
      <c r="CA167" s="23">
        <f t="shared" si="407"/>
        <v>0</v>
      </c>
      <c r="CC167" s="23">
        <f t="shared" si="407"/>
        <v>0</v>
      </c>
      <c r="CE167" s="23">
        <f t="shared" si="407"/>
        <v>0</v>
      </c>
      <c r="CG167" s="23">
        <f t="shared" si="405"/>
        <v>0</v>
      </c>
      <c r="CH167" s="23">
        <f t="shared" si="396"/>
        <v>0</v>
      </c>
      <c r="CI167" s="23">
        <f t="shared" si="405"/>
        <v>0</v>
      </c>
      <c r="CK167" s="23">
        <f t="shared" ref="CK167:DB167" si="409">+CJ167</f>
        <v>0</v>
      </c>
      <c r="CM167" s="24">
        <f t="shared" si="409"/>
        <v>0</v>
      </c>
      <c r="CN167" s="24">
        <f t="shared" si="409"/>
        <v>0</v>
      </c>
      <c r="CO167" s="24">
        <f t="shared" si="409"/>
        <v>0</v>
      </c>
      <c r="CP167" s="24">
        <f t="shared" si="409"/>
        <v>0</v>
      </c>
      <c r="CQ167" s="24">
        <f t="shared" si="409"/>
        <v>0</v>
      </c>
      <c r="CR167" s="24">
        <f t="shared" si="409"/>
        <v>0</v>
      </c>
      <c r="CS167" s="24">
        <f t="shared" si="409"/>
        <v>0</v>
      </c>
      <c r="CT167" s="24">
        <f t="shared" si="409"/>
        <v>0</v>
      </c>
      <c r="CU167" s="24">
        <f t="shared" si="409"/>
        <v>0</v>
      </c>
      <c r="CV167" s="24">
        <f t="shared" si="409"/>
        <v>0</v>
      </c>
      <c r="CW167" s="24">
        <f t="shared" si="409"/>
        <v>0</v>
      </c>
      <c r="CX167" s="24">
        <f t="shared" si="409"/>
        <v>0</v>
      </c>
      <c r="CY167" s="24">
        <f t="shared" si="409"/>
        <v>0</v>
      </c>
      <c r="CZ167" s="24">
        <f t="shared" si="409"/>
        <v>0</v>
      </c>
      <c r="DA167" s="24">
        <f t="shared" si="409"/>
        <v>0</v>
      </c>
      <c r="DB167" s="24">
        <f t="shared" si="409"/>
        <v>0</v>
      </c>
      <c r="DE167" s="123"/>
      <c r="DF167" s="23">
        <v>0</v>
      </c>
    </row>
    <row r="168" spans="1:110" s="23" customFormat="1" outlineLevel="1" x14ac:dyDescent="0.2">
      <c r="A168" s="23" t="s">
        <v>56</v>
      </c>
      <c r="B168" s="23">
        <f>'Annual Raw'!C67+'Annual Raw'!C66+'Annual Raw'!C69+'Annual Raw'!C70</f>
        <v>0</v>
      </c>
      <c r="C168" s="23">
        <f>'Annual Raw'!D67+'Annual Raw'!D66+'Annual Raw'!D69+'Annual Raw'!D70</f>
        <v>0</v>
      </c>
      <c r="D168" s="23">
        <f>'Annual Raw'!E67+'Annual Raw'!E66+'Annual Raw'!E69+'Annual Raw'!E70</f>
        <v>0</v>
      </c>
      <c r="E168" s="23">
        <f>'Annual Raw'!F67+'Annual Raw'!F66+'Annual Raw'!F69+'Annual Raw'!F70</f>
        <v>0</v>
      </c>
      <c r="F168" s="23">
        <f>'Annual Raw'!G67+'Annual Raw'!G66+'Annual Raw'!G69+'Annual Raw'!G70</f>
        <v>0</v>
      </c>
      <c r="G168" s="23">
        <f>'Annual Raw'!H67+'Annual Raw'!H66+'Annual Raw'!H69+'Annual Raw'!H70</f>
        <v>0</v>
      </c>
      <c r="H168" s="23">
        <f>'Annual Raw'!I67+'Annual Raw'!I66+'Annual Raw'!I69+'Annual Raw'!I70</f>
        <v>1.2432348</v>
      </c>
      <c r="I168" s="23">
        <f>'Annual Raw'!J67+'Annual Raw'!J66+'Annual Raw'!J69+'Annual Raw'!J70</f>
        <v>0.68051490000000003</v>
      </c>
      <c r="J168" s="23">
        <f>'Annual Raw'!K67+'Annual Raw'!K66+'Annual Raw'!K69+'Annual Raw'!K70</f>
        <v>0.1665606</v>
      </c>
      <c r="K168" s="23">
        <f>'Annual Raw'!L67+'Annual Raw'!L66+'Annual Raw'!L69+'Annual Raw'!L70</f>
        <v>0.77295499999999995</v>
      </c>
      <c r="L168" s="23">
        <f>'Annual Raw'!M67+'Annual Raw'!M66+'Annual Raw'!M69+'Annual Raw'!M70</f>
        <v>0.22788849999999999</v>
      </c>
      <c r="M168" s="23">
        <f>'Annual Raw'!N67+'Annual Raw'!N66+'Annual Raw'!N69+'Annual Raw'!N70</f>
        <v>1.0115624999999999</v>
      </c>
      <c r="N168" s="23">
        <f>'Annual Raw'!O67+'Annual Raw'!O66+'Annual Raw'!O69+'Annual Raw'!O70</f>
        <v>2.2713572000000002</v>
      </c>
      <c r="O168" s="23">
        <f>'Annual Raw'!P67+'Annual Raw'!P66+'Annual Raw'!P69+'Annual Raw'!P70</f>
        <v>0</v>
      </c>
      <c r="P168" s="23">
        <f>'Annual Raw'!Q67+'Annual Raw'!Q66+'Annual Raw'!Q69+'Annual Raw'!Q70</f>
        <v>0</v>
      </c>
      <c r="Q168" s="23">
        <f>'Annual Raw'!R67+'Annual Raw'!R66+'Annual Raw'!R69+'Annual Raw'!R70</f>
        <v>0.68154000000000003</v>
      </c>
      <c r="R168" s="23">
        <f>'Annual Raw'!S67+'Annual Raw'!S66+'Annual Raw'!S69+'Annual Raw'!S70</f>
        <v>0</v>
      </c>
      <c r="S168" s="23">
        <f>'Annual Raw'!T67+'Annual Raw'!T66+'Annual Raw'!T69+'Annual Raw'!T70</f>
        <v>1.0781248000000001</v>
      </c>
      <c r="T168" s="23">
        <f>'Annual Raw'!U67+'Annual Raw'!U66+'Annual Raw'!U69+'Annual Raw'!U70</f>
        <v>0.29809350000000001</v>
      </c>
      <c r="U168" s="23">
        <f>'Annual Raw'!V67+'Annual Raw'!V66+'Annual Raw'!V69+'Annual Raw'!V70</f>
        <v>0.4122384</v>
      </c>
      <c r="V168" s="23">
        <f>'Annual Raw'!W67+'Annual Raw'!W66+'Annual Raw'!W69+'Annual Raw'!W70</f>
        <v>2.3860999999999999</v>
      </c>
      <c r="W168" s="23">
        <f>'Annual Raw'!X67+'Annual Raw'!X66+'Annual Raw'!X69+'Annual Raw'!X70</f>
        <v>1.8620000000000001</v>
      </c>
      <c r="X168" s="23">
        <f>'Annual Raw'!Y67+'Annual Raw'!Y66+'Annual Raw'!Y69+'Annual Raw'!Y70</f>
        <v>0.2215</v>
      </c>
      <c r="Y168" s="23">
        <f>'Annual Raw'!Z67+'Annual Raw'!Z66+'Annual Raw'!Z69+'Annual Raw'!Z70</f>
        <v>4.7626999999999997</v>
      </c>
      <c r="Z168" s="23">
        <f>'Annual Raw'!AA67+'Annual Raw'!AA66+'Annual Raw'!AA69+'Annual Raw'!AA70</f>
        <v>4.1946000000000003</v>
      </c>
      <c r="AA168" s="23">
        <f>'Annual Raw'!AB67+'Annual Raw'!AB66+'Annual Raw'!AB69+'Annual Raw'!AB70</f>
        <v>4.2466999999999997</v>
      </c>
      <c r="AB168" s="24">
        <f t="shared" si="392"/>
        <v>4.2469999999999999</v>
      </c>
      <c r="AC168" s="24">
        <f t="shared" si="393"/>
        <v>4.2469999999999999</v>
      </c>
      <c r="AD168" s="24">
        <f t="shared" si="394"/>
        <v>4.2469999999999999</v>
      </c>
      <c r="AE168" s="24">
        <f t="shared" si="395"/>
        <v>4.2469999999999999</v>
      </c>
      <c r="AJ168" s="23">
        <f>+'QTR Raw'!D74+'QTR Raw'!D75</f>
        <v>0</v>
      </c>
      <c r="AK168" s="23">
        <f t="shared" si="407"/>
        <v>0</v>
      </c>
      <c r="AL168" s="23">
        <f>+'QTR Raw'!F74+'QTR Raw'!F75</f>
        <v>0</v>
      </c>
      <c r="AM168" s="23">
        <f t="shared" si="407"/>
        <v>0</v>
      </c>
      <c r="AN168" s="23">
        <f>+'QTR Raw'!H74+'QTR Raw'!H75</f>
        <v>0</v>
      </c>
      <c r="AO168" s="23">
        <f t="shared" si="407"/>
        <v>0</v>
      </c>
      <c r="AP168" s="23">
        <f>+'QTR Raw'!J74+'QTR Raw'!J75</f>
        <v>0</v>
      </c>
      <c r="AQ168" s="23">
        <f t="shared" si="407"/>
        <v>0</v>
      </c>
      <c r="AR168" s="23">
        <f>+'QTR Raw'!L74+'QTR Raw'!L75</f>
        <v>0</v>
      </c>
      <c r="AS168" s="23">
        <f t="shared" si="407"/>
        <v>0</v>
      </c>
      <c r="AT168" s="23">
        <f>+'QTR Raw'!N74+'QTR Raw'!N75</f>
        <v>0</v>
      </c>
      <c r="AU168" s="23">
        <f t="shared" si="407"/>
        <v>0</v>
      </c>
      <c r="AV168" s="23">
        <f>+'QTR Raw'!P74+'QTR Raw'!P75</f>
        <v>0</v>
      </c>
      <c r="AW168" s="23">
        <f t="shared" si="407"/>
        <v>0</v>
      </c>
      <c r="AX168" s="23">
        <f>+'QTR Raw'!R74+'QTR Raw'!R75</f>
        <v>0</v>
      </c>
      <c r="AY168" s="23">
        <f t="shared" si="407"/>
        <v>0</v>
      </c>
      <c r="AZ168" s="23">
        <f>+'QTR Raw'!T74+'QTR Raw'!T75</f>
        <v>0</v>
      </c>
      <c r="BA168" s="23">
        <f t="shared" si="407"/>
        <v>0</v>
      </c>
      <c r="BB168" s="23">
        <f>+'QTR Raw'!V74+'QTR Raw'!V75</f>
        <v>0</v>
      </c>
      <c r="BC168" s="23">
        <f t="shared" si="407"/>
        <v>0</v>
      </c>
      <c r="BD168" s="23">
        <f>+'QTR Raw'!X74+'QTR Raw'!X75</f>
        <v>0</v>
      </c>
      <c r="BE168" s="23">
        <f t="shared" si="407"/>
        <v>0</v>
      </c>
      <c r="BF168" s="23">
        <f>+'QTR Raw'!Z74+'QTR Raw'!Z75</f>
        <v>0</v>
      </c>
      <c r="BG168" s="23">
        <f t="shared" si="407"/>
        <v>0</v>
      </c>
      <c r="BH168" s="23">
        <f>+'QTR Raw'!AB74+'QTR Raw'!AB75</f>
        <v>0</v>
      </c>
      <c r="BI168" s="23">
        <f t="shared" si="407"/>
        <v>0</v>
      </c>
      <c r="BJ168" s="23">
        <f>+'QTR Raw'!AD74+'QTR Raw'!AD75</f>
        <v>0</v>
      </c>
      <c r="BK168" s="23">
        <f t="shared" si="407"/>
        <v>0</v>
      </c>
      <c r="BL168" s="23">
        <f>+'QTR Raw'!AF74+'QTR Raw'!AF75</f>
        <v>0</v>
      </c>
      <c r="BM168" s="23">
        <f t="shared" si="407"/>
        <v>0</v>
      </c>
      <c r="BN168" s="23">
        <f>+'QTR Raw'!AH74+'QTR Raw'!AH75</f>
        <v>0</v>
      </c>
      <c r="BO168" s="23">
        <f t="shared" si="407"/>
        <v>0</v>
      </c>
      <c r="BP168" s="23">
        <f>+'QTR Raw'!AJ74+'QTR Raw'!AJ75</f>
        <v>0</v>
      </c>
      <c r="BQ168" s="23">
        <f t="shared" si="407"/>
        <v>0</v>
      </c>
      <c r="BR168" s="23">
        <f>+'QTR Raw'!AL74+'QTR Raw'!AL75</f>
        <v>0</v>
      </c>
      <c r="BS168" s="23">
        <f t="shared" si="407"/>
        <v>0</v>
      </c>
      <c r="BT168" s="23">
        <f>+'QTR Raw'!AN74+'QTR Raw'!AN75</f>
        <v>0</v>
      </c>
      <c r="BU168" s="23">
        <f t="shared" si="407"/>
        <v>0</v>
      </c>
      <c r="BV168" s="23">
        <f>+'QTR Raw'!AP74+'QTR Raw'!AP75</f>
        <v>0</v>
      </c>
      <c r="BW168" s="23">
        <f t="shared" si="407"/>
        <v>0</v>
      </c>
      <c r="BX168" s="23">
        <f>+'QTR Raw'!AR74+'QTR Raw'!AR75</f>
        <v>0</v>
      </c>
      <c r="BY168" s="23">
        <f t="shared" si="407"/>
        <v>0</v>
      </c>
      <c r="BZ168" s="23">
        <f>+'QTR Raw'!AT74+'QTR Raw'!AT75</f>
        <v>0.222</v>
      </c>
      <c r="CA168" s="23">
        <f t="shared" si="407"/>
        <v>0.222</v>
      </c>
      <c r="CB168" s="23">
        <f>+'QTR Raw'!AV74+'QTR Raw'!AV75</f>
        <v>0</v>
      </c>
      <c r="CC168" s="23">
        <f t="shared" si="407"/>
        <v>0</v>
      </c>
      <c r="CD168" s="23">
        <f>+'QTR Raw'!AX74+'QTR Raw'!AX75</f>
        <v>4.7629999999999999</v>
      </c>
      <c r="CE168" s="23">
        <f t="shared" si="407"/>
        <v>4.7629999999999999</v>
      </c>
      <c r="CF168" s="23">
        <f>+'QTR Raw'!AZ74+'QTR Raw'!AZ75</f>
        <v>8.86</v>
      </c>
      <c r="CG168" s="23">
        <f t="shared" si="405"/>
        <v>8.86</v>
      </c>
      <c r="CH168" s="23">
        <f t="shared" si="396"/>
        <v>4.1946000000000003</v>
      </c>
      <c r="CI168" s="23">
        <f t="shared" si="405"/>
        <v>4.1946000000000003</v>
      </c>
      <c r="CJ168" s="23">
        <f>+'QTR Raw'!BD74+'QTR Raw'!BD75</f>
        <v>4.9160000000000004</v>
      </c>
      <c r="CK168" s="23">
        <f t="shared" ref="CK168:DB168" si="410">+CJ168</f>
        <v>4.9160000000000004</v>
      </c>
      <c r="CL168" s="23">
        <f>+'QTR Raw'!BF74+'QTR Raw'!BF75</f>
        <v>4.2469999999999999</v>
      </c>
      <c r="CM168" s="24">
        <f t="shared" si="410"/>
        <v>4.2469999999999999</v>
      </c>
      <c r="CN168" s="24">
        <f t="shared" si="410"/>
        <v>4.2469999999999999</v>
      </c>
      <c r="CO168" s="24">
        <f t="shared" si="410"/>
        <v>4.2469999999999999</v>
      </c>
      <c r="CP168" s="24">
        <f t="shared" si="410"/>
        <v>4.2469999999999999</v>
      </c>
      <c r="CQ168" s="24">
        <f t="shared" si="410"/>
        <v>4.2469999999999999</v>
      </c>
      <c r="CR168" s="24">
        <f t="shared" si="410"/>
        <v>4.2469999999999999</v>
      </c>
      <c r="CS168" s="24">
        <f t="shared" si="410"/>
        <v>4.2469999999999999</v>
      </c>
      <c r="CT168" s="24">
        <f t="shared" si="410"/>
        <v>4.2469999999999999</v>
      </c>
      <c r="CU168" s="24">
        <f t="shared" si="410"/>
        <v>4.2469999999999999</v>
      </c>
      <c r="CV168" s="24">
        <f t="shared" si="410"/>
        <v>4.2469999999999999</v>
      </c>
      <c r="CW168" s="24">
        <f t="shared" si="410"/>
        <v>4.2469999999999999</v>
      </c>
      <c r="CX168" s="24">
        <f t="shared" si="410"/>
        <v>4.2469999999999999</v>
      </c>
      <c r="CY168" s="24">
        <f t="shared" si="410"/>
        <v>4.2469999999999999</v>
      </c>
      <c r="CZ168" s="24">
        <f t="shared" si="410"/>
        <v>4.2469999999999999</v>
      </c>
      <c r="DA168" s="24">
        <f t="shared" si="410"/>
        <v>4.2469999999999999</v>
      </c>
      <c r="DB168" s="24">
        <f t="shared" si="410"/>
        <v>4.2469999999999999</v>
      </c>
      <c r="DE168" s="123"/>
      <c r="DF168" s="23">
        <v>4.9160000000000004</v>
      </c>
    </row>
    <row r="169" spans="1:110" s="22" customFormat="1" x14ac:dyDescent="0.2">
      <c r="A169" s="22" t="s">
        <v>57</v>
      </c>
      <c r="B169" s="22">
        <f>B165+B168+B167</f>
        <v>11.5814869</v>
      </c>
      <c r="C169" s="22">
        <f>C165+C168+C167</f>
        <v>10.798480999999999</v>
      </c>
      <c r="D169" s="22">
        <f>D165+D168+D167</f>
        <v>10.201986699999999</v>
      </c>
      <c r="E169" s="22">
        <f t="shared" ref="E169:Y169" si="411">E165+E168+E167+E166</f>
        <v>10.0342658</v>
      </c>
      <c r="F169" s="22">
        <f t="shared" si="411"/>
        <v>10.680921400000001</v>
      </c>
      <c r="G169" s="22">
        <f t="shared" si="411"/>
        <v>11.207533900000001</v>
      </c>
      <c r="H169" s="22">
        <f t="shared" si="411"/>
        <v>31.643246999999999</v>
      </c>
      <c r="I169" s="22">
        <f t="shared" si="411"/>
        <v>51.522634599999996</v>
      </c>
      <c r="J169" s="22">
        <f t="shared" si="411"/>
        <v>53.586994099999991</v>
      </c>
      <c r="K169" s="22">
        <f t="shared" si="411"/>
        <v>58.165697700000003</v>
      </c>
      <c r="L169" s="22">
        <f t="shared" si="411"/>
        <v>63.764592900000004</v>
      </c>
      <c r="M169" s="22">
        <f t="shared" si="411"/>
        <v>83.062602499999997</v>
      </c>
      <c r="N169" s="22">
        <f t="shared" si="411"/>
        <v>104.57335979999999</v>
      </c>
      <c r="O169" s="22">
        <f t="shared" si="411"/>
        <v>99.977347199999997</v>
      </c>
      <c r="P169" s="22">
        <f t="shared" si="411"/>
        <v>110.2879176</v>
      </c>
      <c r="Q169" s="22">
        <f t="shared" si="411"/>
        <v>296.32250919999996</v>
      </c>
      <c r="R169" s="22">
        <f t="shared" si="411"/>
        <v>276.49522630000001</v>
      </c>
      <c r="S169" s="22">
        <f t="shared" si="411"/>
        <v>97.006624299999984</v>
      </c>
      <c r="T169" s="22">
        <f t="shared" si="411"/>
        <v>94.303672800000001</v>
      </c>
      <c r="U169" s="22">
        <f t="shared" si="411"/>
        <v>109.9339571</v>
      </c>
      <c r="V169" s="22">
        <f t="shared" si="411"/>
        <v>104.3682</v>
      </c>
      <c r="W169" s="22">
        <f t="shared" si="411"/>
        <v>135.60399999999998</v>
      </c>
      <c r="X169" s="22">
        <f t="shared" si="411"/>
        <v>164.70529999999999</v>
      </c>
      <c r="Y169" s="22">
        <f t="shared" si="411"/>
        <v>260.23679999999996</v>
      </c>
      <c r="Z169" s="22">
        <f t="shared" ref="Z169:AE169" si="412">Z165+Z168+Z167+Z166</f>
        <v>363.54659999999996</v>
      </c>
      <c r="AA169" s="22">
        <f t="shared" ref="AA169" si="413">AA165+AA168+AA167+AA166</f>
        <v>432.49619999999999</v>
      </c>
      <c r="AB169" s="21">
        <f t="shared" si="412"/>
        <v>537.46732886527752</v>
      </c>
      <c r="AC169" s="21">
        <f t="shared" si="412"/>
        <v>642.42752901005485</v>
      </c>
      <c r="AD169" s="21">
        <f t="shared" si="412"/>
        <v>737.66927097192763</v>
      </c>
      <c r="AE169" s="21">
        <f t="shared" si="412"/>
        <v>824.09240468756298</v>
      </c>
      <c r="AJ169" s="22">
        <f t="shared" ref="AJ169:AO169" si="414">AJ165+AJ168+AJ166+AJ167</f>
        <v>0</v>
      </c>
      <c r="AK169" s="22">
        <f t="shared" si="414"/>
        <v>0</v>
      </c>
      <c r="AL169" s="22">
        <f t="shared" si="414"/>
        <v>0</v>
      </c>
      <c r="AM169" s="22">
        <f t="shared" si="414"/>
        <v>0</v>
      </c>
      <c r="AN169" s="22">
        <f t="shared" si="414"/>
        <v>0</v>
      </c>
      <c r="AO169" s="22">
        <f t="shared" si="414"/>
        <v>0</v>
      </c>
      <c r="AP169" s="22">
        <f t="shared" ref="AP169:CE169" si="415">AP165+AP168+AP166+AP167</f>
        <v>0</v>
      </c>
      <c r="AQ169" s="22">
        <f t="shared" si="415"/>
        <v>0</v>
      </c>
      <c r="AR169" s="22">
        <f t="shared" si="415"/>
        <v>0</v>
      </c>
      <c r="AS169" s="22">
        <f t="shared" si="415"/>
        <v>0</v>
      </c>
      <c r="AT169" s="22">
        <f t="shared" si="415"/>
        <v>0</v>
      </c>
      <c r="AU169" s="22">
        <f t="shared" si="415"/>
        <v>0</v>
      </c>
      <c r="AV169" s="22">
        <f t="shared" si="415"/>
        <v>0</v>
      </c>
      <c r="AW169" s="22">
        <f t="shared" si="415"/>
        <v>0</v>
      </c>
      <c r="AX169" s="22">
        <f t="shared" si="415"/>
        <v>0</v>
      </c>
      <c r="AY169" s="22">
        <f t="shared" si="415"/>
        <v>0</v>
      </c>
      <c r="AZ169" s="22">
        <f t="shared" si="415"/>
        <v>0</v>
      </c>
      <c r="BA169" s="22">
        <f t="shared" si="415"/>
        <v>0</v>
      </c>
      <c r="BB169" s="22">
        <f t="shared" si="415"/>
        <v>0</v>
      </c>
      <c r="BC169" s="22">
        <f t="shared" si="415"/>
        <v>0</v>
      </c>
      <c r="BD169" s="22">
        <f t="shared" si="415"/>
        <v>0</v>
      </c>
      <c r="BE169" s="22">
        <f t="shared" si="415"/>
        <v>0</v>
      </c>
      <c r="BF169" s="22">
        <f t="shared" si="415"/>
        <v>0</v>
      </c>
      <c r="BG169" s="22">
        <f t="shared" si="415"/>
        <v>0</v>
      </c>
      <c r="BH169" s="22">
        <f t="shared" si="415"/>
        <v>0</v>
      </c>
      <c r="BI169" s="22">
        <f t="shared" si="415"/>
        <v>0</v>
      </c>
      <c r="BJ169" s="22">
        <f t="shared" si="415"/>
        <v>0</v>
      </c>
      <c r="BK169" s="22">
        <f t="shared" si="415"/>
        <v>0</v>
      </c>
      <c r="BL169" s="22">
        <f t="shared" si="415"/>
        <v>0</v>
      </c>
      <c r="BM169" s="22">
        <f t="shared" si="415"/>
        <v>0</v>
      </c>
      <c r="BN169" s="22">
        <f t="shared" si="415"/>
        <v>0</v>
      </c>
      <c r="BO169" s="22">
        <f t="shared" si="415"/>
        <v>0</v>
      </c>
      <c r="BP169" s="22">
        <f t="shared" si="415"/>
        <v>0</v>
      </c>
      <c r="BQ169" s="22">
        <f t="shared" si="415"/>
        <v>0</v>
      </c>
      <c r="BR169" s="22">
        <f t="shared" si="415"/>
        <v>0</v>
      </c>
      <c r="BS169" s="22">
        <f t="shared" si="415"/>
        <v>0</v>
      </c>
      <c r="BT169" s="22">
        <f t="shared" si="415"/>
        <v>0</v>
      </c>
      <c r="BU169" s="22">
        <f t="shared" si="415"/>
        <v>0</v>
      </c>
      <c r="BV169" s="22">
        <f t="shared" si="415"/>
        <v>0</v>
      </c>
      <c r="BW169" s="22">
        <f t="shared" si="415"/>
        <v>0</v>
      </c>
      <c r="BX169" s="22">
        <f t="shared" si="415"/>
        <v>0</v>
      </c>
      <c r="BY169" s="22">
        <f t="shared" si="415"/>
        <v>0</v>
      </c>
      <c r="BZ169" s="22">
        <f t="shared" si="415"/>
        <v>164.70600000000002</v>
      </c>
      <c r="CA169" s="22">
        <f t="shared" si="415"/>
        <v>164.70600000000002</v>
      </c>
      <c r="CB169" s="22">
        <f t="shared" si="415"/>
        <v>0</v>
      </c>
      <c r="CC169" s="22">
        <f t="shared" si="415"/>
        <v>0</v>
      </c>
      <c r="CD169" s="22">
        <f t="shared" si="415"/>
        <v>249.84399999999999</v>
      </c>
      <c r="CE169" s="22">
        <f t="shared" si="415"/>
        <v>249.84399999999999</v>
      </c>
      <c r="CF169" s="22">
        <f>CF165+CF168+CF166+CF167</f>
        <v>292.42599999999999</v>
      </c>
      <c r="CG169" s="22">
        <f>CG165+CG168+CG166+CG167</f>
        <v>292.42599999999999</v>
      </c>
      <c r="CH169" s="22">
        <f>CH165+CH168+CH166+CH167</f>
        <v>363.54659999999996</v>
      </c>
      <c r="CI169" s="22">
        <f>CI165+CI168+CI166+CI167</f>
        <v>355.97859999999997</v>
      </c>
      <c r="CJ169" s="22">
        <f>CJ165+CJ168+CJ166+CJ167</f>
        <v>390.226</v>
      </c>
      <c r="CK169" s="22">
        <f t="shared" ref="CK169:DB169" si="416">CK165+CK168+CK166+CK167</f>
        <v>380.82099999999997</v>
      </c>
      <c r="CL169" s="22">
        <f>CL165+CL168+CL166+CL167</f>
        <v>421.79700000000003</v>
      </c>
      <c r="CM169" s="21">
        <f t="shared" si="416"/>
        <v>451.77659976589831</v>
      </c>
      <c r="CN169" s="21">
        <f t="shared" si="416"/>
        <v>481.03674655966756</v>
      </c>
      <c r="CO169" s="21">
        <f t="shared" si="416"/>
        <v>509.59470587461482</v>
      </c>
      <c r="CP169" s="21">
        <f t="shared" si="416"/>
        <v>537.46732886527752</v>
      </c>
      <c r="CQ169" s="21">
        <f t="shared" si="416"/>
        <v>564.67106229076091</v>
      </c>
      <c r="CR169" s="21">
        <f t="shared" si="416"/>
        <v>591.22195821945309</v>
      </c>
      <c r="CS169" s="21">
        <f t="shared" si="416"/>
        <v>617.13568350084688</v>
      </c>
      <c r="CT169" s="21">
        <f t="shared" si="416"/>
        <v>642.42752901005485</v>
      </c>
      <c r="CU169" s="21">
        <f t="shared" si="416"/>
        <v>667.11241867047522</v>
      </c>
      <c r="CV169" s="21">
        <f t="shared" si="416"/>
        <v>691.20491825992906</v>
      </c>
      <c r="CW169" s="21">
        <f t="shared" si="416"/>
        <v>714.71924400546902</v>
      </c>
      <c r="CX169" s="21">
        <f t="shared" si="416"/>
        <v>737.66927097192763</v>
      </c>
      <c r="CY169" s="21">
        <f t="shared" si="416"/>
        <v>760.06854124915787</v>
      </c>
      <c r="CZ169" s="21">
        <f t="shared" si="416"/>
        <v>781.93027194279409</v>
      </c>
      <c r="DA169" s="21">
        <f t="shared" si="416"/>
        <v>803.26736297325135</v>
      </c>
      <c r="DB169" s="21">
        <f t="shared" si="416"/>
        <v>824.09240468756298</v>
      </c>
      <c r="DE169" s="126"/>
      <c r="DF169" s="22">
        <v>396.64556586904047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</row>
    <row r="171" spans="1:110" s="23" customFormat="1" x14ac:dyDescent="0.2">
      <c r="A171" s="23" t="s">
        <v>58</v>
      </c>
      <c r="B171" s="23">
        <f>'Annual Raw'!C71</f>
        <v>0</v>
      </c>
      <c r="C171" s="23">
        <f>'Annual Raw'!D71</f>
        <v>0</v>
      </c>
      <c r="D171" s="23">
        <f>'Annual Raw'!E71</f>
        <v>0</v>
      </c>
      <c r="E171" s="23">
        <f>'Annual Raw'!F71</f>
        <v>0</v>
      </c>
      <c r="F171" s="23">
        <f>'Annual Raw'!G71</f>
        <v>0</v>
      </c>
      <c r="G171" s="23">
        <f>'Annual Raw'!H71</f>
        <v>6.9748000000000004E-2</v>
      </c>
      <c r="H171" s="23">
        <f>'Annual Raw'!I71</f>
        <v>8.8048000000000001E-2</v>
      </c>
      <c r="I171" s="23">
        <f>'Annual Raw'!J71</f>
        <v>7.4548000000000003E-2</v>
      </c>
      <c r="J171" s="23">
        <f>'Annual Raw'!K71</f>
        <v>5.9147999999999999E-2</v>
      </c>
      <c r="K171" s="23">
        <f>'Annual Raw'!L71</f>
        <v>119.74882940000001</v>
      </c>
      <c r="L171" s="23">
        <f>'Annual Raw'!M71</f>
        <v>119.7010294</v>
      </c>
      <c r="M171" s="23">
        <f>'Annual Raw'!N71</f>
        <v>149.11983939999999</v>
      </c>
      <c r="N171" s="23">
        <f>'Annual Raw'!O71</f>
        <v>211.11983939999999</v>
      </c>
      <c r="O171" s="23">
        <f>'Annual Raw'!P71</f>
        <v>163.1864894</v>
      </c>
      <c r="P171" s="23">
        <f>'Annual Raw'!Q71</f>
        <v>158.1864894</v>
      </c>
      <c r="Q171" s="23">
        <f>'Annual Raw'!R71</f>
        <v>100.35275300000001</v>
      </c>
      <c r="R171" s="23">
        <f>'Annual Raw'!S71</f>
        <v>6.6161675999999998</v>
      </c>
      <c r="S171" s="23">
        <f>'Annual Raw'!T71</f>
        <v>76.781956399999999</v>
      </c>
      <c r="T171" s="23">
        <f>'Annual Raw'!U71</f>
        <v>80.915557100000001</v>
      </c>
      <c r="U171" s="23">
        <f>'Annual Raw'!V71</f>
        <v>0.134468</v>
      </c>
      <c r="V171" s="23">
        <f>'Annual Raw'!W71</f>
        <v>0.13009999999999999</v>
      </c>
      <c r="W171" s="23">
        <f>'Annual Raw'!X71</f>
        <v>0.24199999999999999</v>
      </c>
      <c r="X171" s="23">
        <f>'Annual Raw'!Y71</f>
        <v>0.21099999999999999</v>
      </c>
      <c r="Y171" s="23">
        <f>'Annual Raw'!Z71</f>
        <v>0.1883</v>
      </c>
      <c r="Z171" s="23">
        <f>'Annual Raw'!AA71</f>
        <v>0.1696</v>
      </c>
      <c r="AA171" s="23">
        <f>'Annual Raw'!AB71</f>
        <v>0.1575</v>
      </c>
      <c r="AB171" s="24">
        <f>+CP171</f>
        <v>0.158</v>
      </c>
      <c r="AC171" s="24">
        <f>+CT171</f>
        <v>0.158</v>
      </c>
      <c r="AD171" s="24">
        <f>+CX171</f>
        <v>0.158</v>
      </c>
      <c r="AE171" s="24">
        <f>+DB171</f>
        <v>0.158</v>
      </c>
      <c r="AJ171" s="23">
        <f>+'QTR Raw'!D77</f>
        <v>0</v>
      </c>
      <c r="AK171" s="23">
        <f t="shared" ref="AK171:CE171" si="417">+AJ171</f>
        <v>0</v>
      </c>
      <c r="AL171" s="23">
        <f>+'QTR Raw'!F77</f>
        <v>0</v>
      </c>
      <c r="AM171" s="23">
        <f t="shared" si="417"/>
        <v>0</v>
      </c>
      <c r="AN171" s="23">
        <f>+'QTR Raw'!H77</f>
        <v>0</v>
      </c>
      <c r="AO171" s="23">
        <f t="shared" si="417"/>
        <v>0</v>
      </c>
      <c r="AP171" s="23">
        <f>+'QTR Raw'!J77</f>
        <v>0</v>
      </c>
      <c r="AQ171" s="23">
        <f t="shared" si="417"/>
        <v>0</v>
      </c>
      <c r="AR171" s="23">
        <f>+'QTR Raw'!L77</f>
        <v>0</v>
      </c>
      <c r="AS171" s="23">
        <f t="shared" si="417"/>
        <v>0</v>
      </c>
      <c r="AT171" s="23">
        <f>+'QTR Raw'!N77</f>
        <v>0</v>
      </c>
      <c r="AU171" s="23">
        <f t="shared" si="417"/>
        <v>0</v>
      </c>
      <c r="AV171" s="23">
        <f>+'QTR Raw'!P77</f>
        <v>0</v>
      </c>
      <c r="AW171" s="23">
        <f t="shared" si="417"/>
        <v>0</v>
      </c>
      <c r="AX171" s="23">
        <f>+'QTR Raw'!R77</f>
        <v>0</v>
      </c>
      <c r="AY171" s="23">
        <f t="shared" si="417"/>
        <v>0</v>
      </c>
      <c r="AZ171" s="23">
        <f>+'QTR Raw'!T77</f>
        <v>0</v>
      </c>
      <c r="BA171" s="23">
        <f t="shared" si="417"/>
        <v>0</v>
      </c>
      <c r="BB171" s="23">
        <f>+'QTR Raw'!V77</f>
        <v>0</v>
      </c>
      <c r="BC171" s="23">
        <f t="shared" si="417"/>
        <v>0</v>
      </c>
      <c r="BD171" s="23">
        <f>+'QTR Raw'!X77</f>
        <v>0</v>
      </c>
      <c r="BE171" s="23">
        <f t="shared" si="417"/>
        <v>0</v>
      </c>
      <c r="BF171" s="23">
        <f>+'QTR Raw'!Z77</f>
        <v>0</v>
      </c>
      <c r="BG171" s="23">
        <f t="shared" si="417"/>
        <v>0</v>
      </c>
      <c r="BH171" s="23">
        <f>+'QTR Raw'!AB77</f>
        <v>0</v>
      </c>
      <c r="BI171" s="23">
        <f t="shared" si="417"/>
        <v>0</v>
      </c>
      <c r="BJ171" s="23">
        <f>+'QTR Raw'!AD77</f>
        <v>0</v>
      </c>
      <c r="BK171" s="23">
        <f t="shared" si="417"/>
        <v>0</v>
      </c>
      <c r="BL171" s="23">
        <f>+'QTR Raw'!AF77</f>
        <v>0</v>
      </c>
      <c r="BM171" s="23">
        <f t="shared" si="417"/>
        <v>0</v>
      </c>
      <c r="BN171" s="23">
        <f>+'QTR Raw'!AH77</f>
        <v>0</v>
      </c>
      <c r="BO171" s="23">
        <f t="shared" si="417"/>
        <v>0</v>
      </c>
      <c r="BP171" s="23">
        <f>+'QTR Raw'!AJ77</f>
        <v>0</v>
      </c>
      <c r="BQ171" s="23">
        <f t="shared" si="417"/>
        <v>0</v>
      </c>
      <c r="BR171" s="23">
        <f>+'QTR Raw'!AL77</f>
        <v>0</v>
      </c>
      <c r="BS171" s="23">
        <f t="shared" si="417"/>
        <v>0</v>
      </c>
      <c r="BT171" s="23">
        <f>+'QTR Raw'!AN77</f>
        <v>0</v>
      </c>
      <c r="BU171" s="23">
        <f t="shared" si="417"/>
        <v>0</v>
      </c>
      <c r="BV171" s="23">
        <f>+'QTR Raw'!AP77</f>
        <v>0</v>
      </c>
      <c r="BW171" s="23">
        <f t="shared" si="417"/>
        <v>0</v>
      </c>
      <c r="BX171" s="23">
        <f>+'QTR Raw'!AR77</f>
        <v>0</v>
      </c>
      <c r="BY171" s="23">
        <f t="shared" si="417"/>
        <v>0</v>
      </c>
      <c r="BZ171" s="23">
        <f>+'QTR Raw'!AT77</f>
        <v>0.21099999999999999</v>
      </c>
      <c r="CA171" s="23">
        <f t="shared" si="417"/>
        <v>0.21099999999999999</v>
      </c>
      <c r="CB171" s="23">
        <f>+'QTR Raw'!AV77</f>
        <v>0</v>
      </c>
      <c r="CC171" s="23">
        <f t="shared" si="417"/>
        <v>0</v>
      </c>
      <c r="CD171" s="23">
        <f>+'QTR Raw'!AX77</f>
        <v>0.188</v>
      </c>
      <c r="CE171" s="23">
        <f t="shared" si="417"/>
        <v>0.188</v>
      </c>
      <c r="CF171" s="23">
        <f>+'QTR Raw'!AZ77</f>
        <v>0.255</v>
      </c>
      <c r="CG171" s="23">
        <f>+CF171</f>
        <v>0.255</v>
      </c>
      <c r="CH171" s="23">
        <f t="shared" ref="CH171:CH186" si="418">Z171</f>
        <v>0.1696</v>
      </c>
      <c r="CI171" s="23">
        <f>+CH171</f>
        <v>0.1696</v>
      </c>
      <c r="CJ171" s="23">
        <f>+'QTR Raw'!BD77</f>
        <v>0.192</v>
      </c>
      <c r="CK171" s="23">
        <f t="shared" ref="CK171:DB171" si="419">+CJ171</f>
        <v>0.192</v>
      </c>
      <c r="CL171" s="23">
        <f>+'QTR Raw'!BF77</f>
        <v>0.158</v>
      </c>
      <c r="CM171" s="24">
        <f t="shared" si="419"/>
        <v>0.158</v>
      </c>
      <c r="CN171" s="24">
        <f t="shared" si="419"/>
        <v>0.158</v>
      </c>
      <c r="CO171" s="24">
        <f t="shared" si="419"/>
        <v>0.158</v>
      </c>
      <c r="CP171" s="24">
        <f t="shared" si="419"/>
        <v>0.158</v>
      </c>
      <c r="CQ171" s="24">
        <f t="shared" si="419"/>
        <v>0.158</v>
      </c>
      <c r="CR171" s="24">
        <f t="shared" si="419"/>
        <v>0.158</v>
      </c>
      <c r="CS171" s="24">
        <f t="shared" si="419"/>
        <v>0.158</v>
      </c>
      <c r="CT171" s="24">
        <f t="shared" si="419"/>
        <v>0.158</v>
      </c>
      <c r="CU171" s="24">
        <f t="shared" si="419"/>
        <v>0.158</v>
      </c>
      <c r="CV171" s="24">
        <f t="shared" si="419"/>
        <v>0.158</v>
      </c>
      <c r="CW171" s="24">
        <f t="shared" si="419"/>
        <v>0.158</v>
      </c>
      <c r="CX171" s="24">
        <f t="shared" si="419"/>
        <v>0.158</v>
      </c>
      <c r="CY171" s="24">
        <f t="shared" si="419"/>
        <v>0.158</v>
      </c>
      <c r="CZ171" s="24">
        <f t="shared" si="419"/>
        <v>0.158</v>
      </c>
      <c r="DA171" s="24">
        <f t="shared" si="419"/>
        <v>0.158</v>
      </c>
      <c r="DB171" s="24">
        <f t="shared" si="419"/>
        <v>0.158</v>
      </c>
      <c r="DE171" s="123"/>
      <c r="DF171" s="23">
        <v>0.192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</row>
    <row r="173" spans="1:110" s="23" customFormat="1" outlineLevel="1" x14ac:dyDescent="0.2">
      <c r="A173" s="23" t="s">
        <v>59</v>
      </c>
      <c r="B173" s="23">
        <f>'Annual Raw'!C72</f>
        <v>0</v>
      </c>
      <c r="C173" s="23">
        <f>'Annual Raw'!D72</f>
        <v>0</v>
      </c>
      <c r="D173" s="23">
        <f>'Annual Raw'!E72</f>
        <v>0</v>
      </c>
      <c r="E173" s="23">
        <f>'Annual Raw'!F72+'Annual Raw'!F61</f>
        <v>0</v>
      </c>
      <c r="F173" s="23">
        <f>'Annual Raw'!G72+'Annual Raw'!G61</f>
        <v>0</v>
      </c>
      <c r="G173" s="23">
        <f>'Annual Raw'!H72+'Annual Raw'!H61</f>
        <v>0</v>
      </c>
      <c r="H173" s="23">
        <f>'Annual Raw'!I72+'Annual Raw'!I61</f>
        <v>0</v>
      </c>
      <c r="I173" s="23">
        <f>'Annual Raw'!J72+'Annual Raw'!J61</f>
        <v>0</v>
      </c>
      <c r="J173" s="23">
        <f>'Annual Raw'!K72+'Annual Raw'!K61</f>
        <v>0</v>
      </c>
      <c r="K173" s="23">
        <f>'Annual Raw'!L72+'Annual Raw'!L61</f>
        <v>0</v>
      </c>
      <c r="L173" s="23">
        <f>'Annual Raw'!M72+'Annual Raw'!M61</f>
        <v>14.640471099999999</v>
      </c>
      <c r="M173" s="23">
        <f>'Annual Raw'!N72+'Annual Raw'!N61</f>
        <v>15.446269900000001</v>
      </c>
      <c r="N173" s="23">
        <f>'Annual Raw'!O72+'Annual Raw'!O61</f>
        <v>28.346789300000001</v>
      </c>
      <c r="O173" s="23">
        <f>'Annual Raw'!P72+'Annual Raw'!P61</f>
        <v>36.352352600000003</v>
      </c>
      <c r="P173" s="23">
        <f>'Annual Raw'!Q72+'Annual Raw'!Q61</f>
        <v>81.608379499999998</v>
      </c>
      <c r="Q173" s="23">
        <f>'Annual Raw'!R72+'Annual Raw'!R61</f>
        <v>1.5576686</v>
      </c>
      <c r="R173" s="23">
        <f>'Annual Raw'!S72+'Annual Raw'!S61</f>
        <v>1.4652529999999999</v>
      </c>
      <c r="S173" s="23">
        <f>'Annual Raw'!T72+'Annual Raw'!T61</f>
        <v>0.8213241</v>
      </c>
      <c r="T173" s="23">
        <f>'Annual Raw'!U72+'Annual Raw'!U61</f>
        <v>1.6553981</v>
      </c>
      <c r="U173" s="23">
        <f>'Annual Raw'!V72+'Annual Raw'!V61</f>
        <v>1.0968438</v>
      </c>
      <c r="V173" s="23">
        <f>'Annual Raw'!W72+'Annual Raw'!W61</f>
        <v>51.300199999999997</v>
      </c>
      <c r="W173" s="23">
        <f>'Annual Raw'!X72+'Annual Raw'!X61</f>
        <v>7.5309999999999997</v>
      </c>
      <c r="X173" s="23">
        <f>'Annual Raw'!Y72+'Annual Raw'!Y61</f>
        <v>9.6950000000000003</v>
      </c>
      <c r="Y173" s="23">
        <f>'Annual Raw'!Z72+'Annual Raw'!Z61</f>
        <v>11.7484</v>
      </c>
      <c r="Z173" s="23">
        <f>'Annual Raw'!AA72+'Annual Raw'!AA61</f>
        <v>11.0418</v>
      </c>
      <c r="AA173" s="23">
        <f>'Annual Raw'!AB72+'Annual Raw'!AB61</f>
        <v>6.2412000000000001</v>
      </c>
      <c r="AB173" s="24">
        <f t="shared" ref="AB173:AB178" si="420">+CP173</f>
        <v>0</v>
      </c>
      <c r="AC173" s="24">
        <f t="shared" ref="AC173:AC178" si="421">+CT173</f>
        <v>0</v>
      </c>
      <c r="AD173" s="24">
        <f t="shared" ref="AD173:AD178" si="422">+CX173</f>
        <v>0</v>
      </c>
      <c r="AE173" s="24">
        <f t="shared" ref="AE173:AE178" si="423">+DB173</f>
        <v>0</v>
      </c>
      <c r="AJ173" s="23">
        <f>+'QTR Raw'!D78</f>
        <v>0</v>
      </c>
      <c r="AK173" s="23">
        <f>+AJ173</f>
        <v>0</v>
      </c>
      <c r="AL173" s="23">
        <f>+'QTR Raw'!F78</f>
        <v>0</v>
      </c>
      <c r="AM173" s="23">
        <f>+AL173</f>
        <v>0</v>
      </c>
      <c r="AN173" s="23">
        <f>+'QTR Raw'!H78</f>
        <v>0</v>
      </c>
      <c r="AO173" s="23">
        <f>+AN173</f>
        <v>0</v>
      </c>
      <c r="AP173" s="23">
        <f>+'QTR Raw'!J78</f>
        <v>0</v>
      </c>
      <c r="AQ173" s="23">
        <f>+AP173</f>
        <v>0</v>
      </c>
      <c r="AR173" s="23">
        <f>+'QTR Raw'!L78</f>
        <v>0</v>
      </c>
      <c r="AS173" s="23">
        <f>+AR173</f>
        <v>0</v>
      </c>
      <c r="AT173" s="23">
        <f>+'QTR Raw'!N78</f>
        <v>0</v>
      </c>
      <c r="AU173" s="23">
        <f>+AT173</f>
        <v>0</v>
      </c>
      <c r="AV173" s="23">
        <f>+'QTR Raw'!P78</f>
        <v>0</v>
      </c>
      <c r="AW173" s="23">
        <f>+AV173</f>
        <v>0</v>
      </c>
      <c r="AX173" s="23">
        <f>+'QTR Raw'!R78</f>
        <v>0</v>
      </c>
      <c r="AY173" s="23">
        <f>+AX173</f>
        <v>0</v>
      </c>
      <c r="AZ173" s="23">
        <f>+'QTR Raw'!T78</f>
        <v>0</v>
      </c>
      <c r="BA173" s="23">
        <f>+AZ173</f>
        <v>0</v>
      </c>
      <c r="BB173" s="23">
        <f>+'QTR Raw'!V78</f>
        <v>0</v>
      </c>
      <c r="BC173" s="23">
        <f>+BB173</f>
        <v>0</v>
      </c>
      <c r="BD173" s="23">
        <f>+'QTR Raw'!X78</f>
        <v>0</v>
      </c>
      <c r="BE173" s="23">
        <f>+BD173</f>
        <v>0</v>
      </c>
      <c r="BF173" s="23">
        <f>+'QTR Raw'!Z78</f>
        <v>0</v>
      </c>
      <c r="BG173" s="23">
        <f>+BF173</f>
        <v>0</v>
      </c>
      <c r="BH173" s="23">
        <f>+'QTR Raw'!AB78</f>
        <v>0</v>
      </c>
      <c r="BI173" s="23">
        <f>+BH173</f>
        <v>0</v>
      </c>
      <c r="BJ173" s="23">
        <f>+'QTR Raw'!AD78</f>
        <v>0</v>
      </c>
      <c r="BK173" s="23">
        <f>+BJ173</f>
        <v>0</v>
      </c>
      <c r="BL173" s="23">
        <f>+'QTR Raw'!AF78</f>
        <v>0</v>
      </c>
      <c r="BM173" s="23">
        <f>+BL173</f>
        <v>0</v>
      </c>
      <c r="BN173" s="23">
        <f>+'QTR Raw'!AH78</f>
        <v>0</v>
      </c>
      <c r="BO173" s="23">
        <f>+BN173</f>
        <v>0</v>
      </c>
      <c r="BP173" s="23">
        <f>+'QTR Raw'!AJ78</f>
        <v>0</v>
      </c>
      <c r="BQ173" s="23">
        <f>+BP173</f>
        <v>0</v>
      </c>
      <c r="BR173" s="23">
        <f>+'QTR Raw'!AL78</f>
        <v>0</v>
      </c>
      <c r="BS173" s="23">
        <f>+BR173</f>
        <v>0</v>
      </c>
      <c r="BT173" s="23">
        <f>+'QTR Raw'!AN78</f>
        <v>0</v>
      </c>
      <c r="BU173" s="23">
        <f>+BT173</f>
        <v>0</v>
      </c>
      <c r="BV173" s="23">
        <f>+'QTR Raw'!AP78</f>
        <v>0</v>
      </c>
      <c r="BW173" s="23">
        <f>+BV173</f>
        <v>0</v>
      </c>
      <c r="BX173" s="23">
        <f>+'QTR Raw'!AR78</f>
        <v>0</v>
      </c>
      <c r="BY173" s="23">
        <f>+BX173</f>
        <v>0</v>
      </c>
      <c r="BZ173" s="23">
        <f>+'QTR Raw'!AT78</f>
        <v>0.23499999999999999</v>
      </c>
      <c r="CA173" s="23">
        <f>+BZ173</f>
        <v>0.23499999999999999</v>
      </c>
      <c r="CB173" s="23">
        <f>+'QTR Raw'!AV78</f>
        <v>0</v>
      </c>
      <c r="CC173" s="23">
        <f>+CB173</f>
        <v>0</v>
      </c>
      <c r="CD173" s="23">
        <f>+'QTR Raw'!AX78</f>
        <v>0.53800000000000003</v>
      </c>
      <c r="CE173" s="23">
        <f>+CD173</f>
        <v>0.53800000000000003</v>
      </c>
      <c r="CF173" s="23">
        <f>+'QTR Raw'!AZ78</f>
        <v>0.27200000000000002</v>
      </c>
      <c r="CG173" s="23">
        <f>+CF173</f>
        <v>0.27200000000000002</v>
      </c>
      <c r="CH173" s="23">
        <f t="shared" si="418"/>
        <v>11.0418</v>
      </c>
      <c r="CJ173" s="23">
        <f>+'QTR Raw'!BD78</f>
        <v>0.58099999999999996</v>
      </c>
      <c r="CL173" s="23">
        <f>+'QTR Raw'!BF78</f>
        <v>0.439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16.797000000000001</v>
      </c>
    </row>
    <row r="174" spans="1:110" s="23" customFormat="1" outlineLevel="1" x14ac:dyDescent="0.2">
      <c r="A174" s="23" t="s">
        <v>60</v>
      </c>
      <c r="B174" s="23">
        <f>'Annual Raw'!C73+'Annual Raw'!C81</f>
        <v>0</v>
      </c>
      <c r="C174" s="23">
        <f>'Annual Raw'!D73+'Annual Raw'!D81</f>
        <v>0</v>
      </c>
      <c r="D174" s="23">
        <f>'Annual Raw'!E73+'Annual Raw'!E81</f>
        <v>0</v>
      </c>
      <c r="E174" s="23">
        <f>'Annual Raw'!F73+'Annual Raw'!F81</f>
        <v>0</v>
      </c>
      <c r="F174" s="23">
        <f>'Annual Raw'!G73+'Annual Raw'!G81</f>
        <v>0</v>
      </c>
      <c r="G174" s="23">
        <f>'Annual Raw'!H73+'Annual Raw'!H81</f>
        <v>0</v>
      </c>
      <c r="H174" s="23">
        <f>'Annual Raw'!I73+'Annual Raw'!I81</f>
        <v>0</v>
      </c>
      <c r="I174" s="23">
        <f>'Annual Raw'!J73+'Annual Raw'!J81</f>
        <v>0</v>
      </c>
      <c r="J174" s="23">
        <f>'Annual Raw'!K73+'Annual Raw'!K81</f>
        <v>0</v>
      </c>
      <c r="K174" s="23">
        <f>'Annual Raw'!L73+'Annual Raw'!L81</f>
        <v>0</v>
      </c>
      <c r="L174" s="23">
        <f>'Annual Raw'!M73+'Annual Raw'!M81</f>
        <v>0</v>
      </c>
      <c r="M174" s="23">
        <f>'Annual Raw'!N73+'Annual Raw'!N81</f>
        <v>0</v>
      </c>
      <c r="N174" s="23">
        <f>'Annual Raw'!O73+'Annual Raw'!O81</f>
        <v>0</v>
      </c>
      <c r="O174" s="23">
        <f>'Annual Raw'!P73+'Annual Raw'!P81</f>
        <v>0.2477403</v>
      </c>
      <c r="P174" s="23">
        <f>'Annual Raw'!Q73+'Annual Raw'!Q81</f>
        <v>0.20227419999999999</v>
      </c>
      <c r="Q174" s="23">
        <f>'Annual Raw'!R73+'Annual Raw'!R81</f>
        <v>0.18666640000000001</v>
      </c>
      <c r="R174" s="23">
        <f>'Annual Raw'!S73+'Annual Raw'!S81</f>
        <v>0.2493292</v>
      </c>
      <c r="S174" s="23">
        <f>'Annual Raw'!T73+'Annual Raw'!T81</f>
        <v>225.8467335</v>
      </c>
      <c r="T174" s="23">
        <f>'Annual Raw'!U73+'Annual Raw'!U81</f>
        <v>17.249320900000001</v>
      </c>
      <c r="U174" s="23">
        <f>'Annual Raw'!V73+'Annual Raw'!V81</f>
        <v>10.6833659</v>
      </c>
      <c r="V174" s="23">
        <f>'Annual Raw'!W73+'Annual Raw'!W81</f>
        <v>10.386199999999999</v>
      </c>
      <c r="W174" s="23">
        <f>'Annual Raw'!X73+'Annual Raw'!X81</f>
        <v>10.535</v>
      </c>
      <c r="X174" s="23">
        <f>'Annual Raw'!Y73+'Annual Raw'!Y81</f>
        <v>10.769</v>
      </c>
      <c r="Y174" s="23">
        <f>'Annual Raw'!Z73+'Annual Raw'!Z81</f>
        <v>14.915600000000001</v>
      </c>
      <c r="Z174" s="23">
        <f>'Annual Raw'!AA73+'Annual Raw'!AA81</f>
        <v>13.863199999999999</v>
      </c>
      <c r="AA174" s="23">
        <f>'Annual Raw'!AB73+'Annual Raw'!AB81</f>
        <v>18.361799999999999</v>
      </c>
      <c r="AB174" s="24">
        <f t="shared" si="420"/>
        <v>0</v>
      </c>
      <c r="AC174" s="24">
        <f t="shared" si="421"/>
        <v>0</v>
      </c>
      <c r="AD174" s="24">
        <f t="shared" si="422"/>
        <v>0</v>
      </c>
      <c r="AE174" s="24">
        <f t="shared" si="423"/>
        <v>0</v>
      </c>
      <c r="AJ174" s="23">
        <f>+'QTR Raw'!D79+'QTR Raw'!D76</f>
        <v>0</v>
      </c>
      <c r="AK174" s="23">
        <f>+AJ174</f>
        <v>0</v>
      </c>
      <c r="AL174" s="23">
        <f>+'QTR Raw'!F79+'QTR Raw'!F76</f>
        <v>0</v>
      </c>
      <c r="AM174" s="23">
        <f>+AL174</f>
        <v>0</v>
      </c>
      <c r="AN174" s="23">
        <f>+'QTR Raw'!H79+'QTR Raw'!H76</f>
        <v>0</v>
      </c>
      <c r="AO174" s="23">
        <f>+AN174</f>
        <v>0</v>
      </c>
      <c r="AP174" s="23">
        <f>+'QTR Raw'!J79+'QTR Raw'!J76</f>
        <v>0</v>
      </c>
      <c r="AQ174" s="23">
        <f>+AP174</f>
        <v>0</v>
      </c>
      <c r="AR174" s="23">
        <f>+'QTR Raw'!L79+'QTR Raw'!L76</f>
        <v>0</v>
      </c>
      <c r="AS174" s="23">
        <f>+AR174</f>
        <v>0</v>
      </c>
      <c r="AT174" s="23">
        <f>+'QTR Raw'!N79+'QTR Raw'!N76</f>
        <v>0</v>
      </c>
      <c r="AU174" s="23">
        <f>+AT174</f>
        <v>0</v>
      </c>
      <c r="AV174" s="23">
        <f>+'QTR Raw'!P79+'QTR Raw'!P76</f>
        <v>0</v>
      </c>
      <c r="AW174" s="23">
        <f>+AV174</f>
        <v>0</v>
      </c>
      <c r="AX174" s="23">
        <f>+'QTR Raw'!R79+'QTR Raw'!R76</f>
        <v>0</v>
      </c>
      <c r="AY174" s="23">
        <f>+AX174</f>
        <v>0</v>
      </c>
      <c r="AZ174" s="23">
        <f>+'QTR Raw'!T79+'QTR Raw'!T76</f>
        <v>0</v>
      </c>
      <c r="BA174" s="23">
        <f>+AZ174</f>
        <v>0</v>
      </c>
      <c r="BB174" s="23">
        <f>+'QTR Raw'!V79+'QTR Raw'!V76</f>
        <v>0</v>
      </c>
      <c r="BC174" s="23">
        <f>+BB174</f>
        <v>0</v>
      </c>
      <c r="BD174" s="23">
        <f>+'QTR Raw'!X79+'QTR Raw'!X76</f>
        <v>0</v>
      </c>
      <c r="BE174" s="23">
        <f>+BD174</f>
        <v>0</v>
      </c>
      <c r="BF174" s="23">
        <f>+'QTR Raw'!Z79+'QTR Raw'!Z76</f>
        <v>0</v>
      </c>
      <c r="BG174" s="23">
        <f>+BF174</f>
        <v>0</v>
      </c>
      <c r="BH174" s="23">
        <f>+'QTR Raw'!AB79+'QTR Raw'!AB76</f>
        <v>0</v>
      </c>
      <c r="BI174" s="23">
        <f>+BH174</f>
        <v>0</v>
      </c>
      <c r="BJ174" s="23">
        <f>+'QTR Raw'!AD79+'QTR Raw'!AD76</f>
        <v>0</v>
      </c>
      <c r="BK174" s="23">
        <f>+BJ174</f>
        <v>0</v>
      </c>
      <c r="BL174" s="23">
        <f>+'QTR Raw'!AF79+'QTR Raw'!AF76</f>
        <v>0</v>
      </c>
      <c r="BM174" s="23">
        <f>+BL174</f>
        <v>0</v>
      </c>
      <c r="BN174" s="23">
        <f>+'QTR Raw'!AH79+'QTR Raw'!AH76</f>
        <v>0</v>
      </c>
      <c r="BO174" s="23">
        <f>+BN174</f>
        <v>0</v>
      </c>
      <c r="BP174" s="23">
        <f>+'QTR Raw'!AJ79+'QTR Raw'!AJ76</f>
        <v>0</v>
      </c>
      <c r="BQ174" s="23">
        <f>+BP174</f>
        <v>0</v>
      </c>
      <c r="BR174" s="23">
        <f>+'QTR Raw'!AL79+'QTR Raw'!AL76</f>
        <v>0</v>
      </c>
      <c r="BS174" s="23">
        <f>+BR174</f>
        <v>0</v>
      </c>
      <c r="BT174" s="23">
        <f>+'QTR Raw'!AN79+'QTR Raw'!AN76</f>
        <v>0</v>
      </c>
      <c r="BU174" s="23">
        <f>+BT174</f>
        <v>0</v>
      </c>
      <c r="BV174" s="23">
        <f>+'QTR Raw'!AP79+'QTR Raw'!AP76</f>
        <v>0</v>
      </c>
      <c r="BW174" s="23">
        <f>+BV174</f>
        <v>0</v>
      </c>
      <c r="BX174" s="23">
        <f>+'QTR Raw'!AR79+'QTR Raw'!AR76</f>
        <v>0</v>
      </c>
      <c r="BY174" s="23">
        <f>+BX174</f>
        <v>0</v>
      </c>
      <c r="BZ174" s="23">
        <f>+'QTR Raw'!AT79+'QTR Raw'!AT76</f>
        <v>20.228999999999999</v>
      </c>
      <c r="CA174" s="23">
        <f>+BZ174</f>
        <v>20.228999999999999</v>
      </c>
      <c r="CB174" s="23">
        <f>+'QTR Raw'!AV79+'QTR Raw'!AV76</f>
        <v>0</v>
      </c>
      <c r="CC174" s="23">
        <f>+CB174</f>
        <v>0</v>
      </c>
      <c r="CD174" s="23">
        <f>+'QTR Raw'!AX79+'QTR Raw'!AX76</f>
        <v>36.518999999999998</v>
      </c>
      <c r="CE174" s="23">
        <f>+CD174</f>
        <v>36.518999999999998</v>
      </c>
      <c r="CF174" s="23">
        <f>+'QTR Raw'!AZ79+'QTR Raw'!AZ76</f>
        <v>42.000999999999998</v>
      </c>
      <c r="CG174" s="23">
        <f>+CF174</f>
        <v>42.000999999999998</v>
      </c>
      <c r="CH174" s="23">
        <f t="shared" si="418"/>
        <v>13.863199999999999</v>
      </c>
      <c r="CJ174" s="23">
        <f>+'QTR Raw'!BD79+'QTR Raw'!BD76</f>
        <v>29.98</v>
      </c>
      <c r="CL174" s="23">
        <f>+'QTR Raw'!BF79+'QTR Raw'!BF76</f>
        <v>34.863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17.538</v>
      </c>
    </row>
    <row r="175" spans="1:110" s="23" customFormat="1" outlineLevel="1" x14ac:dyDescent="0.2">
      <c r="A175" s="23" t="s">
        <v>61</v>
      </c>
      <c r="B175" s="23">
        <f>'Annual Raw'!C76</f>
        <v>12.5442093</v>
      </c>
      <c r="C175" s="23">
        <f>'Annual Raw'!D76</f>
        <v>10.6642732</v>
      </c>
      <c r="D175" s="23">
        <f>'Annual Raw'!E76</f>
        <v>16.474586299999999</v>
      </c>
      <c r="E175" s="23">
        <f>'Annual Raw'!F76</f>
        <v>20.6804743</v>
      </c>
      <c r="F175" s="23">
        <f>'Annual Raw'!G76</f>
        <v>22.540430799999999</v>
      </c>
      <c r="G175" s="23">
        <f>'Annual Raw'!H76</f>
        <v>29.6192718</v>
      </c>
      <c r="H175" s="23">
        <f>'Annual Raw'!I76</f>
        <v>47.567922299999999</v>
      </c>
      <c r="I175" s="23">
        <f>'Annual Raw'!J76</f>
        <v>69.549581200000006</v>
      </c>
      <c r="J175" s="23">
        <f>'Annual Raw'!K76</f>
        <v>75.334754500000003</v>
      </c>
      <c r="K175" s="23">
        <f>'Annual Raw'!L76</f>
        <v>50.497915999999996</v>
      </c>
      <c r="L175" s="23">
        <f>'Annual Raw'!M76</f>
        <v>63.046773000000002</v>
      </c>
      <c r="M175" s="23">
        <f>'Annual Raw'!N76</f>
        <v>110.9006073</v>
      </c>
      <c r="N175" s="23">
        <f>'Annual Raw'!O76</f>
        <v>116.5665765</v>
      </c>
      <c r="O175" s="23">
        <f>'Annual Raw'!P76</f>
        <v>113.3011183</v>
      </c>
      <c r="P175" s="23">
        <f>'Annual Raw'!Q76</f>
        <v>133.52131130000001</v>
      </c>
      <c r="Q175" s="23">
        <f>'Annual Raw'!R76</f>
        <v>293.52298810000002</v>
      </c>
      <c r="R175" s="23">
        <f>'Annual Raw'!S76</f>
        <v>290.51600530000002</v>
      </c>
      <c r="S175" s="23">
        <f>'Annual Raw'!T76</f>
        <v>177.4801396</v>
      </c>
      <c r="T175" s="23">
        <f>'Annual Raw'!U76</f>
        <v>221.69751919999999</v>
      </c>
      <c r="U175" s="23">
        <f>'Annual Raw'!V76</f>
        <v>161.18844799999999</v>
      </c>
      <c r="V175" s="23">
        <f>'Annual Raw'!W76</f>
        <v>145.8287</v>
      </c>
      <c r="W175" s="23">
        <f>'Annual Raw'!X76</f>
        <v>322.52100000000002</v>
      </c>
      <c r="X175" s="23">
        <f>'Annual Raw'!Y76</f>
        <v>412.77480000000003</v>
      </c>
      <c r="Y175" s="23">
        <f>'Annual Raw'!Z76</f>
        <v>433.83859999999999</v>
      </c>
      <c r="Z175" s="23">
        <f>'Annual Raw'!AA76</f>
        <v>492.99290000000002</v>
      </c>
      <c r="AA175" s="23">
        <f>'Annual Raw'!AB76</f>
        <v>478.18200000000002</v>
      </c>
      <c r="AB175" s="24">
        <f t="shared" si="420"/>
        <v>509.37466758432686</v>
      </c>
      <c r="AC175" s="24">
        <f t="shared" si="421"/>
        <v>612.62984668350646</v>
      </c>
      <c r="AD175" s="24">
        <f t="shared" si="422"/>
        <v>764.77085387531224</v>
      </c>
      <c r="AE175" s="24">
        <f t="shared" si="423"/>
        <v>907.23309826971399</v>
      </c>
      <c r="AJ175" s="23">
        <f>+'QTR Raw'!D81</f>
        <v>0</v>
      </c>
      <c r="AK175" s="23" t="e">
        <f>+AK210*AK41/90</f>
        <v>#DIV/0!</v>
      </c>
      <c r="AL175" s="23">
        <f>+'QTR Raw'!F81</f>
        <v>0</v>
      </c>
      <c r="AM175" s="23" t="e">
        <f>+AM210*AM41/90</f>
        <v>#DIV/0!</v>
      </c>
      <c r="AN175" s="23">
        <f>+'QTR Raw'!H81</f>
        <v>0</v>
      </c>
      <c r="AO175" s="23" t="e">
        <f>+AO210*AO41/90</f>
        <v>#DIV/0!</v>
      </c>
      <c r="AP175" s="23">
        <f>+'QTR Raw'!J81</f>
        <v>0</v>
      </c>
      <c r="AQ175" s="23" t="e">
        <f>+AQ210*AQ41/90</f>
        <v>#DIV/0!</v>
      </c>
      <c r="AR175" s="23">
        <f>+'QTR Raw'!L81</f>
        <v>0</v>
      </c>
      <c r="AS175" s="23" t="e">
        <f>+AS210*AS41/90</f>
        <v>#DIV/0!</v>
      </c>
      <c r="AT175" s="23">
        <f>+'QTR Raw'!N81</f>
        <v>0</v>
      </c>
      <c r="AU175" s="23" t="e">
        <f>+AU210*AU41/90</f>
        <v>#DIV/0!</v>
      </c>
      <c r="AV175" s="23">
        <f>+'QTR Raw'!P81</f>
        <v>0</v>
      </c>
      <c r="AW175" s="23" t="e">
        <f>+AW210*AW41/90</f>
        <v>#DIV/0!</v>
      </c>
      <c r="AX175" s="23">
        <f>+'QTR Raw'!R81</f>
        <v>0</v>
      </c>
      <c r="AY175" s="23" t="e">
        <f>+AY210*AY41/90</f>
        <v>#DIV/0!</v>
      </c>
      <c r="AZ175" s="23">
        <f>+'QTR Raw'!T81</f>
        <v>0</v>
      </c>
      <c r="BA175" s="23" t="e">
        <f>+BA210*BA41/90</f>
        <v>#DIV/0!</v>
      </c>
      <c r="BB175" s="23">
        <f>+'QTR Raw'!V81</f>
        <v>0</v>
      </c>
      <c r="BC175" s="23" t="e">
        <f>+BC210*BC41/90</f>
        <v>#DIV/0!</v>
      </c>
      <c r="BD175" s="23">
        <f>+'QTR Raw'!X81</f>
        <v>0</v>
      </c>
      <c r="BE175" s="23" t="e">
        <f>+BE210*BE41/90</f>
        <v>#DIV/0!</v>
      </c>
      <c r="BF175" s="23">
        <f>+'QTR Raw'!Z81</f>
        <v>0</v>
      </c>
      <c r="BG175" s="23" t="e">
        <f>+BG210*BG41/90</f>
        <v>#DIV/0!</v>
      </c>
      <c r="BH175" s="23">
        <f>+'QTR Raw'!AB81</f>
        <v>0</v>
      </c>
      <c r="BI175" s="23" t="e">
        <f>+BI210*BI41/90</f>
        <v>#DIV/0!</v>
      </c>
      <c r="BJ175" s="23">
        <f>+'QTR Raw'!AD81</f>
        <v>0</v>
      </c>
      <c r="BK175" s="23" t="e">
        <f>+BK210*BK41/90</f>
        <v>#DIV/0!</v>
      </c>
      <c r="BL175" s="23">
        <f>+'QTR Raw'!AF81</f>
        <v>0</v>
      </c>
      <c r="BM175" s="23" t="e">
        <f>+BM210*BM41/90</f>
        <v>#DIV/0!</v>
      </c>
      <c r="BN175" s="23">
        <f>+'QTR Raw'!AH81</f>
        <v>0</v>
      </c>
      <c r="BO175" s="23" t="e">
        <f>+BO210*BO41/90</f>
        <v>#DIV/0!</v>
      </c>
      <c r="BP175" s="23">
        <f>+'QTR Raw'!AJ81</f>
        <v>0</v>
      </c>
      <c r="BQ175" s="23" t="e">
        <f>+BQ210*BQ41/90</f>
        <v>#DIV/0!</v>
      </c>
      <c r="BR175" s="23">
        <f>+'QTR Raw'!AL81</f>
        <v>0</v>
      </c>
      <c r="BS175" s="23" t="e">
        <f>+BS210*BS41/90</f>
        <v>#DIV/0!</v>
      </c>
      <c r="BT175" s="23">
        <f>+'QTR Raw'!AN81</f>
        <v>0</v>
      </c>
      <c r="BU175" s="23" t="e">
        <f>+BU210*BU41/90</f>
        <v>#DIV/0!</v>
      </c>
      <c r="BV175" s="23">
        <f>+'QTR Raw'!AP81</f>
        <v>0</v>
      </c>
      <c r="BW175" s="23" t="e">
        <f>+BW210*BW41/90</f>
        <v>#DIV/0!</v>
      </c>
      <c r="BX175" s="23">
        <f>+'QTR Raw'!AR81</f>
        <v>0</v>
      </c>
      <c r="BY175" s="23" t="e">
        <f>+BY210*BY41/90</f>
        <v>#DIV/0!</v>
      </c>
      <c r="BZ175" s="23">
        <f>+'QTR Raw'!AT81</f>
        <v>412.77499999999998</v>
      </c>
      <c r="CA175" s="23">
        <f>+CA210*CA41/90</f>
        <v>541.17084964236994</v>
      </c>
      <c r="CB175" s="23">
        <f>+'QTR Raw'!AV81</f>
        <v>0</v>
      </c>
      <c r="CC175" s="23">
        <f>+CC210*CC41/90</f>
        <v>0</v>
      </c>
      <c r="CD175" s="23">
        <f>+'QTR Raw'!AX81</f>
        <v>433.839</v>
      </c>
      <c r="CE175" s="23">
        <f>+CE210*CE41/90</f>
        <v>465.06677223361436</v>
      </c>
      <c r="CF175" s="23">
        <f>+'QTR Raw'!AZ81</f>
        <v>449.36</v>
      </c>
      <c r="CG175" s="23">
        <f>+CG210*CG41/90</f>
        <v>489.03040719199652</v>
      </c>
      <c r="CH175" s="23">
        <f t="shared" si="418"/>
        <v>492.99290000000002</v>
      </c>
      <c r="CI175" s="23">
        <f>+CI210*CI41/90</f>
        <v>453.25697667448122</v>
      </c>
      <c r="CJ175" s="23">
        <f>+'QTR Raw'!BD81</f>
        <v>567.97900000000004</v>
      </c>
      <c r="CK175" s="23">
        <f t="shared" ref="CK175:DB175" si="424">+CK210*CK41/90</f>
        <v>679.50122889309489</v>
      </c>
      <c r="CL175" s="23">
        <f>+'QTR Raw'!BF81</f>
        <v>478.18200000000002</v>
      </c>
      <c r="CM175" s="24">
        <f t="shared" si="424"/>
        <v>423.54653689962191</v>
      </c>
      <c r="CN175" s="24">
        <f t="shared" si="424"/>
        <v>476.24237622006098</v>
      </c>
      <c r="CO175" s="24">
        <f t="shared" si="424"/>
        <v>492.89021500379937</v>
      </c>
      <c r="CP175" s="24">
        <f t="shared" si="424"/>
        <v>509.37466758432686</v>
      </c>
      <c r="CQ175" s="24">
        <f t="shared" si="424"/>
        <v>552.573277843543</v>
      </c>
      <c r="CR175" s="24">
        <f t="shared" si="424"/>
        <v>612.93145466595183</v>
      </c>
      <c r="CS175" s="24">
        <f t="shared" si="424"/>
        <v>626.57692200318161</v>
      </c>
      <c r="CT175" s="24">
        <f t="shared" si="424"/>
        <v>612.62984668350646</v>
      </c>
      <c r="CU175" s="24">
        <f t="shared" si="424"/>
        <v>660.93254521288873</v>
      </c>
      <c r="CV175" s="24">
        <f t="shared" si="424"/>
        <v>716.51954033787069</v>
      </c>
      <c r="CW175" s="24">
        <f t="shared" si="424"/>
        <v>719.65016162737675</v>
      </c>
      <c r="CX175" s="24">
        <f t="shared" si="424"/>
        <v>764.77085387531224</v>
      </c>
      <c r="CY175" s="24">
        <f t="shared" si="424"/>
        <v>815.07154043042988</v>
      </c>
      <c r="CZ175" s="24">
        <f t="shared" si="424"/>
        <v>879.86301725498117</v>
      </c>
      <c r="DA175" s="24">
        <f t="shared" si="424"/>
        <v>891.9703490340263</v>
      </c>
      <c r="DB175" s="24">
        <f t="shared" si="424"/>
        <v>907.23309826971399</v>
      </c>
      <c r="DE175" s="123"/>
      <c r="DF175" s="23">
        <v>610.32111111111101</v>
      </c>
    </row>
    <row r="176" spans="1:110" s="23" customFormat="1" outlineLevel="1" x14ac:dyDescent="0.2">
      <c r="A176" s="23" t="s">
        <v>62</v>
      </c>
      <c r="B176" s="23">
        <f>'Annual Raw'!C77</f>
        <v>5.0181624999999999</v>
      </c>
      <c r="C176" s="23">
        <f>'Annual Raw'!D77</f>
        <v>6.1524283000000004</v>
      </c>
      <c r="D176" s="23">
        <f>'Annual Raw'!E77</f>
        <v>6.3559210999999998</v>
      </c>
      <c r="E176" s="23">
        <f>'Annual Raw'!F77</f>
        <v>5.0000714999999998</v>
      </c>
      <c r="F176" s="23">
        <f>'Annual Raw'!G77</f>
        <v>6.8755533</v>
      </c>
      <c r="G176" s="23">
        <f>'Annual Raw'!H77</f>
        <v>8.1726679999999998</v>
      </c>
      <c r="H176" s="23">
        <f>'Annual Raw'!I77</f>
        <v>12.028829200000001</v>
      </c>
      <c r="I176" s="23">
        <f>'Annual Raw'!J77</f>
        <v>18.974311</v>
      </c>
      <c r="J176" s="23">
        <f>'Annual Raw'!K77</f>
        <v>21.417017900000001</v>
      </c>
      <c r="K176" s="23">
        <f>'Annual Raw'!L77</f>
        <v>40.924132999999998</v>
      </c>
      <c r="L176" s="23">
        <f>'Annual Raw'!M77</f>
        <v>71.2114294</v>
      </c>
      <c r="M176" s="23">
        <f>'Annual Raw'!N77</f>
        <v>78.173152599999995</v>
      </c>
      <c r="N176" s="23">
        <f>'Annual Raw'!O77</f>
        <v>106.26652970000001</v>
      </c>
      <c r="O176" s="23">
        <f>'Annual Raw'!P77</f>
        <v>74.944678100000004</v>
      </c>
      <c r="P176" s="23">
        <f>'Annual Raw'!Q77</f>
        <v>79.680404300000006</v>
      </c>
      <c r="Q176" s="23">
        <f>'Annual Raw'!R77</f>
        <v>48.383912600000002</v>
      </c>
      <c r="R176" s="23">
        <f>'Annual Raw'!S77</f>
        <v>84.143207899999993</v>
      </c>
      <c r="S176" s="23">
        <f>'Annual Raw'!T77</f>
        <v>124.2202731</v>
      </c>
      <c r="T176" s="23">
        <f>'Annual Raw'!U77</f>
        <v>148.25111240000001</v>
      </c>
      <c r="U176" s="23">
        <f>'Annual Raw'!V77</f>
        <v>146.9498773</v>
      </c>
      <c r="V176" s="23">
        <f>'Annual Raw'!W77</f>
        <v>112.7244</v>
      </c>
      <c r="W176" s="23">
        <f>'Annual Raw'!X77</f>
        <v>78.111999999999995</v>
      </c>
      <c r="X176" s="23">
        <f>'Annual Raw'!Y77</f>
        <v>142.90450000000001</v>
      </c>
      <c r="Y176" s="23">
        <f>'Annual Raw'!Z77</f>
        <v>173.8698</v>
      </c>
      <c r="Z176" s="23">
        <f>'Annual Raw'!AA77</f>
        <v>251.63900000000001</v>
      </c>
      <c r="AA176" s="23">
        <f>'Annual Raw'!AB77</f>
        <v>312.86369999999999</v>
      </c>
      <c r="AB176" s="24">
        <f t="shared" si="420"/>
        <v>333.27267860166808</v>
      </c>
      <c r="AC176" s="24">
        <f t="shared" si="421"/>
        <v>400.83027874907162</v>
      </c>
      <c r="AD176" s="24">
        <f t="shared" si="422"/>
        <v>500.37280455317369</v>
      </c>
      <c r="AE176" s="24">
        <f t="shared" si="423"/>
        <v>593.58272803463069</v>
      </c>
      <c r="AJ176" s="23">
        <f>+'QTR Raw'!D82</f>
        <v>0</v>
      </c>
      <c r="AK176" s="23" t="e">
        <f>+AK211*AK41/90</f>
        <v>#DIV/0!</v>
      </c>
      <c r="AL176" s="23">
        <f>+'QTR Raw'!F82</f>
        <v>0</v>
      </c>
      <c r="AM176" s="23" t="e">
        <f>+AM211*AM41/90</f>
        <v>#DIV/0!</v>
      </c>
      <c r="AN176" s="23">
        <f>+'QTR Raw'!H82</f>
        <v>0</v>
      </c>
      <c r="AO176" s="23" t="e">
        <f>+AO211*AO41/90</f>
        <v>#DIV/0!</v>
      </c>
      <c r="AP176" s="23">
        <f>+'QTR Raw'!J82</f>
        <v>0</v>
      </c>
      <c r="AQ176" s="23" t="e">
        <f>+AQ211*AQ41/90</f>
        <v>#DIV/0!</v>
      </c>
      <c r="AR176" s="23">
        <f>+'QTR Raw'!L82</f>
        <v>0</v>
      </c>
      <c r="AS176" s="23" t="e">
        <f>+AS211*AS41/90</f>
        <v>#DIV/0!</v>
      </c>
      <c r="AT176" s="23">
        <f>+'QTR Raw'!N82</f>
        <v>0</v>
      </c>
      <c r="AU176" s="23" t="e">
        <f>+AU211*AU41/90</f>
        <v>#DIV/0!</v>
      </c>
      <c r="AV176" s="23">
        <f>+'QTR Raw'!P82</f>
        <v>0</v>
      </c>
      <c r="AW176" s="23" t="e">
        <f>+AW211*AW41/90</f>
        <v>#DIV/0!</v>
      </c>
      <c r="AX176" s="23">
        <f>+'QTR Raw'!R82</f>
        <v>0</v>
      </c>
      <c r="AY176" s="23" t="e">
        <f>+AY211*AY41/90</f>
        <v>#DIV/0!</v>
      </c>
      <c r="AZ176" s="23">
        <f>+'QTR Raw'!T82</f>
        <v>0</v>
      </c>
      <c r="BA176" s="23" t="e">
        <f>+BA211*BA41/90</f>
        <v>#DIV/0!</v>
      </c>
      <c r="BB176" s="23">
        <f>+'QTR Raw'!V82</f>
        <v>0</v>
      </c>
      <c r="BC176" s="23" t="e">
        <f>+BC211*BC41/90</f>
        <v>#DIV/0!</v>
      </c>
      <c r="BD176" s="23">
        <f>+'QTR Raw'!X82</f>
        <v>0</v>
      </c>
      <c r="BE176" s="23" t="e">
        <f>+BE211*BE41/90</f>
        <v>#DIV/0!</v>
      </c>
      <c r="BF176" s="23">
        <f>+'QTR Raw'!Z82</f>
        <v>0</v>
      </c>
      <c r="BG176" s="23" t="e">
        <f>+BG211*BG41/90</f>
        <v>#DIV/0!</v>
      </c>
      <c r="BH176" s="23">
        <f>+'QTR Raw'!AB82</f>
        <v>0</v>
      </c>
      <c r="BI176" s="23" t="e">
        <f>+BI211*BI41/90</f>
        <v>#DIV/0!</v>
      </c>
      <c r="BJ176" s="23">
        <f>+'QTR Raw'!AD82</f>
        <v>0</v>
      </c>
      <c r="BK176" s="23" t="e">
        <f>+BK211*BK41/90</f>
        <v>#DIV/0!</v>
      </c>
      <c r="BL176" s="23">
        <f>+'QTR Raw'!AF82</f>
        <v>0</v>
      </c>
      <c r="BM176" s="23" t="e">
        <f>+BM211*BM41/90</f>
        <v>#DIV/0!</v>
      </c>
      <c r="BN176" s="23">
        <f>+'QTR Raw'!AH82</f>
        <v>0</v>
      </c>
      <c r="BO176" s="23" t="e">
        <f>+BO211*BO41/90</f>
        <v>#DIV/0!</v>
      </c>
      <c r="BP176" s="23">
        <f>+'QTR Raw'!AJ82</f>
        <v>0</v>
      </c>
      <c r="BQ176" s="23" t="e">
        <f>+BQ211*BQ41/90</f>
        <v>#DIV/0!</v>
      </c>
      <c r="BR176" s="23">
        <f>+'QTR Raw'!AL82</f>
        <v>0</v>
      </c>
      <c r="BS176" s="23" t="e">
        <f>+BS211*BS41/90</f>
        <v>#DIV/0!</v>
      </c>
      <c r="BT176" s="23">
        <f>+'QTR Raw'!AN82</f>
        <v>0</v>
      </c>
      <c r="BU176" s="23" t="e">
        <f>+BU211*BU41/90</f>
        <v>#DIV/0!</v>
      </c>
      <c r="BV176" s="23">
        <f>+'QTR Raw'!AP82</f>
        <v>0</v>
      </c>
      <c r="BW176" s="23" t="e">
        <f>+BW211*BW41/90</f>
        <v>#DIV/0!</v>
      </c>
      <c r="BX176" s="23">
        <f>+'QTR Raw'!AR82</f>
        <v>0</v>
      </c>
      <c r="BY176" s="23" t="e">
        <f>+BY211*BY41/90</f>
        <v>#DIV/0!</v>
      </c>
      <c r="BZ176" s="23">
        <f>+'QTR Raw'!AT82</f>
        <v>142.904</v>
      </c>
      <c r="CA176" s="23">
        <f>+CA211*CA41/90</f>
        <v>187.35504596279628</v>
      </c>
      <c r="CB176" s="23">
        <f>+'QTR Raw'!AV82</f>
        <v>0</v>
      </c>
      <c r="CC176" s="23">
        <f>+CC211*CC41/90</f>
        <v>0</v>
      </c>
      <c r="CD176" s="23">
        <f>+'QTR Raw'!AX82</f>
        <v>173.87</v>
      </c>
      <c r="CE176" s="23">
        <f>+CE211*CE41/90</f>
        <v>186.38517903705878</v>
      </c>
      <c r="CF176" s="23">
        <f>+'QTR Raw'!AZ82</f>
        <v>165.41399999999999</v>
      </c>
      <c r="CG176" s="23">
        <f>+CG211*CG41/90</f>
        <v>180.01708157214014</v>
      </c>
      <c r="CH176" s="23">
        <f t="shared" si="418"/>
        <v>251.63900000000001</v>
      </c>
      <c r="CI176" s="23">
        <f>+CI211*CI41/90</f>
        <v>231.356541551389</v>
      </c>
      <c r="CJ176" s="23">
        <f>+'QTR Raw'!BD82</f>
        <v>193.571</v>
      </c>
      <c r="CK176" s="23">
        <f t="shared" ref="CK176:DB176" si="425">+CK211*CK41/90</f>
        <v>231.57851325148508</v>
      </c>
      <c r="CL176" s="23">
        <f>+'QTR Raw'!BF82</f>
        <v>312.86399999999998</v>
      </c>
      <c r="CM176" s="24">
        <f t="shared" si="425"/>
        <v>277.11721419995592</v>
      </c>
      <c r="CN176" s="24">
        <f t="shared" si="425"/>
        <v>311.59494668078929</v>
      </c>
      <c r="CO176" s="24">
        <f t="shared" si="425"/>
        <v>322.48726264675099</v>
      </c>
      <c r="CP176" s="24">
        <f t="shared" si="425"/>
        <v>333.27267860166808</v>
      </c>
      <c r="CQ176" s="24">
        <f t="shared" si="425"/>
        <v>361.53658230389732</v>
      </c>
      <c r="CR176" s="24">
        <f t="shared" si="425"/>
        <v>401.02761424020218</v>
      </c>
      <c r="CS176" s="24">
        <f t="shared" si="425"/>
        <v>409.95554438603585</v>
      </c>
      <c r="CT176" s="24">
        <f t="shared" si="425"/>
        <v>400.83027874907162</v>
      </c>
      <c r="CU176" s="24">
        <f t="shared" si="425"/>
        <v>432.43367551577694</v>
      </c>
      <c r="CV176" s="24">
        <f t="shared" si="425"/>
        <v>468.80302786024487</v>
      </c>
      <c r="CW176" s="24">
        <f t="shared" si="425"/>
        <v>470.85132474118137</v>
      </c>
      <c r="CX176" s="24">
        <f t="shared" si="425"/>
        <v>500.37280455317369</v>
      </c>
      <c r="CY176" s="24">
        <f t="shared" si="425"/>
        <v>533.28344108566625</v>
      </c>
      <c r="CZ176" s="24">
        <f t="shared" si="425"/>
        <v>575.67508402755107</v>
      </c>
      <c r="DA176" s="24">
        <f t="shared" si="425"/>
        <v>583.59664579633193</v>
      </c>
      <c r="DB176" s="24">
        <f t="shared" si="425"/>
        <v>593.58272803463069</v>
      </c>
      <c r="DE176" s="123"/>
      <c r="DF176" s="23">
        <v>305.1605555555555</v>
      </c>
    </row>
    <row r="177" spans="1:110" s="23" customFormat="1" outlineLevel="1" x14ac:dyDescent="0.2">
      <c r="A177" s="23" t="s">
        <v>63</v>
      </c>
      <c r="B177" s="23">
        <f>'Annual Raw'!C79</f>
        <v>0.47393760000000001</v>
      </c>
      <c r="C177" s="23">
        <f>'Annual Raw'!D79</f>
        <v>0.15516070000000001</v>
      </c>
      <c r="D177" s="23">
        <f>'Annual Raw'!E79</f>
        <v>0.28068359999999998</v>
      </c>
      <c r="E177" s="23">
        <f>'Annual Raw'!F79</f>
        <v>0.2082474</v>
      </c>
      <c r="F177" s="23">
        <f>'Annual Raw'!G79</f>
        <v>0.13787849999999999</v>
      </c>
      <c r="G177" s="23">
        <f>'Annual Raw'!H79</f>
        <v>0.2875105</v>
      </c>
      <c r="H177" s="23">
        <f>'Annual Raw'!I79</f>
        <v>0.4560747</v>
      </c>
      <c r="I177" s="23">
        <f>'Annual Raw'!J79</f>
        <v>0.3835788</v>
      </c>
      <c r="J177" s="23">
        <f>'Annual Raw'!K79</f>
        <v>0.47147319999999998</v>
      </c>
      <c r="K177" s="23">
        <f>'Annual Raw'!L79</f>
        <v>0.74190279999999997</v>
      </c>
      <c r="L177" s="23">
        <f>'Annual Raw'!M79</f>
        <v>0.68444609999999995</v>
      </c>
      <c r="M177" s="23">
        <f>'Annual Raw'!N79</f>
        <v>0.86527359999999998</v>
      </c>
      <c r="N177" s="23">
        <f>'Annual Raw'!O79</f>
        <v>3.1357841</v>
      </c>
      <c r="O177" s="23">
        <f>'Annual Raw'!P79</f>
        <v>9.5839525000000005</v>
      </c>
      <c r="P177" s="23">
        <f>'Annual Raw'!Q79</f>
        <v>16.041504199999999</v>
      </c>
      <c r="Q177" s="23">
        <f>'Annual Raw'!R79</f>
        <v>10.4675253</v>
      </c>
      <c r="R177" s="23">
        <f>'Annual Raw'!S79</f>
        <v>5.8928428000000004</v>
      </c>
      <c r="S177" s="23">
        <f>'Annual Raw'!T79</f>
        <v>2.1679154999999999</v>
      </c>
      <c r="T177" s="23">
        <f>'Annual Raw'!U79</f>
        <v>1.820092</v>
      </c>
      <c r="U177" s="23">
        <f>'Annual Raw'!V79</f>
        <v>1.8387438</v>
      </c>
      <c r="V177" s="23">
        <f>'Annual Raw'!W79</f>
        <v>3.2397999999999998</v>
      </c>
      <c r="W177" s="23">
        <f>'Annual Raw'!X79</f>
        <v>4.45</v>
      </c>
      <c r="X177" s="23">
        <f>'Annual Raw'!Y79</f>
        <v>6.8916000000000004</v>
      </c>
      <c r="Y177" s="23">
        <f>'Annual Raw'!Z79</f>
        <v>6.2736000000000001</v>
      </c>
      <c r="Z177" s="23">
        <f>'Annual Raw'!AA79</f>
        <v>6.9570999999999996</v>
      </c>
      <c r="AA177" s="23">
        <f>'Annual Raw'!AB79</f>
        <v>12.4175</v>
      </c>
      <c r="AB177" s="24">
        <f t="shared" si="420"/>
        <v>509.74536824708571</v>
      </c>
      <c r="AC177" s="24">
        <f t="shared" si="421"/>
        <v>613.0756919613417</v>
      </c>
      <c r="AD177" s="24">
        <f t="shared" si="422"/>
        <v>765.32742074137707</v>
      </c>
      <c r="AE177" s="24">
        <f t="shared" si="423"/>
        <v>907.89334294265814</v>
      </c>
      <c r="AJ177" s="23">
        <f>+'QTR Raw'!D84</f>
        <v>0</v>
      </c>
      <c r="AK177" s="23">
        <f>+AJ177</f>
        <v>0</v>
      </c>
      <c r="AL177" s="23">
        <f>+'QTR Raw'!F84</f>
        <v>0</v>
      </c>
      <c r="AM177" s="23">
        <f>+AL177</f>
        <v>0</v>
      </c>
      <c r="AN177" s="23">
        <f>+'QTR Raw'!H84</f>
        <v>0</v>
      </c>
      <c r="AO177" s="23">
        <f>+AN177</f>
        <v>0</v>
      </c>
      <c r="AP177" s="23">
        <f>+'QTR Raw'!J84</f>
        <v>0</v>
      </c>
      <c r="AQ177" s="23">
        <f>+AP177</f>
        <v>0</v>
      </c>
      <c r="AR177" s="23">
        <f>+'QTR Raw'!L84</f>
        <v>0</v>
      </c>
      <c r="AS177" s="23">
        <f>+AR177</f>
        <v>0</v>
      </c>
      <c r="AT177" s="23">
        <f>+'QTR Raw'!N84</f>
        <v>0</v>
      </c>
      <c r="AU177" s="23">
        <f>+AT177</f>
        <v>0</v>
      </c>
      <c r="AV177" s="23">
        <f>+'QTR Raw'!P84</f>
        <v>0</v>
      </c>
      <c r="AW177" s="23">
        <f>+AV177</f>
        <v>0</v>
      </c>
      <c r="AX177" s="23">
        <f>+'QTR Raw'!R84</f>
        <v>0</v>
      </c>
      <c r="AY177" s="23">
        <f>+AX177</f>
        <v>0</v>
      </c>
      <c r="AZ177" s="23">
        <f>+'QTR Raw'!T84</f>
        <v>0</v>
      </c>
      <c r="BA177" s="23">
        <f>+AZ177</f>
        <v>0</v>
      </c>
      <c r="BB177" s="23">
        <f>+'QTR Raw'!V84</f>
        <v>0</v>
      </c>
      <c r="BC177" s="23">
        <f>+BB177</f>
        <v>0</v>
      </c>
      <c r="BD177" s="23">
        <f>+'QTR Raw'!X84</f>
        <v>0</v>
      </c>
      <c r="BE177" s="23">
        <f>+BD177</f>
        <v>0</v>
      </c>
      <c r="BF177" s="23">
        <f>+'QTR Raw'!Z84</f>
        <v>0</v>
      </c>
      <c r="BG177" s="23">
        <f>+BF177</f>
        <v>0</v>
      </c>
      <c r="BH177" s="23">
        <f>+'QTR Raw'!AB84</f>
        <v>0</v>
      </c>
      <c r="BI177" s="23">
        <f>+BH177</f>
        <v>0</v>
      </c>
      <c r="BJ177" s="23">
        <f>+'QTR Raw'!AD84</f>
        <v>0</v>
      </c>
      <c r="BK177" s="23">
        <f>+BJ177</f>
        <v>0</v>
      </c>
      <c r="BL177" s="23">
        <f>+'QTR Raw'!AF84</f>
        <v>0</v>
      </c>
      <c r="BM177" s="23">
        <f>+BL177</f>
        <v>0</v>
      </c>
      <c r="BN177" s="23">
        <f>+'QTR Raw'!AH84</f>
        <v>0</v>
      </c>
      <c r="BO177" s="23">
        <f>+BN177</f>
        <v>0</v>
      </c>
      <c r="BP177" s="23">
        <f>+'QTR Raw'!AJ84</f>
        <v>0</v>
      </c>
      <c r="BQ177" s="23">
        <f>+BP177</f>
        <v>0</v>
      </c>
      <c r="BR177" s="23">
        <f>+'QTR Raw'!AL84</f>
        <v>0</v>
      </c>
      <c r="BS177" s="23">
        <f>+BR177</f>
        <v>0</v>
      </c>
      <c r="BT177" s="23">
        <f>+'QTR Raw'!AN84</f>
        <v>0</v>
      </c>
      <c r="BU177" s="23">
        <f>+BT177</f>
        <v>0</v>
      </c>
      <c r="BV177" s="23">
        <f>+'QTR Raw'!AP84</f>
        <v>0</v>
      </c>
      <c r="BW177" s="23">
        <f>+BV177</f>
        <v>0</v>
      </c>
      <c r="BX177" s="23">
        <f>+'QTR Raw'!AR84</f>
        <v>0</v>
      </c>
      <c r="BY177" s="23">
        <f>+BX177</f>
        <v>0</v>
      </c>
      <c r="BZ177" s="23">
        <f>+'QTR Raw'!AT84</f>
        <v>95.715000000000003</v>
      </c>
      <c r="CA177" s="23">
        <f>+BZ177</f>
        <v>95.715000000000003</v>
      </c>
      <c r="CB177" s="23">
        <f>+'QTR Raw'!AV84</f>
        <v>0</v>
      </c>
      <c r="CC177" s="23">
        <f>+CB177</f>
        <v>0</v>
      </c>
      <c r="CD177" s="23">
        <f>+'QTR Raw'!AX84</f>
        <v>71.472999999999999</v>
      </c>
      <c r="CE177" s="23">
        <f>+CD177</f>
        <v>71.472999999999999</v>
      </c>
      <c r="CF177" s="23">
        <f>+'QTR Raw'!AZ84</f>
        <v>190.37700000000001</v>
      </c>
      <c r="CG177" s="23">
        <f>+CF177</f>
        <v>190.37700000000001</v>
      </c>
      <c r="CH177" s="23">
        <f t="shared" si="418"/>
        <v>6.9570999999999996</v>
      </c>
      <c r="CI177" s="23">
        <f>CI41/90*CI212</f>
        <v>236.57826583793096</v>
      </c>
      <c r="CJ177" s="23">
        <f>+'QTR Raw'!BD84</f>
        <v>406.78100000000001</v>
      </c>
      <c r="CK177" s="23">
        <f t="shared" ref="CK177:DB177" si="426">CK41/90*CK212</f>
        <v>524.38498280684712</v>
      </c>
      <c r="CL177" s="23">
        <f>+'QTR Raw'!BF84</f>
        <v>442.56799999999998</v>
      </c>
      <c r="CM177" s="24">
        <f t="shared" si="426"/>
        <v>423.85477559292514</v>
      </c>
      <c r="CN177" s="24">
        <f t="shared" si="426"/>
        <v>476.58896464648564</v>
      </c>
      <c r="CO177" s="24">
        <f t="shared" si="426"/>
        <v>493.24891900106678</v>
      </c>
      <c r="CP177" s="24">
        <f t="shared" si="426"/>
        <v>509.74536824708571</v>
      </c>
      <c r="CQ177" s="24">
        <f t="shared" si="426"/>
        <v>552.97541657040756</v>
      </c>
      <c r="CR177" s="24">
        <f t="shared" si="426"/>
        <v>613.37751944091985</v>
      </c>
      <c r="CS177" s="24">
        <f t="shared" si="426"/>
        <v>627.03291735402524</v>
      </c>
      <c r="CT177" s="24">
        <f t="shared" si="426"/>
        <v>613.0756919613417</v>
      </c>
      <c r="CU177" s="24">
        <f t="shared" si="426"/>
        <v>661.41354308761868</v>
      </c>
      <c r="CV177" s="24">
        <f t="shared" si="426"/>
        <v>717.04099200279666</v>
      </c>
      <c r="CW177" s="24">
        <f t="shared" si="426"/>
        <v>720.17389162191091</v>
      </c>
      <c r="CX177" s="24">
        <f t="shared" si="426"/>
        <v>765.32742074137707</v>
      </c>
      <c r="CY177" s="24">
        <f t="shared" si="426"/>
        <v>815.66471394191683</v>
      </c>
      <c r="CZ177" s="24">
        <f t="shared" si="426"/>
        <v>880.50334317692045</v>
      </c>
      <c r="DA177" s="24">
        <f t="shared" si="426"/>
        <v>892.61948614387961</v>
      </c>
      <c r="DB177" s="24">
        <f t="shared" si="426"/>
        <v>907.89334294265814</v>
      </c>
      <c r="DE177" s="123"/>
      <c r="DF177" s="23">
        <v>328.6344444444444</v>
      </c>
    </row>
    <row r="178" spans="1:110" s="23" customFormat="1" outlineLevel="1" x14ac:dyDescent="0.2">
      <c r="A178" s="23" t="s">
        <v>64</v>
      </c>
      <c r="B178" s="23">
        <f>'Annual Raw'!C80</f>
        <v>8.9948428000000007</v>
      </c>
      <c r="C178" s="23">
        <f>'Annual Raw'!D80</f>
        <v>5.2409490999999999</v>
      </c>
      <c r="D178" s="23">
        <f>'Annual Raw'!E80</f>
        <v>3.8199122000000001</v>
      </c>
      <c r="E178" s="23">
        <f>'Annual Raw'!F80</f>
        <v>1.3858698</v>
      </c>
      <c r="F178" s="23">
        <f>'Annual Raw'!G80</f>
        <v>1.3981539000000001</v>
      </c>
      <c r="G178" s="23">
        <f>'Annual Raw'!H80</f>
        <v>3.4780896000000001</v>
      </c>
      <c r="H178" s="23">
        <f>'Annual Raw'!I80</f>
        <v>4.2797388999999999</v>
      </c>
      <c r="I178" s="23">
        <f>'Annual Raw'!J80</f>
        <v>9.3930577</v>
      </c>
      <c r="J178" s="23">
        <f>'Annual Raw'!K80</f>
        <v>26.611907599999999</v>
      </c>
      <c r="K178" s="23">
        <f>'Annual Raw'!L80</f>
        <v>23.981409599999999</v>
      </c>
      <c r="L178" s="23">
        <f>'Annual Raw'!M80</f>
        <v>5.7702679999999997</v>
      </c>
      <c r="M178" s="23">
        <f>'Annual Raw'!N80</f>
        <v>8.1725291000000002</v>
      </c>
      <c r="N178" s="23">
        <f>'Annual Raw'!O80</f>
        <v>8.5261265000000002</v>
      </c>
      <c r="O178" s="23">
        <f>'Annual Raw'!P80</f>
        <v>17.516497699999999</v>
      </c>
      <c r="P178" s="23">
        <f>'Annual Raw'!Q80</f>
        <v>25.756686999999999</v>
      </c>
      <c r="Q178" s="23">
        <f>'Annual Raw'!R80</f>
        <v>30.002425899999999</v>
      </c>
      <c r="R178" s="23">
        <f>'Annual Raw'!S80</f>
        <v>31.8284117</v>
      </c>
      <c r="S178" s="23">
        <f>'Annual Raw'!T80</f>
        <v>33.968308299999997</v>
      </c>
      <c r="T178" s="23">
        <f>'Annual Raw'!U80</f>
        <v>43.048396199999999</v>
      </c>
      <c r="U178" s="23">
        <f>'Annual Raw'!V80</f>
        <v>56.466971800000003</v>
      </c>
      <c r="V178" s="23">
        <f>'Annual Raw'!W80</f>
        <v>32.230200000000004</v>
      </c>
      <c r="W178" s="23">
        <f>'Annual Raw'!X80</f>
        <v>17.457000000000001</v>
      </c>
      <c r="X178" s="23">
        <f>'Annual Raw'!Y80</f>
        <v>89.463899999999995</v>
      </c>
      <c r="Y178" s="23">
        <f>'Annual Raw'!Z80</f>
        <v>66.313000000000002</v>
      </c>
      <c r="Z178" s="23">
        <f>'Annual Raw'!AA80</f>
        <v>225.4564</v>
      </c>
      <c r="AA178" s="23">
        <f>'Annual Raw'!AB80</f>
        <v>430.81099999999998</v>
      </c>
      <c r="AB178" s="24">
        <f t="shared" si="420"/>
        <v>0</v>
      </c>
      <c r="AC178" s="24">
        <f t="shared" si="421"/>
        <v>0</v>
      </c>
      <c r="AD178" s="24">
        <f t="shared" si="422"/>
        <v>0</v>
      </c>
      <c r="AE178" s="24">
        <f t="shared" si="423"/>
        <v>0</v>
      </c>
      <c r="AJ178" s="23">
        <f>+'QTR Raw'!D85</f>
        <v>0</v>
      </c>
      <c r="AK178" s="23">
        <f>+AJ178</f>
        <v>0</v>
      </c>
      <c r="AL178" s="23">
        <f>+'QTR Raw'!F85</f>
        <v>0</v>
      </c>
      <c r="AM178" s="23">
        <f>+AL178</f>
        <v>0</v>
      </c>
      <c r="AN178" s="23">
        <f>+'QTR Raw'!H85</f>
        <v>0</v>
      </c>
      <c r="AO178" s="23">
        <f>+AN178</f>
        <v>0</v>
      </c>
      <c r="AP178" s="23">
        <f>+'QTR Raw'!J85</f>
        <v>0</v>
      </c>
      <c r="AQ178" s="23">
        <f>+AP178</f>
        <v>0</v>
      </c>
      <c r="AR178" s="23">
        <f>+'QTR Raw'!L85</f>
        <v>0</v>
      </c>
      <c r="AS178" s="23">
        <f>+AR178</f>
        <v>0</v>
      </c>
      <c r="AT178" s="23">
        <f>+'QTR Raw'!N85</f>
        <v>0</v>
      </c>
      <c r="AU178" s="23">
        <f>+AT178</f>
        <v>0</v>
      </c>
      <c r="AV178" s="23">
        <f>+'QTR Raw'!P85</f>
        <v>0</v>
      </c>
      <c r="AW178" s="23">
        <f>+AV178</f>
        <v>0</v>
      </c>
      <c r="AX178" s="23">
        <f>+'QTR Raw'!R85</f>
        <v>0</v>
      </c>
      <c r="AY178" s="23">
        <f>+AX178</f>
        <v>0</v>
      </c>
      <c r="AZ178" s="23">
        <f>+'QTR Raw'!T85</f>
        <v>0</v>
      </c>
      <c r="BA178" s="23">
        <f>+AZ178</f>
        <v>0</v>
      </c>
      <c r="BB178" s="23">
        <f>+'QTR Raw'!V85</f>
        <v>0</v>
      </c>
      <c r="BC178" s="23">
        <f>+BB178</f>
        <v>0</v>
      </c>
      <c r="BD178" s="23">
        <f>+'QTR Raw'!X85</f>
        <v>0</v>
      </c>
      <c r="BE178" s="23">
        <f>+BD178</f>
        <v>0</v>
      </c>
      <c r="BF178" s="23">
        <f>+'QTR Raw'!Z85</f>
        <v>0</v>
      </c>
      <c r="BG178" s="23">
        <f>+BF178</f>
        <v>0</v>
      </c>
      <c r="BH178" s="23">
        <f>+'QTR Raw'!AB85</f>
        <v>0</v>
      </c>
      <c r="BI178" s="23">
        <f>+BH178</f>
        <v>0</v>
      </c>
      <c r="BJ178" s="23">
        <f>+'QTR Raw'!AD85</f>
        <v>0</v>
      </c>
      <c r="BK178" s="23">
        <f>+BJ178</f>
        <v>0</v>
      </c>
      <c r="BL178" s="23">
        <f>+'QTR Raw'!AF85</f>
        <v>0</v>
      </c>
      <c r="BM178" s="23">
        <f>+BL178</f>
        <v>0</v>
      </c>
      <c r="BN178" s="23">
        <f>+'QTR Raw'!AH85</f>
        <v>0</v>
      </c>
      <c r="BO178" s="23">
        <f>+BN178</f>
        <v>0</v>
      </c>
      <c r="BP178" s="23">
        <f>+'QTR Raw'!AJ85</f>
        <v>0</v>
      </c>
      <c r="BQ178" s="23">
        <f>+BP178</f>
        <v>0</v>
      </c>
      <c r="BR178" s="23">
        <f>+'QTR Raw'!AL85</f>
        <v>0</v>
      </c>
      <c r="BS178" s="23">
        <f>+BR178</f>
        <v>0</v>
      </c>
      <c r="BT178" s="23">
        <f>+'QTR Raw'!AN85</f>
        <v>0</v>
      </c>
      <c r="BU178" s="23">
        <f>+BT178</f>
        <v>0</v>
      </c>
      <c r="BV178" s="23">
        <f>+'QTR Raw'!AP85</f>
        <v>0</v>
      </c>
      <c r="BW178" s="23">
        <f>+BV178</f>
        <v>0</v>
      </c>
      <c r="BX178" s="23">
        <f>+'QTR Raw'!AR85</f>
        <v>0</v>
      </c>
      <c r="BY178" s="23">
        <f>+BX178</f>
        <v>0</v>
      </c>
      <c r="BZ178" s="23">
        <f>+'QTR Raw'!AT85</f>
        <v>0.64100000000000001</v>
      </c>
      <c r="CA178" s="23">
        <f>+BZ178</f>
        <v>0.64100000000000001</v>
      </c>
      <c r="CB178" s="23">
        <f>+'QTR Raw'!AV85</f>
        <v>0</v>
      </c>
      <c r="CC178" s="23">
        <f>+CB178</f>
        <v>0</v>
      </c>
      <c r="CD178" s="23">
        <f>+'QTR Raw'!AX85</f>
        <v>1.1140000000000001</v>
      </c>
      <c r="CE178" s="23">
        <f>+CD178</f>
        <v>1.1140000000000001</v>
      </c>
      <c r="CF178" s="23">
        <f>+'QTR Raw'!AZ85</f>
        <v>0.90200000000000002</v>
      </c>
      <c r="CG178" s="23">
        <f>+CF178</f>
        <v>0.90200000000000002</v>
      </c>
      <c r="CH178" s="23">
        <f t="shared" si="418"/>
        <v>225.4564</v>
      </c>
      <c r="CJ178" s="23">
        <f>+'QTR Raw'!BD85</f>
        <v>0.97899999999999998</v>
      </c>
      <c r="CL178" s="23">
        <f>+'QTR Raw'!BF85</f>
        <v>0.66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0.52</v>
      </c>
    </row>
    <row r="179" spans="1:110" s="22" customFormat="1" x14ac:dyDescent="0.2">
      <c r="A179" s="22" t="s">
        <v>65</v>
      </c>
      <c r="B179" s="22">
        <f>SUM(B173:B178)</f>
        <v>27.031152200000001</v>
      </c>
      <c r="C179" s="22">
        <f t="shared" ref="C179:V179" si="427">SUM(C173:C178)</f>
        <v>22.212811299999998</v>
      </c>
      <c r="D179" s="22">
        <f t="shared" si="427"/>
        <v>26.931103199999999</v>
      </c>
      <c r="E179" s="22">
        <f t="shared" si="427"/>
        <v>27.274663000000004</v>
      </c>
      <c r="F179" s="22">
        <f t="shared" si="427"/>
        <v>30.952016499999999</v>
      </c>
      <c r="G179" s="22">
        <f t="shared" si="427"/>
        <v>41.557539900000002</v>
      </c>
      <c r="H179" s="22">
        <f t="shared" si="427"/>
        <v>64.332565099999997</v>
      </c>
      <c r="I179" s="22">
        <f t="shared" si="427"/>
        <v>98.300528700000001</v>
      </c>
      <c r="J179" s="22">
        <f t="shared" si="427"/>
        <v>123.83515320000001</v>
      </c>
      <c r="K179" s="22">
        <f t="shared" si="427"/>
        <v>116.14536139999998</v>
      </c>
      <c r="L179" s="22">
        <f>SUM(L173:L178)</f>
        <v>155.35338759999999</v>
      </c>
      <c r="M179" s="22">
        <f>SUM(M173:M178)</f>
        <v>213.55783249999999</v>
      </c>
      <c r="N179" s="22">
        <f t="shared" si="427"/>
        <v>262.84180609999999</v>
      </c>
      <c r="O179" s="22">
        <f t="shared" si="427"/>
        <v>251.94633950000002</v>
      </c>
      <c r="P179" s="22">
        <f t="shared" si="427"/>
        <v>336.81056050000007</v>
      </c>
      <c r="Q179" s="22">
        <f t="shared" si="427"/>
        <v>384.1211869</v>
      </c>
      <c r="R179" s="22">
        <f t="shared" si="427"/>
        <v>414.09504989999999</v>
      </c>
      <c r="S179" s="22">
        <f t="shared" si="427"/>
        <v>564.50469410000005</v>
      </c>
      <c r="T179" s="22">
        <f t="shared" si="427"/>
        <v>433.7218388</v>
      </c>
      <c r="U179" s="22">
        <f t="shared" si="427"/>
        <v>378.2242506</v>
      </c>
      <c r="V179" s="22">
        <f t="shared" si="427"/>
        <v>355.70950000000005</v>
      </c>
      <c r="W179" s="22">
        <f t="shared" ref="W179:AE179" si="428">SUM(W173:W178)</f>
        <v>440.60599999999994</v>
      </c>
      <c r="X179" s="22">
        <f t="shared" si="428"/>
        <v>672.49880000000007</v>
      </c>
      <c r="Y179" s="22">
        <f t="shared" si="428"/>
        <v>706.95899999999995</v>
      </c>
      <c r="Z179" s="22">
        <f t="shared" si="428"/>
        <v>1001.9504000000001</v>
      </c>
      <c r="AA179" s="22">
        <f t="shared" ref="AA179" si="429">SUM(AA173:AA178)</f>
        <v>1258.8771999999999</v>
      </c>
      <c r="AB179" s="21">
        <f t="shared" si="428"/>
        <v>1352.3927144330805</v>
      </c>
      <c r="AC179" s="21">
        <f t="shared" si="428"/>
        <v>1626.5358173939198</v>
      </c>
      <c r="AD179" s="21">
        <f t="shared" si="428"/>
        <v>2030.4710791698631</v>
      </c>
      <c r="AE179" s="21">
        <f t="shared" si="428"/>
        <v>2408.709169247003</v>
      </c>
      <c r="AJ179" s="22">
        <f t="shared" ref="AJ179:AO179" si="430">SUM(AJ173:AJ178)</f>
        <v>0</v>
      </c>
      <c r="AK179" s="22" t="e">
        <f t="shared" si="430"/>
        <v>#DIV/0!</v>
      </c>
      <c r="AL179" s="22">
        <f t="shared" si="430"/>
        <v>0</v>
      </c>
      <c r="AM179" s="22" t="e">
        <f t="shared" si="430"/>
        <v>#DIV/0!</v>
      </c>
      <c r="AN179" s="22">
        <f t="shared" si="430"/>
        <v>0</v>
      </c>
      <c r="AO179" s="22" t="e">
        <f t="shared" si="430"/>
        <v>#DIV/0!</v>
      </c>
      <c r="AP179" s="22">
        <f t="shared" ref="AP179:CE179" si="431">SUM(AP173:AP178)</f>
        <v>0</v>
      </c>
      <c r="AQ179" s="22" t="e">
        <f t="shared" si="431"/>
        <v>#DIV/0!</v>
      </c>
      <c r="AR179" s="22">
        <f t="shared" si="431"/>
        <v>0</v>
      </c>
      <c r="AS179" s="22" t="e">
        <f t="shared" si="431"/>
        <v>#DIV/0!</v>
      </c>
      <c r="AT179" s="22">
        <f t="shared" si="431"/>
        <v>0</v>
      </c>
      <c r="AU179" s="22" t="e">
        <f t="shared" si="431"/>
        <v>#DIV/0!</v>
      </c>
      <c r="AV179" s="22">
        <f t="shared" si="431"/>
        <v>0</v>
      </c>
      <c r="AW179" s="22" t="e">
        <f t="shared" si="431"/>
        <v>#DIV/0!</v>
      </c>
      <c r="AX179" s="22">
        <f t="shared" si="431"/>
        <v>0</v>
      </c>
      <c r="AY179" s="22" t="e">
        <f t="shared" si="431"/>
        <v>#DIV/0!</v>
      </c>
      <c r="AZ179" s="22">
        <f t="shared" si="431"/>
        <v>0</v>
      </c>
      <c r="BA179" s="22" t="e">
        <f t="shared" si="431"/>
        <v>#DIV/0!</v>
      </c>
      <c r="BB179" s="22">
        <f t="shared" si="431"/>
        <v>0</v>
      </c>
      <c r="BC179" s="22" t="e">
        <f t="shared" si="431"/>
        <v>#DIV/0!</v>
      </c>
      <c r="BD179" s="22">
        <f t="shared" si="431"/>
        <v>0</v>
      </c>
      <c r="BE179" s="22" t="e">
        <f t="shared" si="431"/>
        <v>#DIV/0!</v>
      </c>
      <c r="BF179" s="22">
        <f t="shared" si="431"/>
        <v>0</v>
      </c>
      <c r="BG179" s="22" t="e">
        <f t="shared" si="431"/>
        <v>#DIV/0!</v>
      </c>
      <c r="BH179" s="22">
        <f t="shared" si="431"/>
        <v>0</v>
      </c>
      <c r="BI179" s="22" t="e">
        <f t="shared" si="431"/>
        <v>#DIV/0!</v>
      </c>
      <c r="BJ179" s="22">
        <f t="shared" si="431"/>
        <v>0</v>
      </c>
      <c r="BK179" s="22" t="e">
        <f t="shared" si="431"/>
        <v>#DIV/0!</v>
      </c>
      <c r="BL179" s="22">
        <f t="shared" si="431"/>
        <v>0</v>
      </c>
      <c r="BM179" s="22" t="e">
        <f t="shared" si="431"/>
        <v>#DIV/0!</v>
      </c>
      <c r="BN179" s="22">
        <f t="shared" si="431"/>
        <v>0</v>
      </c>
      <c r="BO179" s="22" t="e">
        <f t="shared" si="431"/>
        <v>#DIV/0!</v>
      </c>
      <c r="BP179" s="22">
        <f t="shared" si="431"/>
        <v>0</v>
      </c>
      <c r="BQ179" s="22" t="e">
        <f t="shared" si="431"/>
        <v>#DIV/0!</v>
      </c>
      <c r="BR179" s="22">
        <f t="shared" si="431"/>
        <v>0</v>
      </c>
      <c r="BS179" s="22" t="e">
        <f t="shared" si="431"/>
        <v>#DIV/0!</v>
      </c>
      <c r="BT179" s="22">
        <f t="shared" si="431"/>
        <v>0</v>
      </c>
      <c r="BU179" s="22" t="e">
        <f t="shared" si="431"/>
        <v>#DIV/0!</v>
      </c>
      <c r="BV179" s="22">
        <f t="shared" si="431"/>
        <v>0</v>
      </c>
      <c r="BW179" s="22" t="e">
        <f t="shared" si="431"/>
        <v>#DIV/0!</v>
      </c>
      <c r="BX179" s="22">
        <f t="shared" si="431"/>
        <v>0</v>
      </c>
      <c r="BY179" s="22" t="e">
        <f t="shared" si="431"/>
        <v>#DIV/0!</v>
      </c>
      <c r="BZ179" s="22">
        <f t="shared" si="431"/>
        <v>672.49900000000002</v>
      </c>
      <c r="CA179" s="22">
        <f t="shared" si="431"/>
        <v>845.34589560516633</v>
      </c>
      <c r="CB179" s="22">
        <f t="shared" si="431"/>
        <v>0</v>
      </c>
      <c r="CC179" s="22">
        <f t="shared" si="431"/>
        <v>0</v>
      </c>
      <c r="CD179" s="22">
        <f t="shared" si="431"/>
        <v>717.35300000000007</v>
      </c>
      <c r="CE179" s="22">
        <f t="shared" si="431"/>
        <v>761.09595127067314</v>
      </c>
      <c r="CF179" s="22">
        <f>SUM(CF173:CF178)</f>
        <v>848.32600000000002</v>
      </c>
      <c r="CG179" s="22">
        <f>SUM(CG173:CG178)</f>
        <v>902.59948876413659</v>
      </c>
      <c r="CH179" s="22">
        <f>SUM(CH173:CH178)</f>
        <v>1001.9504000000001</v>
      </c>
      <c r="CI179" s="22">
        <f>SUM(CI173:CI178)</f>
        <v>921.19178406380115</v>
      </c>
      <c r="CJ179" s="22">
        <f t="shared" ref="CJ179:DB179" si="432">SUM(CJ173:CJ178)</f>
        <v>1199.8710000000001</v>
      </c>
      <c r="CK179" s="22">
        <f t="shared" si="432"/>
        <v>1435.4647249514271</v>
      </c>
      <c r="CL179" s="22">
        <f t="shared" ref="CL179" si="433">SUM(CL173:CL178)</f>
        <v>1269.576</v>
      </c>
      <c r="CM179" s="21">
        <f t="shared" si="432"/>
        <v>1124.518526692503</v>
      </c>
      <c r="CN179" s="21">
        <f t="shared" si="432"/>
        <v>1264.426287547336</v>
      </c>
      <c r="CO179" s="21">
        <f t="shared" si="432"/>
        <v>1308.6263966516171</v>
      </c>
      <c r="CP179" s="21">
        <f t="shared" si="432"/>
        <v>1352.3927144330805</v>
      </c>
      <c r="CQ179" s="21">
        <f t="shared" si="432"/>
        <v>1467.0852767178478</v>
      </c>
      <c r="CR179" s="21">
        <f t="shared" si="432"/>
        <v>1627.3365883470738</v>
      </c>
      <c r="CS179" s="21">
        <f t="shared" si="432"/>
        <v>1663.5653837432428</v>
      </c>
      <c r="CT179" s="21">
        <f t="shared" si="432"/>
        <v>1626.5358173939198</v>
      </c>
      <c r="CU179" s="21">
        <f t="shared" si="432"/>
        <v>1754.7797638162842</v>
      </c>
      <c r="CV179" s="21">
        <f t="shared" si="432"/>
        <v>1902.3635602009122</v>
      </c>
      <c r="CW179" s="21">
        <f t="shared" si="432"/>
        <v>1910.6753779904689</v>
      </c>
      <c r="CX179" s="21">
        <f t="shared" si="432"/>
        <v>2030.4710791698631</v>
      </c>
      <c r="CY179" s="21">
        <f t="shared" si="432"/>
        <v>2164.0196954580128</v>
      </c>
      <c r="CZ179" s="21">
        <f t="shared" si="432"/>
        <v>2336.0414444594526</v>
      </c>
      <c r="DA179" s="21">
        <f t="shared" si="432"/>
        <v>2368.1864809742378</v>
      </c>
      <c r="DB179" s="21">
        <f t="shared" si="432"/>
        <v>2408.709169247003</v>
      </c>
      <c r="DE179" s="126"/>
      <c r="DF179" s="22">
        <v>1244.116111111111</v>
      </c>
    </row>
    <row r="180" spans="1:110" s="23" customFormat="1" outlineLevel="1" x14ac:dyDescent="0.2">
      <c r="A180" s="23" t="s">
        <v>66</v>
      </c>
      <c r="B180" s="23">
        <f>'Annual Raw'!C50+'Annual Raw'!C58</f>
        <v>0</v>
      </c>
      <c r="C180" s="23">
        <f>'Annual Raw'!D50+'Annual Raw'!D58</f>
        <v>0</v>
      </c>
      <c r="D180" s="23">
        <f>'Annual Raw'!E50+'Annual Raw'!E58</f>
        <v>0</v>
      </c>
      <c r="E180" s="23">
        <f>'Annual Raw'!F50+'Annual Raw'!F58</f>
        <v>0</v>
      </c>
      <c r="F180" s="23">
        <f>'Annual Raw'!G50+'Annual Raw'!G58</f>
        <v>0</v>
      </c>
      <c r="G180" s="23">
        <f>'Annual Raw'!H50+'Annual Raw'!H58</f>
        <v>0</v>
      </c>
      <c r="H180" s="23">
        <f>'Annual Raw'!I50+'Annual Raw'!I58</f>
        <v>0</v>
      </c>
      <c r="I180" s="23">
        <f>'Annual Raw'!J50+'Annual Raw'!J58</f>
        <v>0</v>
      </c>
      <c r="J180" s="23">
        <f>'Annual Raw'!K50+'Annual Raw'!K58</f>
        <v>0</v>
      </c>
      <c r="K180" s="23">
        <f>'Annual Raw'!L50+'Annual Raw'!L58</f>
        <v>0</v>
      </c>
      <c r="L180" s="23">
        <f>'Annual Raw'!M50+'Annual Raw'!M58</f>
        <v>0</v>
      </c>
      <c r="M180" s="23">
        <f>'Annual Raw'!N50+'Annual Raw'!N58</f>
        <v>0</v>
      </c>
      <c r="N180" s="23">
        <f>'Annual Raw'!O50+'Annual Raw'!O58</f>
        <v>0</v>
      </c>
      <c r="O180" s="23">
        <f>'Annual Raw'!P50+'Annual Raw'!P58</f>
        <v>1.5693642999999999</v>
      </c>
      <c r="P180" s="23">
        <f>'Annual Raw'!Q50+'Annual Raw'!Q58</f>
        <v>0.83640000000000003</v>
      </c>
      <c r="Q180" s="23">
        <f>'Annual Raw'!R50+'Annual Raw'!R58</f>
        <v>1.1656621</v>
      </c>
      <c r="R180" s="23">
        <f>'Annual Raw'!S50+'Annual Raw'!S58</f>
        <v>1.5376079</v>
      </c>
      <c r="S180" s="23">
        <f>'Annual Raw'!T50+'Annual Raw'!T58</f>
        <v>247.0430647</v>
      </c>
      <c r="T180" s="23">
        <f>'Annual Raw'!U50+'Annual Raw'!U58</f>
        <v>7.1465308000000007</v>
      </c>
      <c r="U180" s="23">
        <f>'Annual Raw'!V50+'Annual Raw'!V58</f>
        <v>9.0232924000000008</v>
      </c>
      <c r="V180" s="23">
        <f>'Annual Raw'!W50+'Annual Raw'!W58</f>
        <v>6.0754999999999999</v>
      </c>
      <c r="W180" s="23">
        <f>'Annual Raw'!X50+'Annual Raw'!X58</f>
        <v>9.7210000000000001</v>
      </c>
      <c r="X180" s="23">
        <f>'Annual Raw'!Y50+'Annual Raw'!Y58</f>
        <v>15.036799999999999</v>
      </c>
      <c r="Y180" s="23">
        <f>'Annual Raw'!Z50+'Annual Raw'!Z58</f>
        <v>16.0121</v>
      </c>
      <c r="Z180" s="23">
        <f>'Annual Raw'!AA50+'Annual Raw'!AA58</f>
        <v>7.3289</v>
      </c>
      <c r="AA180" s="23">
        <f>'Annual Raw'!AB50+'Annual Raw'!AB58</f>
        <v>8.9320000000000004</v>
      </c>
      <c r="AB180" s="24">
        <f t="shared" ref="AB180:AB186" si="434">+CP180</f>
        <v>0</v>
      </c>
      <c r="AC180" s="24">
        <f t="shared" ref="AC180:AC186" si="435">+CT180</f>
        <v>0</v>
      </c>
      <c r="AD180" s="24">
        <f t="shared" ref="AD180:AD186" si="436">+CX180</f>
        <v>0</v>
      </c>
      <c r="AE180" s="24">
        <f t="shared" ref="AE180:AE186" si="437">+DB180</f>
        <v>0</v>
      </c>
      <c r="AJ180" s="23">
        <f>+'QTR Raw'!D64</f>
        <v>0</v>
      </c>
      <c r="AK180" s="23">
        <f>+AJ180</f>
        <v>0</v>
      </c>
      <c r="AL180" s="23">
        <f>+'QTR Raw'!F64</f>
        <v>0</v>
      </c>
      <c r="AM180" s="23">
        <f>+AL180</f>
        <v>0</v>
      </c>
      <c r="AN180" s="23">
        <f>+'QTR Raw'!H64</f>
        <v>0</v>
      </c>
      <c r="AO180" s="23">
        <f>+AN180</f>
        <v>0</v>
      </c>
      <c r="AP180" s="23">
        <f>+'QTR Raw'!J64</f>
        <v>0</v>
      </c>
      <c r="AQ180" s="23">
        <f>+AP180</f>
        <v>0</v>
      </c>
      <c r="AR180" s="23">
        <f>+'QTR Raw'!L64</f>
        <v>0</v>
      </c>
      <c r="AS180" s="23">
        <f>+AR180</f>
        <v>0</v>
      </c>
      <c r="AT180" s="23">
        <f>+'QTR Raw'!N64</f>
        <v>0</v>
      </c>
      <c r="AU180" s="23">
        <f>+AT180</f>
        <v>0</v>
      </c>
      <c r="AV180" s="23">
        <f>+'QTR Raw'!P64</f>
        <v>0</v>
      </c>
      <c r="AW180" s="23">
        <f>+AV180</f>
        <v>0</v>
      </c>
      <c r="AX180" s="23">
        <f>+'QTR Raw'!R64</f>
        <v>0</v>
      </c>
      <c r="AY180" s="23">
        <f>+AX180</f>
        <v>0</v>
      </c>
      <c r="AZ180" s="23">
        <f>+'QTR Raw'!T64</f>
        <v>0</v>
      </c>
      <c r="BA180" s="23">
        <f>+AZ180</f>
        <v>0</v>
      </c>
      <c r="BB180" s="23">
        <f>+'QTR Raw'!V64</f>
        <v>0</v>
      </c>
      <c r="BC180" s="23">
        <f>+BB180</f>
        <v>0</v>
      </c>
      <c r="BD180" s="23">
        <f>+'QTR Raw'!X64</f>
        <v>0</v>
      </c>
      <c r="BE180" s="23">
        <f>+BD180</f>
        <v>0</v>
      </c>
      <c r="BF180" s="23">
        <f>+'QTR Raw'!Z64</f>
        <v>0</v>
      </c>
      <c r="BG180" s="23">
        <f>+BF180</f>
        <v>0</v>
      </c>
      <c r="BH180" s="23">
        <f>+'QTR Raw'!AB64</f>
        <v>0</v>
      </c>
      <c r="BI180" s="23">
        <f>+BH180</f>
        <v>0</v>
      </c>
      <c r="BJ180" s="23">
        <f>+'QTR Raw'!AD64</f>
        <v>0</v>
      </c>
      <c r="BK180" s="23">
        <f>+BJ180</f>
        <v>0</v>
      </c>
      <c r="BL180" s="23">
        <f>+'QTR Raw'!AF64</f>
        <v>0</v>
      </c>
      <c r="BM180" s="23">
        <f>+BL180</f>
        <v>0</v>
      </c>
      <c r="BN180" s="23">
        <f>+'QTR Raw'!AH64</f>
        <v>0</v>
      </c>
      <c r="BO180" s="23">
        <f>+BN180</f>
        <v>0</v>
      </c>
      <c r="BP180" s="23">
        <f>+'QTR Raw'!AJ64</f>
        <v>0</v>
      </c>
      <c r="BQ180" s="23">
        <f>+BP180</f>
        <v>0</v>
      </c>
      <c r="BR180" s="23">
        <f>+'QTR Raw'!AL64</f>
        <v>0</v>
      </c>
      <c r="BS180" s="23">
        <f>+BR180</f>
        <v>0</v>
      </c>
      <c r="BT180" s="23">
        <f>+'QTR Raw'!AN64</f>
        <v>0</v>
      </c>
      <c r="BU180" s="23">
        <f>+BT180</f>
        <v>0</v>
      </c>
      <c r="BV180" s="23">
        <f>+'QTR Raw'!AP64</f>
        <v>0</v>
      </c>
      <c r="BW180" s="23">
        <f>+BV180</f>
        <v>0</v>
      </c>
      <c r="BX180" s="23">
        <f>+'QTR Raw'!AR64</f>
        <v>0</v>
      </c>
      <c r="BY180" s="23">
        <f>+BX180</f>
        <v>0</v>
      </c>
      <c r="BZ180" s="23">
        <f>+'QTR Raw'!AT64</f>
        <v>15.037000000000001</v>
      </c>
      <c r="CA180" s="23">
        <f>+BZ180</f>
        <v>15.037000000000001</v>
      </c>
      <c r="CB180" s="23">
        <f>+'QTR Raw'!AV64</f>
        <v>0</v>
      </c>
      <c r="CC180" s="23">
        <f>+CB180</f>
        <v>0</v>
      </c>
      <c r="CD180" s="23">
        <f>+'QTR Raw'!AX64</f>
        <v>16.012</v>
      </c>
      <c r="CE180" s="23">
        <f>+CD180</f>
        <v>16.012</v>
      </c>
      <c r="CF180" s="23">
        <f>+'QTR Raw'!AZ64</f>
        <v>10.536</v>
      </c>
      <c r="CG180" s="23">
        <f>+CF180</f>
        <v>10.536</v>
      </c>
      <c r="CH180" s="23">
        <f t="shared" si="418"/>
        <v>7.3289</v>
      </c>
      <c r="CJ180" s="23">
        <f>+'QTR Raw'!BD64</f>
        <v>7.0549999999999997</v>
      </c>
      <c r="CL180" s="23">
        <f>+'QTR Raw'!BF64</f>
        <v>8.9320000000000004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  <c r="DF180" s="23">
        <v>4.6269999999999998</v>
      </c>
    </row>
    <row r="181" spans="1:110" s="23" customFormat="1" outlineLevel="1" x14ac:dyDescent="0.2">
      <c r="A181" s="23" t="s">
        <v>67</v>
      </c>
      <c r="B181" s="23">
        <f>'Annual Raw'!C51</f>
        <v>0</v>
      </c>
      <c r="C181" s="23">
        <f>'Annual Raw'!D51</f>
        <v>0</v>
      </c>
      <c r="D181" s="23">
        <f>'Annual Raw'!E51</f>
        <v>0</v>
      </c>
      <c r="E181" s="23">
        <f>'Annual Raw'!F51</f>
        <v>0</v>
      </c>
      <c r="F181" s="23">
        <f>'Annual Raw'!G51</f>
        <v>0</v>
      </c>
      <c r="G181" s="23">
        <f>'Annual Raw'!H51</f>
        <v>0</v>
      </c>
      <c r="H181" s="23">
        <f>'Annual Raw'!I51</f>
        <v>0</v>
      </c>
      <c r="I181" s="23">
        <f>'Annual Raw'!J51</f>
        <v>0</v>
      </c>
      <c r="J181" s="23">
        <f>'Annual Raw'!K51</f>
        <v>0</v>
      </c>
      <c r="K181" s="23">
        <f>'Annual Raw'!L51</f>
        <v>0</v>
      </c>
      <c r="L181" s="23">
        <f>'Annual Raw'!M51</f>
        <v>0</v>
      </c>
      <c r="M181" s="23">
        <f>'Annual Raw'!N51</f>
        <v>0</v>
      </c>
      <c r="N181" s="23">
        <f>'Annual Raw'!O51</f>
        <v>0</v>
      </c>
      <c r="O181" s="23">
        <f>'Annual Raw'!P51</f>
        <v>0</v>
      </c>
      <c r="P181" s="23">
        <f>'Annual Raw'!Q51</f>
        <v>0</v>
      </c>
      <c r="Q181" s="23">
        <f>'Annual Raw'!R51</f>
        <v>0</v>
      </c>
      <c r="R181" s="23">
        <f>'Annual Raw'!S51</f>
        <v>0</v>
      </c>
      <c r="S181" s="23">
        <f>'Annual Raw'!T51</f>
        <v>0</v>
      </c>
      <c r="T181" s="23">
        <f>'Annual Raw'!U51</f>
        <v>0</v>
      </c>
      <c r="U181" s="23">
        <f>'Annual Raw'!V51</f>
        <v>0</v>
      </c>
      <c r="V181" s="23">
        <f>'Annual Raw'!W51</f>
        <v>0</v>
      </c>
      <c r="W181" s="23">
        <f>'Annual Raw'!X51</f>
        <v>0</v>
      </c>
      <c r="X181" s="23">
        <f>'Annual Raw'!Y51</f>
        <v>0</v>
      </c>
      <c r="Y181" s="23">
        <f>'Annual Raw'!Z51</f>
        <v>0</v>
      </c>
      <c r="Z181" s="23">
        <f>'Annual Raw'!AA51</f>
        <v>0</v>
      </c>
      <c r="AA181" s="23">
        <f>'Annual Raw'!AB51</f>
        <v>0</v>
      </c>
      <c r="AB181" s="24">
        <f t="shared" si="434"/>
        <v>0</v>
      </c>
      <c r="AC181" s="24">
        <f t="shared" si="435"/>
        <v>0</v>
      </c>
      <c r="AD181" s="24">
        <f t="shared" si="436"/>
        <v>0</v>
      </c>
      <c r="AE181" s="24">
        <f t="shared" si="437"/>
        <v>0</v>
      </c>
      <c r="AJ181" s="23">
        <f>+'QTR Raw'!D65</f>
        <v>0</v>
      </c>
      <c r="AK181" s="23">
        <f>+AJ181</f>
        <v>0</v>
      </c>
      <c r="AL181" s="23">
        <f>+'QTR Raw'!F65</f>
        <v>0</v>
      </c>
      <c r="AM181" s="23">
        <f>+AL181</f>
        <v>0</v>
      </c>
      <c r="AN181" s="23">
        <f>+'QTR Raw'!H65</f>
        <v>0</v>
      </c>
      <c r="AO181" s="23">
        <f>+AN181</f>
        <v>0</v>
      </c>
      <c r="AP181" s="23">
        <f>+'QTR Raw'!J65</f>
        <v>0</v>
      </c>
      <c r="AQ181" s="23">
        <f>+AP181</f>
        <v>0</v>
      </c>
      <c r="AR181" s="23">
        <f>+'QTR Raw'!L65</f>
        <v>0</v>
      </c>
      <c r="AS181" s="23">
        <f>+AR181</f>
        <v>0</v>
      </c>
      <c r="AT181" s="23">
        <f>+'QTR Raw'!N65</f>
        <v>0</v>
      </c>
      <c r="AU181" s="23">
        <f>+AT181</f>
        <v>0</v>
      </c>
      <c r="AV181" s="23">
        <f>+'QTR Raw'!P65</f>
        <v>0</v>
      </c>
      <c r="AW181" s="23">
        <f>+AV181</f>
        <v>0</v>
      </c>
      <c r="AX181" s="23">
        <f>+'QTR Raw'!R65</f>
        <v>0</v>
      </c>
      <c r="AY181" s="23">
        <f>+AX181</f>
        <v>0</v>
      </c>
      <c r="AZ181" s="23">
        <f>+'QTR Raw'!T65</f>
        <v>0</v>
      </c>
      <c r="BA181" s="23">
        <f>+AZ181</f>
        <v>0</v>
      </c>
      <c r="BB181" s="23">
        <f>+'QTR Raw'!V65</f>
        <v>0</v>
      </c>
      <c r="BC181" s="23">
        <f>+BB181</f>
        <v>0</v>
      </c>
      <c r="BD181" s="23">
        <f>+'QTR Raw'!X65</f>
        <v>0</v>
      </c>
      <c r="BE181" s="23">
        <f>+BD181</f>
        <v>0</v>
      </c>
      <c r="BF181" s="23">
        <f>+'QTR Raw'!Z65</f>
        <v>0</v>
      </c>
      <c r="BG181" s="23">
        <f>+BF181</f>
        <v>0</v>
      </c>
      <c r="BH181" s="23">
        <f>+'QTR Raw'!AB65</f>
        <v>0</v>
      </c>
      <c r="BI181" s="23">
        <f>+BH181</f>
        <v>0</v>
      </c>
      <c r="BJ181" s="23">
        <f>+'QTR Raw'!AD65</f>
        <v>0</v>
      </c>
      <c r="BK181" s="23">
        <f>+BJ181</f>
        <v>0</v>
      </c>
      <c r="BL181" s="23">
        <f>+'QTR Raw'!AF65</f>
        <v>0</v>
      </c>
      <c r="BM181" s="23">
        <f>+BL181</f>
        <v>0</v>
      </c>
      <c r="BN181" s="23">
        <f>+'QTR Raw'!AH65</f>
        <v>0</v>
      </c>
      <c r="BO181" s="23">
        <f>+BN181</f>
        <v>0</v>
      </c>
      <c r="BP181" s="23">
        <f>+'QTR Raw'!AJ65</f>
        <v>0</v>
      </c>
      <c r="BQ181" s="23">
        <f>+BP181</f>
        <v>0</v>
      </c>
      <c r="BR181" s="23">
        <f>+'QTR Raw'!AL65</f>
        <v>0</v>
      </c>
      <c r="BS181" s="23">
        <f>+BR181</f>
        <v>0</v>
      </c>
      <c r="BT181" s="23">
        <f>+'QTR Raw'!AN65</f>
        <v>0</v>
      </c>
      <c r="BU181" s="23">
        <f>+BT181</f>
        <v>0</v>
      </c>
      <c r="BV181" s="23">
        <f>+'QTR Raw'!AP65</f>
        <v>0</v>
      </c>
      <c r="BW181" s="23">
        <f>+BV181</f>
        <v>0</v>
      </c>
      <c r="BX181" s="23">
        <f>+'QTR Raw'!AR65</f>
        <v>0</v>
      </c>
      <c r="BY181" s="23">
        <f>+BX181</f>
        <v>0</v>
      </c>
      <c r="BZ181" s="23">
        <f>+'QTR Raw'!AT65</f>
        <v>0</v>
      </c>
      <c r="CA181" s="23">
        <f>+BZ181</f>
        <v>0</v>
      </c>
      <c r="CB181" s="23">
        <f>+'QTR Raw'!AV65</f>
        <v>0</v>
      </c>
      <c r="CC181" s="23">
        <f>+CB181</f>
        <v>0</v>
      </c>
      <c r="CD181" s="23">
        <f>+'QTR Raw'!AX65</f>
        <v>0</v>
      </c>
      <c r="CE181" s="23">
        <f>+CD181</f>
        <v>0</v>
      </c>
      <c r="CF181" s="23">
        <f>+'QTR Raw'!AZ65</f>
        <v>0</v>
      </c>
      <c r="CG181" s="23">
        <f>+CF181</f>
        <v>0</v>
      </c>
      <c r="CH181" s="23">
        <f t="shared" si="418"/>
        <v>0</v>
      </c>
      <c r="CJ181" s="23">
        <f>+'QTR Raw'!BD65</f>
        <v>0</v>
      </c>
      <c r="CL181" s="23">
        <f>+'QTR Raw'!BF65</f>
        <v>0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  <c r="DF181" s="23">
        <v>0</v>
      </c>
    </row>
    <row r="182" spans="1:110" s="23" customFormat="1" outlineLevel="1" x14ac:dyDescent="0.2">
      <c r="A182" s="23" t="s">
        <v>68</v>
      </c>
      <c r="B182" s="23">
        <f>'Annual Raw'!C52</f>
        <v>0</v>
      </c>
      <c r="C182" s="23">
        <f>'Annual Raw'!D52</f>
        <v>0</v>
      </c>
      <c r="D182" s="23">
        <f>'Annual Raw'!E52</f>
        <v>0</v>
      </c>
      <c r="E182" s="23">
        <f>'Annual Raw'!F52</f>
        <v>0</v>
      </c>
      <c r="F182" s="23">
        <f>'Annual Raw'!G52</f>
        <v>0</v>
      </c>
      <c r="G182" s="23">
        <f>'Annual Raw'!H52</f>
        <v>0</v>
      </c>
      <c r="H182" s="23">
        <f>'Annual Raw'!I52</f>
        <v>0</v>
      </c>
      <c r="I182" s="23">
        <f>'Annual Raw'!J52</f>
        <v>0</v>
      </c>
      <c r="J182" s="23">
        <f>'Annual Raw'!K52</f>
        <v>0</v>
      </c>
      <c r="K182" s="23">
        <f>'Annual Raw'!L52</f>
        <v>0</v>
      </c>
      <c r="L182" s="23">
        <f>'Annual Raw'!M52</f>
        <v>0.3365474</v>
      </c>
      <c r="M182" s="23">
        <f>'Annual Raw'!N52</f>
        <v>0.51651469999999999</v>
      </c>
      <c r="N182" s="23">
        <f>'Annual Raw'!O52</f>
        <v>0.88064439999999999</v>
      </c>
      <c r="O182" s="23">
        <f>'Annual Raw'!P52</f>
        <v>1.4789829000000001</v>
      </c>
      <c r="P182" s="23">
        <f>'Annual Raw'!Q52</f>
        <v>1.4212738</v>
      </c>
      <c r="Q182" s="23">
        <f>'Annual Raw'!R52</f>
        <v>3.6631583999999999</v>
      </c>
      <c r="R182" s="23">
        <f>'Annual Raw'!S52</f>
        <v>4.0959970999999999</v>
      </c>
      <c r="S182" s="23">
        <f>'Annual Raw'!T52</f>
        <v>5.3381559999999997</v>
      </c>
      <c r="T182" s="23">
        <f>'Annual Raw'!U52</f>
        <v>5.6561317999999998</v>
      </c>
      <c r="U182" s="23">
        <f>'Annual Raw'!V52</f>
        <v>8.5542370999999999</v>
      </c>
      <c r="V182" s="23">
        <f>'Annual Raw'!W52</f>
        <v>9.0440000000000005</v>
      </c>
      <c r="W182" s="23">
        <f>'Annual Raw'!X52</f>
        <v>4.1429999999999998</v>
      </c>
      <c r="X182" s="23">
        <f>'Annual Raw'!Y52</f>
        <v>4.5243000000000002</v>
      </c>
      <c r="Y182" s="23">
        <f>'Annual Raw'!Z52</f>
        <v>6.8560999999999996</v>
      </c>
      <c r="Z182" s="23">
        <f>'Annual Raw'!AA52</f>
        <v>1.4428000000000001</v>
      </c>
      <c r="AA182" s="23">
        <f>'Annual Raw'!AB52</f>
        <v>0</v>
      </c>
      <c r="AB182" s="24">
        <f t="shared" si="434"/>
        <v>0</v>
      </c>
      <c r="AC182" s="24">
        <f t="shared" si="435"/>
        <v>0</v>
      </c>
      <c r="AD182" s="24">
        <f t="shared" si="436"/>
        <v>0</v>
      </c>
      <c r="AE182" s="24">
        <f t="shared" si="437"/>
        <v>0</v>
      </c>
      <c r="AJ182" s="23">
        <f>+'QTR Raw'!D66</f>
        <v>0</v>
      </c>
      <c r="AK182" s="23">
        <f>+AJ182</f>
        <v>0</v>
      </c>
      <c r="AL182" s="23">
        <f>+'QTR Raw'!F66</f>
        <v>0</v>
      </c>
      <c r="AM182" s="23">
        <f>+AL182</f>
        <v>0</v>
      </c>
      <c r="AN182" s="23">
        <f>+'QTR Raw'!H66</f>
        <v>0</v>
      </c>
      <c r="AO182" s="23">
        <f>+AN182</f>
        <v>0</v>
      </c>
      <c r="AP182" s="23">
        <f>+'QTR Raw'!J66</f>
        <v>0</v>
      </c>
      <c r="AQ182" s="23">
        <f>+AP182</f>
        <v>0</v>
      </c>
      <c r="AR182" s="23">
        <f>+'QTR Raw'!L66</f>
        <v>0</v>
      </c>
      <c r="AS182" s="23">
        <f>+AR182</f>
        <v>0</v>
      </c>
      <c r="AT182" s="23">
        <f>+'QTR Raw'!N66</f>
        <v>0</v>
      </c>
      <c r="AU182" s="23">
        <f>+AT182</f>
        <v>0</v>
      </c>
      <c r="AV182" s="23">
        <f>+'QTR Raw'!P66</f>
        <v>0</v>
      </c>
      <c r="AW182" s="23">
        <f>+AV182</f>
        <v>0</v>
      </c>
      <c r="AX182" s="23">
        <f>+'QTR Raw'!R66</f>
        <v>0</v>
      </c>
      <c r="AY182" s="23">
        <f>+AX182</f>
        <v>0</v>
      </c>
      <c r="AZ182" s="23">
        <f>+'QTR Raw'!T66</f>
        <v>0</v>
      </c>
      <c r="BA182" s="23">
        <f>+AZ182</f>
        <v>0</v>
      </c>
      <c r="BB182" s="23">
        <f>+'QTR Raw'!V66</f>
        <v>0</v>
      </c>
      <c r="BC182" s="23">
        <f>+BB182</f>
        <v>0</v>
      </c>
      <c r="BD182" s="23">
        <f>+'QTR Raw'!X66</f>
        <v>0</v>
      </c>
      <c r="BE182" s="23">
        <f>+BD182</f>
        <v>0</v>
      </c>
      <c r="BF182" s="23">
        <f>+'QTR Raw'!Z66</f>
        <v>0</v>
      </c>
      <c r="BG182" s="23">
        <f>+BF182</f>
        <v>0</v>
      </c>
      <c r="BH182" s="23">
        <f>+'QTR Raw'!AB66</f>
        <v>0</v>
      </c>
      <c r="BI182" s="23">
        <f>+BH182</f>
        <v>0</v>
      </c>
      <c r="BJ182" s="23">
        <f>+'QTR Raw'!AD66</f>
        <v>0</v>
      </c>
      <c r="BK182" s="23">
        <f>+BJ182</f>
        <v>0</v>
      </c>
      <c r="BL182" s="23">
        <f>+'QTR Raw'!AF66</f>
        <v>0</v>
      </c>
      <c r="BM182" s="23">
        <f>+BL182</f>
        <v>0</v>
      </c>
      <c r="BN182" s="23">
        <f>+'QTR Raw'!AH66</f>
        <v>0</v>
      </c>
      <c r="BO182" s="23">
        <f>+BN182</f>
        <v>0</v>
      </c>
      <c r="BP182" s="23">
        <f>+'QTR Raw'!AJ66</f>
        <v>0</v>
      </c>
      <c r="BQ182" s="23">
        <f>+BP182</f>
        <v>0</v>
      </c>
      <c r="BR182" s="23">
        <f>+'QTR Raw'!AL66</f>
        <v>0</v>
      </c>
      <c r="BS182" s="23">
        <f>+BR182</f>
        <v>0</v>
      </c>
      <c r="BT182" s="23">
        <f>+'QTR Raw'!AN66</f>
        <v>0</v>
      </c>
      <c r="BU182" s="23">
        <f>+BT182</f>
        <v>0</v>
      </c>
      <c r="BV182" s="23">
        <f>+'QTR Raw'!AP66</f>
        <v>0</v>
      </c>
      <c r="BW182" s="23">
        <f>+BV182</f>
        <v>0</v>
      </c>
      <c r="BX182" s="23">
        <f>+'QTR Raw'!AR66</f>
        <v>0</v>
      </c>
      <c r="BY182" s="23">
        <f>+BX182</f>
        <v>0</v>
      </c>
      <c r="BZ182" s="23">
        <f>+'QTR Raw'!AT66</f>
        <v>4.524</v>
      </c>
      <c r="CA182" s="23">
        <f>+BZ182</f>
        <v>4.524</v>
      </c>
      <c r="CB182" s="23">
        <f>+'QTR Raw'!AV66</f>
        <v>0</v>
      </c>
      <c r="CC182" s="23">
        <f>+CB182</f>
        <v>0</v>
      </c>
      <c r="CD182" s="23">
        <f>+'QTR Raw'!AX66</f>
        <v>6.8559999999999999</v>
      </c>
      <c r="CE182" s="23">
        <f>+CD182</f>
        <v>6.8559999999999999</v>
      </c>
      <c r="CF182" s="23">
        <f>+'QTR Raw'!AZ66</f>
        <v>6.5789999999999997</v>
      </c>
      <c r="CG182" s="23">
        <f>+CF182</f>
        <v>6.5789999999999997</v>
      </c>
      <c r="CH182" s="23">
        <f t="shared" si="418"/>
        <v>1.4428000000000001</v>
      </c>
      <c r="CJ182" s="23">
        <f>+'QTR Raw'!BD66</f>
        <v>7.1849999999999996</v>
      </c>
      <c r="CL182" s="23">
        <f>+'QTR Raw'!BF66</f>
        <v>0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3"/>
      <c r="DF182" s="23">
        <v>0</v>
      </c>
    </row>
    <row r="183" spans="1:110" s="23" customFormat="1" outlineLevel="1" x14ac:dyDescent="0.2">
      <c r="A183" s="23" t="s">
        <v>69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24">
        <f t="shared" si="434"/>
        <v>701.44022016498548</v>
      </c>
      <c r="AC183" s="24">
        <f t="shared" si="435"/>
        <v>843.6289471858737</v>
      </c>
      <c r="AD183" s="24">
        <f t="shared" si="436"/>
        <v>1053.136463699886</v>
      </c>
      <c r="AE183" s="24">
        <f t="shared" si="437"/>
        <v>1249.3157290471638</v>
      </c>
      <c r="AJ183" s="23">
        <f>+'QTR Raw'!D87</f>
        <v>0</v>
      </c>
      <c r="AK183" s="23">
        <f>+AJ183</f>
        <v>0</v>
      </c>
      <c r="AL183" s="23">
        <f>+'QTR Raw'!F87</f>
        <v>0</v>
      </c>
      <c r="AM183" s="23">
        <f>+AL183</f>
        <v>0</v>
      </c>
      <c r="AN183" s="23">
        <f>+'QTR Raw'!H87</f>
        <v>0</v>
      </c>
      <c r="AO183" s="23">
        <f>+AN183</f>
        <v>0</v>
      </c>
      <c r="AP183" s="23">
        <f>+'QTR Raw'!J87</f>
        <v>0</v>
      </c>
      <c r="AQ183" s="23">
        <f>+AP183</f>
        <v>0</v>
      </c>
      <c r="AR183" s="23">
        <f>+'QTR Raw'!L87</f>
        <v>0</v>
      </c>
      <c r="AS183" s="23">
        <f>+AR183</f>
        <v>0</v>
      </c>
      <c r="AT183" s="23">
        <f>+'QTR Raw'!N87</f>
        <v>0</v>
      </c>
      <c r="AU183" s="23">
        <f>+AT183</f>
        <v>0</v>
      </c>
      <c r="AV183" s="23">
        <f>+'QTR Raw'!P87</f>
        <v>0</v>
      </c>
      <c r="AW183" s="23">
        <f>+AV183</f>
        <v>0</v>
      </c>
      <c r="AX183" s="23">
        <f>+'QTR Raw'!R87</f>
        <v>0</v>
      </c>
      <c r="AY183" s="23">
        <f>+AX183</f>
        <v>0</v>
      </c>
      <c r="AZ183" s="23">
        <f>+'QTR Raw'!T87</f>
        <v>0</v>
      </c>
      <c r="BA183" s="23">
        <f>+AZ183</f>
        <v>0</v>
      </c>
      <c r="BB183" s="23">
        <f>+'QTR Raw'!V87</f>
        <v>0</v>
      </c>
      <c r="BC183" s="23">
        <f>+BB183</f>
        <v>0</v>
      </c>
      <c r="BD183" s="23">
        <f>+'QTR Raw'!X87</f>
        <v>0</v>
      </c>
      <c r="BE183" s="23">
        <f>+BD183</f>
        <v>0</v>
      </c>
      <c r="BF183" s="23">
        <f>+'QTR Raw'!Z87</f>
        <v>0</v>
      </c>
      <c r="BG183" s="23">
        <f>+BF183</f>
        <v>0</v>
      </c>
      <c r="BH183" s="23">
        <f>+'QTR Raw'!AB87</f>
        <v>0</v>
      </c>
      <c r="BI183" s="23">
        <f>+BH183</f>
        <v>0</v>
      </c>
      <c r="BJ183" s="23">
        <f>+'QTR Raw'!AD87</f>
        <v>0</v>
      </c>
      <c r="BK183" s="23">
        <f>+BJ183</f>
        <v>0</v>
      </c>
      <c r="BL183" s="23">
        <f>+'QTR Raw'!AF87</f>
        <v>0</v>
      </c>
      <c r="BM183" s="23">
        <f>+BL183</f>
        <v>0</v>
      </c>
      <c r="BN183" s="23">
        <f>+'QTR Raw'!AH87</f>
        <v>0</v>
      </c>
      <c r="BO183" s="23">
        <f>+BN183</f>
        <v>0</v>
      </c>
      <c r="BP183" s="23">
        <f>+'QTR Raw'!AJ87</f>
        <v>0</v>
      </c>
      <c r="BQ183" s="23">
        <f>+BP183</f>
        <v>0</v>
      </c>
      <c r="BR183" s="23">
        <f>+'QTR Raw'!AL87</f>
        <v>0</v>
      </c>
      <c r="BS183" s="23">
        <f>+BR183</f>
        <v>0</v>
      </c>
      <c r="BT183" s="23">
        <f>+'QTR Raw'!AN87</f>
        <v>0</v>
      </c>
      <c r="BU183" s="23">
        <f>+BT183</f>
        <v>0</v>
      </c>
      <c r="BV183" s="23">
        <f>+'QTR Raw'!AP87</f>
        <v>0</v>
      </c>
      <c r="BW183" s="23">
        <f>+BV183</f>
        <v>0</v>
      </c>
      <c r="BX183" s="23">
        <f>+'QTR Raw'!AR87</f>
        <v>0</v>
      </c>
      <c r="BY183" s="23">
        <f>+BX183</f>
        <v>0</v>
      </c>
      <c r="BZ183" s="23">
        <f>+'QTR Raw'!AT87</f>
        <v>0</v>
      </c>
      <c r="CA183" s="23">
        <f>+BZ183</f>
        <v>0</v>
      </c>
      <c r="CB183" s="23">
        <f>+'QTR Raw'!AV87</f>
        <v>0</v>
      </c>
      <c r="CC183" s="23">
        <f>+CB183</f>
        <v>0</v>
      </c>
      <c r="CD183" s="23">
        <f>+'QTR Raw'!AX87</f>
        <v>0</v>
      </c>
      <c r="CE183" s="23">
        <f>+CD183</f>
        <v>0</v>
      </c>
      <c r="CF183" s="23">
        <f>+'QTR Raw'!AZ87</f>
        <v>0</v>
      </c>
      <c r="CG183" s="23">
        <f>+CF183</f>
        <v>0</v>
      </c>
      <c r="CH183" s="23">
        <f t="shared" si="418"/>
        <v>0</v>
      </c>
      <c r="CI183" s="23">
        <f>CI41/90*CI215</f>
        <v>548.51117555373878</v>
      </c>
      <c r="CJ183" s="23">
        <f>+'QTR Raw'!BD87</f>
        <v>0</v>
      </c>
      <c r="CK183" s="23">
        <f t="shared" ref="CK183:DB183" si="438">CK41/90*CK215</f>
        <v>770.92982469627952</v>
      </c>
      <c r="CL183" s="23">
        <f>+'QTR Raw'!BF87</f>
        <v>0</v>
      </c>
      <c r="CM183" s="24">
        <f t="shared" si="438"/>
        <v>583.24960976549619</v>
      </c>
      <c r="CN183" s="24">
        <f t="shared" si="438"/>
        <v>655.81501885818182</v>
      </c>
      <c r="CO183" s="24">
        <f t="shared" si="438"/>
        <v>678.74011593282864</v>
      </c>
      <c r="CP183" s="24">
        <f t="shared" si="438"/>
        <v>701.44022016498548</v>
      </c>
      <c r="CQ183" s="24">
        <f t="shared" si="438"/>
        <v>760.9273612015578</v>
      </c>
      <c r="CR183" s="24">
        <f t="shared" si="438"/>
        <v>844.04427991259399</v>
      </c>
      <c r="CS183" s="24">
        <f t="shared" si="438"/>
        <v>862.83492699889814</v>
      </c>
      <c r="CT183" s="24">
        <f t="shared" si="438"/>
        <v>843.6289471858737</v>
      </c>
      <c r="CU183" s="24">
        <f t="shared" si="438"/>
        <v>910.14473143500663</v>
      </c>
      <c r="CV183" s="24">
        <f t="shared" si="438"/>
        <v>986.69143974244787</v>
      </c>
      <c r="CW183" s="24">
        <f t="shared" si="438"/>
        <v>991.00249764601108</v>
      </c>
      <c r="CX183" s="24">
        <f t="shared" si="438"/>
        <v>1053.136463699886</v>
      </c>
      <c r="CY183" s="24">
        <f t="shared" si="438"/>
        <v>1122.4036002439911</v>
      </c>
      <c r="CZ183" s="24">
        <f t="shared" si="438"/>
        <v>1211.6254455001729</v>
      </c>
      <c r="DA183" s="24">
        <f t="shared" si="438"/>
        <v>1228.2979853989066</v>
      </c>
      <c r="DB183" s="24">
        <f t="shared" si="438"/>
        <v>1249.3157290471638</v>
      </c>
      <c r="DE183" s="123"/>
      <c r="DF183" s="23">
        <v>704.21666666666658</v>
      </c>
    </row>
    <row r="184" spans="1:110" s="23" customFormat="1" outlineLevel="1" x14ac:dyDescent="0.2">
      <c r="A184" s="23" t="s">
        <v>70</v>
      </c>
      <c r="B184" s="23">
        <f>'Annual Raw'!C54</f>
        <v>2.2324875</v>
      </c>
      <c r="C184" s="23">
        <f>'Annual Raw'!D54</f>
        <v>4.7423206000000002</v>
      </c>
      <c r="D184" s="23">
        <f>'Annual Raw'!E54</f>
        <v>5.0585889999999996</v>
      </c>
      <c r="E184" s="23">
        <f>'Annual Raw'!F54</f>
        <v>4.5685321999999999</v>
      </c>
      <c r="F184" s="23">
        <f>'Annual Raw'!G54</f>
        <v>4.0421478000000004</v>
      </c>
      <c r="G184" s="23">
        <f>'Annual Raw'!H54</f>
        <v>2.8955763999999999</v>
      </c>
      <c r="H184" s="23">
        <f>'Annual Raw'!I54</f>
        <v>8.7272058000000001</v>
      </c>
      <c r="I184" s="23">
        <f>'Annual Raw'!J54</f>
        <v>22.530837699999999</v>
      </c>
      <c r="J184" s="23">
        <f>'Annual Raw'!K54</f>
        <v>17.8398857</v>
      </c>
      <c r="K184" s="23">
        <f>'Annual Raw'!L54</f>
        <v>19.091552</v>
      </c>
      <c r="L184" s="23">
        <f>'Annual Raw'!M54</f>
        <v>15.894181400000001</v>
      </c>
      <c r="M184" s="23">
        <f>'Annual Raw'!N54</f>
        <v>22.316501599999999</v>
      </c>
      <c r="N184" s="23">
        <f>'Annual Raw'!O54</f>
        <v>18.284846399999999</v>
      </c>
      <c r="O184" s="23">
        <f>'Annual Raw'!P54</f>
        <v>32.804003299999998</v>
      </c>
      <c r="P184" s="23">
        <f>'Annual Raw'!Q54</f>
        <v>33.120896999999999</v>
      </c>
      <c r="Q184" s="23">
        <f>'Annual Raw'!R54</f>
        <v>50.273043800000004</v>
      </c>
      <c r="R184" s="23">
        <f>'Annual Raw'!S54</f>
        <v>55.323125699999999</v>
      </c>
      <c r="S184" s="23">
        <f>'Annual Raw'!T54</f>
        <v>27.322324399999999</v>
      </c>
      <c r="T184" s="23">
        <f>'Annual Raw'!U54</f>
        <v>23.9146979</v>
      </c>
      <c r="U184" s="23">
        <f>'Annual Raw'!V54</f>
        <v>15.841696199999999</v>
      </c>
      <c r="V184" s="23">
        <f>'Annual Raw'!W54</f>
        <v>17.429200000000002</v>
      </c>
      <c r="W184" s="23">
        <f>'Annual Raw'!X54</f>
        <v>40.051000000000002</v>
      </c>
      <c r="X184" s="23">
        <f>'Annual Raw'!Y54</f>
        <v>61.520899999999997</v>
      </c>
      <c r="Y184" s="23">
        <f>'Annual Raw'!Z54</f>
        <v>124.1948</v>
      </c>
      <c r="Z184" s="23">
        <f>'Annual Raw'!AA54</f>
        <v>138.249</v>
      </c>
      <c r="AA184" s="23">
        <f>'Annual Raw'!AB54</f>
        <v>155.7637</v>
      </c>
      <c r="AB184" s="24">
        <f t="shared" si="434"/>
        <v>165.92369923363387</v>
      </c>
      <c r="AC184" s="24">
        <f t="shared" si="435"/>
        <v>199.55804026283514</v>
      </c>
      <c r="AD184" s="24">
        <f t="shared" si="436"/>
        <v>249.11645045647953</v>
      </c>
      <c r="AE184" s="24">
        <f t="shared" si="437"/>
        <v>295.52210055122413</v>
      </c>
      <c r="AJ184" s="23">
        <f>+'QTR Raw'!D89</f>
        <v>0</v>
      </c>
      <c r="AK184" s="23" t="e">
        <f>+AK214*AK41/90</f>
        <v>#DIV/0!</v>
      </c>
      <c r="AL184" s="23">
        <f>+'QTR Raw'!F89</f>
        <v>0</v>
      </c>
      <c r="AM184" s="23" t="e">
        <f>+AM214*AM41/90</f>
        <v>#DIV/0!</v>
      </c>
      <c r="AN184" s="23">
        <f>+'QTR Raw'!H89</f>
        <v>0</v>
      </c>
      <c r="AO184" s="23" t="e">
        <f>+AO214*AO41/90</f>
        <v>#DIV/0!</v>
      </c>
      <c r="AP184" s="23">
        <f>+'QTR Raw'!J89</f>
        <v>0</v>
      </c>
      <c r="AQ184" s="23" t="e">
        <f>+AQ214*AQ41/90</f>
        <v>#DIV/0!</v>
      </c>
      <c r="AR184" s="23">
        <f>+'QTR Raw'!L89</f>
        <v>0</v>
      </c>
      <c r="AS184" s="23" t="e">
        <f>+AS214*AS41/90</f>
        <v>#DIV/0!</v>
      </c>
      <c r="AT184" s="23">
        <f>+'QTR Raw'!N89</f>
        <v>0</v>
      </c>
      <c r="AU184" s="23" t="e">
        <f>+AU214*AU41/90</f>
        <v>#DIV/0!</v>
      </c>
      <c r="AV184" s="23">
        <f>+'QTR Raw'!P89</f>
        <v>0</v>
      </c>
      <c r="AW184" s="23" t="e">
        <f>+AW214*AW41/90</f>
        <v>#DIV/0!</v>
      </c>
      <c r="AX184" s="23">
        <f>+'QTR Raw'!R89</f>
        <v>0</v>
      </c>
      <c r="AY184" s="23" t="e">
        <f>+AY214*AY41/90</f>
        <v>#DIV/0!</v>
      </c>
      <c r="AZ184" s="23">
        <f>+'QTR Raw'!T89</f>
        <v>0</v>
      </c>
      <c r="BA184" s="23" t="e">
        <f>+BA214*BA41/90</f>
        <v>#DIV/0!</v>
      </c>
      <c r="BB184" s="23">
        <f>+'QTR Raw'!V89</f>
        <v>0</v>
      </c>
      <c r="BC184" s="23" t="e">
        <f>+BC214*BC41/90</f>
        <v>#DIV/0!</v>
      </c>
      <c r="BD184" s="23">
        <f>+'QTR Raw'!X89</f>
        <v>0</v>
      </c>
      <c r="BE184" s="23" t="e">
        <f>+BE214*BE41/90</f>
        <v>#DIV/0!</v>
      </c>
      <c r="BF184" s="23">
        <f>+'QTR Raw'!Z89</f>
        <v>0</v>
      </c>
      <c r="BG184" s="23" t="e">
        <f>+BG214*BG41/90</f>
        <v>#DIV/0!</v>
      </c>
      <c r="BH184" s="23">
        <f>+'QTR Raw'!AB89</f>
        <v>0</v>
      </c>
      <c r="BI184" s="23" t="e">
        <f>+BI214*BI41/90</f>
        <v>#DIV/0!</v>
      </c>
      <c r="BJ184" s="23">
        <f>+'QTR Raw'!AD89</f>
        <v>0</v>
      </c>
      <c r="BK184" s="23" t="e">
        <f>+BK214*BK41/90</f>
        <v>#DIV/0!</v>
      </c>
      <c r="BL184" s="23">
        <f>+'QTR Raw'!AF89</f>
        <v>0</v>
      </c>
      <c r="BM184" s="23" t="e">
        <f>+BM214*BM41/90</f>
        <v>#DIV/0!</v>
      </c>
      <c r="BN184" s="23">
        <f>+'QTR Raw'!AH89</f>
        <v>0</v>
      </c>
      <c r="BO184" s="23" t="e">
        <f>+BO214*BO41/90</f>
        <v>#DIV/0!</v>
      </c>
      <c r="BP184" s="23">
        <f>+'QTR Raw'!AJ89</f>
        <v>0</v>
      </c>
      <c r="BQ184" s="23" t="e">
        <f>+BQ214*BQ41/90</f>
        <v>#DIV/0!</v>
      </c>
      <c r="BR184" s="23">
        <f>+'QTR Raw'!AL89</f>
        <v>0</v>
      </c>
      <c r="BS184" s="23" t="e">
        <f>+BS214*BS41/90</f>
        <v>#DIV/0!</v>
      </c>
      <c r="BT184" s="23">
        <f>+'QTR Raw'!AN89</f>
        <v>0</v>
      </c>
      <c r="BU184" s="23" t="e">
        <f>+BU214*BU41/90</f>
        <v>#DIV/0!</v>
      </c>
      <c r="BV184" s="23">
        <f>+'QTR Raw'!AP89</f>
        <v>0</v>
      </c>
      <c r="BW184" s="23" t="e">
        <f>+BW214*BW41/90</f>
        <v>#DIV/0!</v>
      </c>
      <c r="BX184" s="23">
        <f>+'QTR Raw'!AR89</f>
        <v>0</v>
      </c>
      <c r="BY184" s="23" t="e">
        <f>+BY214*BY41/90</f>
        <v>#DIV/0!</v>
      </c>
      <c r="BZ184" s="23">
        <f>+'QTR Raw'!AT89</f>
        <v>61.521000000000001</v>
      </c>
      <c r="CA184" s="23">
        <f>+CA214*CA41/90</f>
        <v>80.65743284076855</v>
      </c>
      <c r="CB184" s="23">
        <f>+'QTR Raw'!AV89</f>
        <v>0</v>
      </c>
      <c r="CC184" s="23">
        <f>+CC214*CC41/90</f>
        <v>0</v>
      </c>
      <c r="CD184" s="23">
        <f>+'QTR Raw'!AX89</f>
        <v>124.19499999999999</v>
      </c>
      <c r="CE184" s="23">
        <f>+CE214*CE41/90</f>
        <v>133.13456784095879</v>
      </c>
      <c r="CF184" s="23">
        <f>+'QTR Raw'!AZ89</f>
        <v>122.057</v>
      </c>
      <c r="CG184" s="23">
        <f>+CG214*CG41/90</f>
        <v>132.83243815789905</v>
      </c>
      <c r="CH184" s="23">
        <f t="shared" si="418"/>
        <v>138.249</v>
      </c>
      <c r="CI184" s="23">
        <f>+CI214*CI41/90</f>
        <v>127.1059355383624</v>
      </c>
      <c r="CJ184" s="23">
        <f>+'QTR Raw'!BD89</f>
        <v>165.12</v>
      </c>
      <c r="CK184" s="23">
        <f t="shared" ref="CK184:DB184" si="439">+CK214*CK41/90</f>
        <v>197.54118183036312</v>
      </c>
      <c r="CL184" s="23">
        <f>+'QTR Raw'!BF89</f>
        <v>155.76300000000001</v>
      </c>
      <c r="CM184" s="24">
        <f t="shared" si="439"/>
        <v>137.96604478440389</v>
      </c>
      <c r="CN184" s="24">
        <f t="shared" si="439"/>
        <v>155.13118696890592</v>
      </c>
      <c r="CO184" s="24">
        <f t="shared" si="439"/>
        <v>160.55405381138732</v>
      </c>
      <c r="CP184" s="24">
        <f t="shared" si="439"/>
        <v>165.92369923363387</v>
      </c>
      <c r="CQ184" s="24">
        <f t="shared" si="439"/>
        <v>179.99521411668317</v>
      </c>
      <c r="CR184" s="24">
        <f t="shared" si="439"/>
        <v>199.65628604408505</v>
      </c>
      <c r="CS184" s="24">
        <f t="shared" si="439"/>
        <v>204.10116044096512</v>
      </c>
      <c r="CT184" s="24">
        <f t="shared" si="439"/>
        <v>199.55804026283514</v>
      </c>
      <c r="CU184" s="24">
        <f t="shared" si="439"/>
        <v>215.29216080905431</v>
      </c>
      <c r="CV184" s="24">
        <f t="shared" si="439"/>
        <v>233.3990680570322</v>
      </c>
      <c r="CW184" s="24">
        <f t="shared" si="439"/>
        <v>234.41883660523627</v>
      </c>
      <c r="CX184" s="24">
        <f t="shared" si="439"/>
        <v>249.11645045647953</v>
      </c>
      <c r="CY184" s="24">
        <f t="shared" si="439"/>
        <v>265.50139560264728</v>
      </c>
      <c r="CZ184" s="24">
        <f t="shared" si="439"/>
        <v>286.60657062935798</v>
      </c>
      <c r="DA184" s="24">
        <f t="shared" si="439"/>
        <v>290.55041276456882</v>
      </c>
      <c r="DB184" s="24">
        <f t="shared" si="439"/>
        <v>295.52210055122413</v>
      </c>
      <c r="DE184" s="123"/>
      <c r="DF184" s="23">
        <v>164.31722222222223</v>
      </c>
    </row>
    <row r="185" spans="1:110" s="23" customFormat="1" outlineLevel="1" x14ac:dyDescent="0.2">
      <c r="A185" s="23" t="s">
        <v>71</v>
      </c>
      <c r="B185" s="23">
        <f>'Annual Raw'!C55-Template!B157</f>
        <v>8.5984169999999995</v>
      </c>
      <c r="C185" s="23">
        <f>'Annual Raw'!D55-Template!C157</f>
        <v>6.9776103999999997</v>
      </c>
      <c r="D185" s="23">
        <f>'Annual Raw'!E55-Template!D157</f>
        <v>3.4177602</v>
      </c>
      <c r="E185" s="23">
        <f>'Annual Raw'!F55-Template!E157</f>
        <v>6.8519993000000001</v>
      </c>
      <c r="F185" s="23">
        <f>'Annual Raw'!G55-Template!F157</f>
        <v>9.8844002999999994</v>
      </c>
      <c r="G185" s="23">
        <f>'Annual Raw'!H55-Template!G157</f>
        <v>15.020803000000001</v>
      </c>
      <c r="H185" s="23">
        <f>'Annual Raw'!I55-Template!H157</f>
        <v>25.853769499999999</v>
      </c>
      <c r="I185" s="23">
        <f>'Annual Raw'!J55-Template!I157</f>
        <v>28.210826600000001</v>
      </c>
      <c r="J185" s="23">
        <f>'Annual Raw'!K55-Template!J157</f>
        <v>18.535849800000001</v>
      </c>
      <c r="K185" s="23">
        <f>'Annual Raw'!L55-Template!K157</f>
        <v>15.907412799999999</v>
      </c>
      <c r="L185" s="23">
        <f>'Annual Raw'!M55-Template!L157</f>
        <v>27.277281999999996</v>
      </c>
      <c r="M185" s="23">
        <f>'Annual Raw'!N55-Template!M157</f>
        <v>39.0349152</v>
      </c>
      <c r="N185" s="23">
        <f>'Annual Raw'!O55-Template!N157</f>
        <v>31.6958287</v>
      </c>
      <c r="O185" s="23">
        <f>'Annual Raw'!P55-Template!O157</f>
        <v>45.222028000000002</v>
      </c>
      <c r="P185" s="23">
        <f>'Annual Raw'!Q55-Template!P157</f>
        <v>90.649176600000004</v>
      </c>
      <c r="Q185" s="23">
        <f>'Annual Raw'!R55-Template!Q157</f>
        <v>139.79473179999999</v>
      </c>
      <c r="R185" s="23">
        <f>'Annual Raw'!S55-Template!R157</f>
        <v>184.36586829999999</v>
      </c>
      <c r="S185" s="23">
        <f>'Annual Raw'!T55-Template!S157</f>
        <v>184.2360396</v>
      </c>
      <c r="T185" s="23">
        <f>'Annual Raw'!U55-Template!T157</f>
        <v>175.21868670000001</v>
      </c>
      <c r="U185" s="23">
        <f>'Annual Raw'!V55-Template!U157</f>
        <v>152.45425599999999</v>
      </c>
      <c r="V185" s="23">
        <f>'Annual Raw'!W55-Template!V157</f>
        <v>192.7474</v>
      </c>
      <c r="W185" s="23">
        <f>'Annual Raw'!X55-Template!W157</f>
        <v>260.733</v>
      </c>
      <c r="X185" s="23">
        <f>'Annual Raw'!Y55-Template!X157</f>
        <v>473.66669999999999</v>
      </c>
      <c r="Y185" s="23">
        <f>'Annual Raw'!Z55-Template!Y157</f>
        <v>349.71800000000002</v>
      </c>
      <c r="Z185" s="23">
        <f>'Annual Raw'!AA55-Template!Z157</f>
        <v>519.40899999999999</v>
      </c>
      <c r="AA185" s="23">
        <f>'Annual Raw'!AB55-Template!AA157</f>
        <v>579.29380000000003</v>
      </c>
      <c r="AB185" s="24">
        <f t="shared" si="434"/>
        <v>0</v>
      </c>
      <c r="AC185" s="24">
        <f t="shared" si="435"/>
        <v>0</v>
      </c>
      <c r="AD185" s="24">
        <f t="shared" si="436"/>
        <v>0</v>
      </c>
      <c r="AE185" s="24">
        <f t="shared" si="437"/>
        <v>0</v>
      </c>
      <c r="AJ185" s="23">
        <f>+'QTR Raw'!D91</f>
        <v>0</v>
      </c>
      <c r="AK185" s="23">
        <f>+AJ185</f>
        <v>0</v>
      </c>
      <c r="AL185" s="23">
        <f>+'QTR Raw'!F91</f>
        <v>0</v>
      </c>
      <c r="AM185" s="23">
        <f>+AL185</f>
        <v>0</v>
      </c>
      <c r="AN185" s="23">
        <f>+'QTR Raw'!H91</f>
        <v>0</v>
      </c>
      <c r="AO185" s="23">
        <f>+AN185</f>
        <v>0</v>
      </c>
      <c r="AP185" s="23">
        <f>+'QTR Raw'!J91</f>
        <v>0</v>
      </c>
      <c r="AQ185" s="23">
        <f>+AP185</f>
        <v>0</v>
      </c>
      <c r="AR185" s="23">
        <f>+'QTR Raw'!L91</f>
        <v>0</v>
      </c>
      <c r="AS185" s="23">
        <f>+AR185</f>
        <v>0</v>
      </c>
      <c r="AT185" s="23">
        <f>+'QTR Raw'!N91</f>
        <v>0</v>
      </c>
      <c r="AU185" s="23">
        <f>+AT185</f>
        <v>0</v>
      </c>
      <c r="AV185" s="23">
        <f>+'QTR Raw'!P91</f>
        <v>0</v>
      </c>
      <c r="AW185" s="23">
        <f>+AV185</f>
        <v>0</v>
      </c>
      <c r="AX185" s="23">
        <f>+'QTR Raw'!R91</f>
        <v>0</v>
      </c>
      <c r="AY185" s="23">
        <f>+AX185</f>
        <v>0</v>
      </c>
      <c r="AZ185" s="23">
        <f>+'QTR Raw'!T91</f>
        <v>0</v>
      </c>
      <c r="BA185" s="23">
        <f>+AZ185</f>
        <v>0</v>
      </c>
      <c r="BB185" s="23">
        <f>+'QTR Raw'!V91</f>
        <v>0</v>
      </c>
      <c r="BC185" s="23">
        <f>+BB185</f>
        <v>0</v>
      </c>
      <c r="BD185" s="23">
        <f>+'QTR Raw'!X91</f>
        <v>0</v>
      </c>
      <c r="BE185" s="23">
        <f>+BD185</f>
        <v>0</v>
      </c>
      <c r="BF185" s="23">
        <f>+'QTR Raw'!Z91</f>
        <v>0</v>
      </c>
      <c r="BG185" s="23">
        <f>+BF185</f>
        <v>0</v>
      </c>
      <c r="BH185" s="23">
        <f>+'QTR Raw'!AB91</f>
        <v>0</v>
      </c>
      <c r="BI185" s="23">
        <f>+BH185</f>
        <v>0</v>
      </c>
      <c r="BJ185" s="23">
        <f>+'QTR Raw'!AD91</f>
        <v>0</v>
      </c>
      <c r="BK185" s="23">
        <f>+BJ185</f>
        <v>0</v>
      </c>
      <c r="BL185" s="23">
        <f>+'QTR Raw'!AF91</f>
        <v>0</v>
      </c>
      <c r="BM185" s="23">
        <f>+BL185</f>
        <v>0</v>
      </c>
      <c r="BN185" s="23">
        <f>+'QTR Raw'!AH91</f>
        <v>0</v>
      </c>
      <c r="BO185" s="23">
        <f>+BN185</f>
        <v>0</v>
      </c>
      <c r="BP185" s="23">
        <f>+'QTR Raw'!AJ91</f>
        <v>0</v>
      </c>
      <c r="BQ185" s="23">
        <f>+BP185</f>
        <v>0</v>
      </c>
      <c r="BR185" s="23">
        <f>+'QTR Raw'!AL91</f>
        <v>0</v>
      </c>
      <c r="BS185" s="23">
        <f>+BR185</f>
        <v>0</v>
      </c>
      <c r="BT185" s="23">
        <f>+'QTR Raw'!AN91</f>
        <v>0</v>
      </c>
      <c r="BU185" s="23">
        <f>+BT185</f>
        <v>0</v>
      </c>
      <c r="BV185" s="23">
        <f>+'QTR Raw'!AP91</f>
        <v>0</v>
      </c>
      <c r="BW185" s="23">
        <f>+BV185</f>
        <v>0</v>
      </c>
      <c r="BX185" s="23">
        <f>+'QTR Raw'!AR91</f>
        <v>0</v>
      </c>
      <c r="BY185" s="23">
        <f>+BX185</f>
        <v>0</v>
      </c>
      <c r="BZ185" s="23">
        <f>+'QTR Raw'!AT91</f>
        <v>475.20400000000001</v>
      </c>
      <c r="CA185" s="23">
        <f>+BZ185</f>
        <v>475.20400000000001</v>
      </c>
      <c r="CB185" s="23">
        <f>+'QTR Raw'!AV91</f>
        <v>0</v>
      </c>
      <c r="CC185" s="23">
        <f>+CB185</f>
        <v>0</v>
      </c>
      <c r="CD185" s="23">
        <f>+'QTR Raw'!AX91</f>
        <v>351.50900000000001</v>
      </c>
      <c r="CE185" s="23">
        <f>+CD185</f>
        <v>351.50900000000001</v>
      </c>
      <c r="CF185" s="23">
        <f>+'QTR Raw'!AZ91</f>
        <v>373.93900000000002</v>
      </c>
      <c r="CG185" s="23">
        <f>+CF185</f>
        <v>373.93900000000002</v>
      </c>
      <c r="CH185" s="23">
        <f t="shared" si="418"/>
        <v>519.40899999999999</v>
      </c>
      <c r="CJ185" s="23">
        <f>+'QTR Raw'!BD91</f>
        <v>570.66700000000003</v>
      </c>
      <c r="CL185" s="23">
        <f>+'QTR Raw'!BF91</f>
        <v>586.61300000000006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  <c r="DF185" s="23">
        <v>557.68200000000002</v>
      </c>
    </row>
    <row r="186" spans="1:110" s="23" customFormat="1" outlineLevel="1" x14ac:dyDescent="0.2">
      <c r="A186" s="23" t="s">
        <v>72</v>
      </c>
      <c r="B186" s="23">
        <f>'Annual Raw'!C57</f>
        <v>4.3843088000000003</v>
      </c>
      <c r="C186" s="23">
        <f>'Annual Raw'!D57</f>
        <v>0.30165619999999999</v>
      </c>
      <c r="D186" s="23">
        <f>'Annual Raw'!E57</f>
        <v>1.4034765</v>
      </c>
      <c r="E186" s="23">
        <f>'Annual Raw'!F57</f>
        <v>1.6277029000000001</v>
      </c>
      <c r="F186" s="23">
        <f>'Annual Raw'!G57</f>
        <v>0.4644086</v>
      </c>
      <c r="G186" s="23">
        <f>'Annual Raw'!H57</f>
        <v>0.54043669999999999</v>
      </c>
      <c r="H186" s="23">
        <f>'Annual Raw'!I57</f>
        <v>0.64323439999999998</v>
      </c>
      <c r="I186" s="23">
        <f>'Annual Raw'!J57</f>
        <v>1.4133346</v>
      </c>
      <c r="J186" s="23">
        <f>'Annual Raw'!K57</f>
        <v>1.6504661</v>
      </c>
      <c r="K186" s="23">
        <f>'Annual Raw'!L57</f>
        <v>1.8527666</v>
      </c>
      <c r="L186" s="23">
        <f>'Annual Raw'!M57</f>
        <v>2.4416475000000002</v>
      </c>
      <c r="M186" s="23">
        <f>'Annual Raw'!N57</f>
        <v>7.8465106999999996</v>
      </c>
      <c r="N186" s="23">
        <f>'Annual Raw'!O57</f>
        <v>7.5281887999999997</v>
      </c>
      <c r="O186" s="23">
        <f>'Annual Raw'!P57</f>
        <v>11.163667500000001</v>
      </c>
      <c r="P186" s="23">
        <f>'Annual Raw'!Q57</f>
        <v>10.959859</v>
      </c>
      <c r="Q186" s="23">
        <f>'Annual Raw'!R57</f>
        <v>15.048575100000001</v>
      </c>
      <c r="R186" s="23">
        <f>'Annual Raw'!S57</f>
        <v>13.7119053</v>
      </c>
      <c r="S186" s="23">
        <f>'Annual Raw'!T57</f>
        <v>14.672440399999999</v>
      </c>
      <c r="T186" s="23">
        <f>'Annual Raw'!U57</f>
        <v>18.697051099999999</v>
      </c>
      <c r="U186" s="23">
        <f>'Annual Raw'!V57</f>
        <v>18.836827799999998</v>
      </c>
      <c r="V186" s="23">
        <f>'Annual Raw'!W57</f>
        <v>23.889199999999999</v>
      </c>
      <c r="W186" s="23">
        <f>'Annual Raw'!X57</f>
        <v>28.771999999999998</v>
      </c>
      <c r="X186" s="23">
        <f>'Annual Raw'!Y57</f>
        <v>35.252499999999998</v>
      </c>
      <c r="Y186" s="23">
        <f>'Annual Raw'!Z57</f>
        <v>63.917299999999997</v>
      </c>
      <c r="Z186" s="23">
        <f>'Annual Raw'!AA57</f>
        <v>68.417100000000005</v>
      </c>
      <c r="AA186" s="23">
        <f>'Annual Raw'!AB57</f>
        <v>70.259299999999996</v>
      </c>
      <c r="AB186" s="24">
        <f t="shared" si="434"/>
        <v>0</v>
      </c>
      <c r="AC186" s="24">
        <f t="shared" si="435"/>
        <v>0</v>
      </c>
      <c r="AD186" s="24">
        <f t="shared" si="436"/>
        <v>0</v>
      </c>
      <c r="AE186" s="24">
        <f t="shared" si="437"/>
        <v>0</v>
      </c>
      <c r="AJ186" s="23">
        <f>+'QTR Raw'!D92</f>
        <v>0</v>
      </c>
      <c r="AK186" s="23">
        <f>+AJ186</f>
        <v>0</v>
      </c>
      <c r="AL186" s="23">
        <f>+'QTR Raw'!F92</f>
        <v>0</v>
      </c>
      <c r="AM186" s="23">
        <f>+AL186</f>
        <v>0</v>
      </c>
      <c r="AN186" s="23">
        <f>+'QTR Raw'!H92</f>
        <v>0</v>
      </c>
      <c r="AO186" s="23">
        <f>+AN186</f>
        <v>0</v>
      </c>
      <c r="AP186" s="23">
        <f>+'QTR Raw'!J92</f>
        <v>0</v>
      </c>
      <c r="AQ186" s="23">
        <f>+AP186</f>
        <v>0</v>
      </c>
      <c r="AR186" s="23">
        <f>+'QTR Raw'!L92</f>
        <v>0</v>
      </c>
      <c r="AS186" s="23">
        <f>+AR186</f>
        <v>0</v>
      </c>
      <c r="AT186" s="23">
        <f>+'QTR Raw'!N92</f>
        <v>0</v>
      </c>
      <c r="AU186" s="23">
        <f>+AT186</f>
        <v>0</v>
      </c>
      <c r="AV186" s="23">
        <f>+'QTR Raw'!P92</f>
        <v>0</v>
      </c>
      <c r="AW186" s="23">
        <f>+AV186</f>
        <v>0</v>
      </c>
      <c r="AX186" s="23">
        <f>+'QTR Raw'!R92</f>
        <v>0</v>
      </c>
      <c r="AY186" s="23">
        <f>+AX186</f>
        <v>0</v>
      </c>
      <c r="AZ186" s="23">
        <f>+'QTR Raw'!T92</f>
        <v>0</v>
      </c>
      <c r="BA186" s="23">
        <f>+AZ186</f>
        <v>0</v>
      </c>
      <c r="BB186" s="23">
        <f>+'QTR Raw'!V92</f>
        <v>0</v>
      </c>
      <c r="BC186" s="23">
        <f>+BB186</f>
        <v>0</v>
      </c>
      <c r="BD186" s="23">
        <f>+'QTR Raw'!X92</f>
        <v>0</v>
      </c>
      <c r="BE186" s="23">
        <f>+BD186</f>
        <v>0</v>
      </c>
      <c r="BF186" s="23">
        <f>+'QTR Raw'!Z92</f>
        <v>0</v>
      </c>
      <c r="BG186" s="23">
        <f>+BF186</f>
        <v>0</v>
      </c>
      <c r="BH186" s="23">
        <f>+'QTR Raw'!AB92</f>
        <v>0</v>
      </c>
      <c r="BI186" s="23">
        <f>+BH186</f>
        <v>0</v>
      </c>
      <c r="BJ186" s="23">
        <f>+'QTR Raw'!AD92</f>
        <v>0</v>
      </c>
      <c r="BK186" s="23">
        <f>+BJ186</f>
        <v>0</v>
      </c>
      <c r="BL186" s="23">
        <f>+'QTR Raw'!AF92</f>
        <v>0</v>
      </c>
      <c r="BM186" s="23">
        <f>+BL186</f>
        <v>0</v>
      </c>
      <c r="BN186" s="23">
        <f>+'QTR Raw'!AH92</f>
        <v>0</v>
      </c>
      <c r="BO186" s="23">
        <f>+BN186</f>
        <v>0</v>
      </c>
      <c r="BP186" s="23">
        <f>+'QTR Raw'!AJ92</f>
        <v>0</v>
      </c>
      <c r="BQ186" s="23">
        <f>+BP186</f>
        <v>0</v>
      </c>
      <c r="BR186" s="23">
        <f>+'QTR Raw'!AL92</f>
        <v>0</v>
      </c>
      <c r="BS186" s="23">
        <f>+BR186</f>
        <v>0</v>
      </c>
      <c r="BT186" s="23">
        <f>+'QTR Raw'!AN92</f>
        <v>0</v>
      </c>
      <c r="BU186" s="23">
        <f>+BT186</f>
        <v>0</v>
      </c>
      <c r="BV186" s="23">
        <f>+'QTR Raw'!AP92</f>
        <v>0</v>
      </c>
      <c r="BW186" s="23">
        <f>+BV186</f>
        <v>0</v>
      </c>
      <c r="BX186" s="23">
        <f>+'QTR Raw'!AR92</f>
        <v>0</v>
      </c>
      <c r="BY186" s="23">
        <f>+BX186</f>
        <v>0</v>
      </c>
      <c r="BZ186" s="23">
        <f>+'QTR Raw'!AT92</f>
        <v>33.716000000000001</v>
      </c>
      <c r="CA186" s="23">
        <f>+BZ186</f>
        <v>33.716000000000001</v>
      </c>
      <c r="CB186" s="23">
        <f>+'QTR Raw'!AV92</f>
        <v>0</v>
      </c>
      <c r="CC186" s="23">
        <f>+CB186</f>
        <v>0</v>
      </c>
      <c r="CD186" s="23">
        <f>+'QTR Raw'!AX92</f>
        <v>62.127000000000002</v>
      </c>
      <c r="CE186" s="23">
        <f>+CD186</f>
        <v>62.127000000000002</v>
      </c>
      <c r="CF186" s="23">
        <f>+'QTR Raw'!AZ92</f>
        <v>52.825000000000003</v>
      </c>
      <c r="CG186" s="23">
        <f>+CF186</f>
        <v>52.825000000000003</v>
      </c>
      <c r="CH186" s="23">
        <f t="shared" si="418"/>
        <v>68.417100000000005</v>
      </c>
      <c r="CJ186" s="23">
        <f>+'QTR Raw'!BD92</f>
        <v>59.494999999999997</v>
      </c>
      <c r="CL186" s="23">
        <f>+'QTR Raw'!BF92</f>
        <v>62.941000000000003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  <c r="DF186" s="23">
        <v>62.231999999999999</v>
      </c>
    </row>
    <row r="187" spans="1:110" s="22" customFormat="1" x14ac:dyDescent="0.2">
      <c r="A187" s="22" t="s">
        <v>73</v>
      </c>
      <c r="B187" s="22">
        <f>SUM(B180:B186)</f>
        <v>15.215213299999998</v>
      </c>
      <c r="C187" s="22">
        <f t="shared" ref="C187:V187" si="440">SUM(C180:C186)</f>
        <v>12.021587199999999</v>
      </c>
      <c r="D187" s="22">
        <f t="shared" si="440"/>
        <v>9.8798256999999996</v>
      </c>
      <c r="E187" s="22">
        <f t="shared" si="440"/>
        <v>13.048234399999998</v>
      </c>
      <c r="F187" s="22">
        <f t="shared" si="440"/>
        <v>14.3909567</v>
      </c>
      <c r="G187" s="22">
        <f t="shared" si="440"/>
        <v>18.456816100000001</v>
      </c>
      <c r="H187" s="22">
        <f t="shared" si="440"/>
        <v>35.224209699999996</v>
      </c>
      <c r="I187" s="22">
        <f t="shared" si="440"/>
        <v>52.154998899999995</v>
      </c>
      <c r="J187" s="22">
        <f t="shared" si="440"/>
        <v>38.026201600000007</v>
      </c>
      <c r="K187" s="22">
        <f t="shared" si="440"/>
        <v>36.851731399999998</v>
      </c>
      <c r="L187" s="22">
        <f t="shared" si="440"/>
        <v>45.949658299999996</v>
      </c>
      <c r="M187" s="22">
        <f t="shared" si="440"/>
        <v>69.714442199999993</v>
      </c>
      <c r="N187" s="22">
        <f t="shared" si="440"/>
        <v>58.389508300000003</v>
      </c>
      <c r="O187" s="22">
        <f t="shared" si="440"/>
        <v>92.238045999999997</v>
      </c>
      <c r="P187" s="22">
        <f t="shared" si="440"/>
        <v>136.9876064</v>
      </c>
      <c r="Q187" s="22">
        <f t="shared" si="440"/>
        <v>209.9451712</v>
      </c>
      <c r="R187" s="22">
        <f t="shared" si="440"/>
        <v>259.03450429999998</v>
      </c>
      <c r="S187" s="22">
        <f t="shared" si="440"/>
        <v>478.61202509999998</v>
      </c>
      <c r="T187" s="22">
        <f t="shared" si="440"/>
        <v>230.63309830000003</v>
      </c>
      <c r="U187" s="22">
        <f t="shared" si="440"/>
        <v>204.71030949999999</v>
      </c>
      <c r="V187" s="22">
        <f t="shared" si="440"/>
        <v>249.18529999999998</v>
      </c>
      <c r="W187" s="22">
        <f t="shared" ref="W187:AE187" si="441">SUM(W180:W186)</f>
        <v>343.42</v>
      </c>
      <c r="X187" s="22">
        <f t="shared" si="441"/>
        <v>590.00119999999993</v>
      </c>
      <c r="Y187" s="22">
        <f t="shared" si="441"/>
        <v>560.69830000000002</v>
      </c>
      <c r="Z187" s="22">
        <f t="shared" si="441"/>
        <v>734.84680000000003</v>
      </c>
      <c r="AA187" s="22">
        <f t="shared" ref="AA187" si="442">SUM(AA180:AA186)</f>
        <v>814.24880000000007</v>
      </c>
      <c r="AB187" s="21">
        <f t="shared" si="441"/>
        <v>867.36391939861937</v>
      </c>
      <c r="AC187" s="21">
        <f t="shared" si="441"/>
        <v>1043.1869874487088</v>
      </c>
      <c r="AD187" s="21">
        <f t="shared" si="441"/>
        <v>1302.2529141563655</v>
      </c>
      <c r="AE187" s="21">
        <f t="shared" si="441"/>
        <v>1544.837829598388</v>
      </c>
      <c r="AJ187" s="22">
        <f t="shared" ref="AJ187:AO187" si="443">SUM(AJ180:AJ186)</f>
        <v>0</v>
      </c>
      <c r="AK187" s="22" t="e">
        <f t="shared" si="443"/>
        <v>#DIV/0!</v>
      </c>
      <c r="AL187" s="22">
        <f t="shared" si="443"/>
        <v>0</v>
      </c>
      <c r="AM187" s="22" t="e">
        <f t="shared" si="443"/>
        <v>#DIV/0!</v>
      </c>
      <c r="AN187" s="22">
        <f t="shared" si="443"/>
        <v>0</v>
      </c>
      <c r="AO187" s="22" t="e">
        <f t="shared" si="443"/>
        <v>#DIV/0!</v>
      </c>
      <c r="AP187" s="22">
        <f t="shared" ref="AP187:CE187" si="444">SUM(AP180:AP186)</f>
        <v>0</v>
      </c>
      <c r="AQ187" s="22" t="e">
        <f t="shared" si="444"/>
        <v>#DIV/0!</v>
      </c>
      <c r="AR187" s="22">
        <f t="shared" si="444"/>
        <v>0</v>
      </c>
      <c r="AS187" s="22" t="e">
        <f t="shared" si="444"/>
        <v>#DIV/0!</v>
      </c>
      <c r="AT187" s="22">
        <f t="shared" si="444"/>
        <v>0</v>
      </c>
      <c r="AU187" s="22" t="e">
        <f t="shared" si="444"/>
        <v>#DIV/0!</v>
      </c>
      <c r="AV187" s="22">
        <f t="shared" si="444"/>
        <v>0</v>
      </c>
      <c r="AW187" s="22" t="e">
        <f t="shared" si="444"/>
        <v>#DIV/0!</v>
      </c>
      <c r="AX187" s="22">
        <f t="shared" si="444"/>
        <v>0</v>
      </c>
      <c r="AY187" s="22" t="e">
        <f t="shared" si="444"/>
        <v>#DIV/0!</v>
      </c>
      <c r="AZ187" s="22">
        <f t="shared" si="444"/>
        <v>0</v>
      </c>
      <c r="BA187" s="22" t="e">
        <f t="shared" si="444"/>
        <v>#DIV/0!</v>
      </c>
      <c r="BB187" s="22">
        <f t="shared" si="444"/>
        <v>0</v>
      </c>
      <c r="BC187" s="22" t="e">
        <f t="shared" si="444"/>
        <v>#DIV/0!</v>
      </c>
      <c r="BD187" s="22">
        <f t="shared" si="444"/>
        <v>0</v>
      </c>
      <c r="BE187" s="22" t="e">
        <f t="shared" si="444"/>
        <v>#DIV/0!</v>
      </c>
      <c r="BF187" s="22">
        <f t="shared" si="444"/>
        <v>0</v>
      </c>
      <c r="BG187" s="22" t="e">
        <f t="shared" si="444"/>
        <v>#DIV/0!</v>
      </c>
      <c r="BH187" s="22">
        <f>SUM(BH180:BH186)</f>
        <v>0</v>
      </c>
      <c r="BI187" s="22" t="e">
        <f t="shared" si="444"/>
        <v>#DIV/0!</v>
      </c>
      <c r="BJ187" s="22">
        <f t="shared" si="444"/>
        <v>0</v>
      </c>
      <c r="BK187" s="22" t="e">
        <f t="shared" si="444"/>
        <v>#DIV/0!</v>
      </c>
      <c r="BL187" s="22">
        <f t="shared" si="444"/>
        <v>0</v>
      </c>
      <c r="BM187" s="22" t="e">
        <f t="shared" si="444"/>
        <v>#DIV/0!</v>
      </c>
      <c r="BN187" s="22">
        <f t="shared" si="444"/>
        <v>0</v>
      </c>
      <c r="BO187" s="22" t="e">
        <f t="shared" si="444"/>
        <v>#DIV/0!</v>
      </c>
      <c r="BP187" s="22">
        <f t="shared" si="444"/>
        <v>0</v>
      </c>
      <c r="BQ187" s="22" t="e">
        <f t="shared" si="444"/>
        <v>#DIV/0!</v>
      </c>
      <c r="BR187" s="22">
        <f t="shared" si="444"/>
        <v>0</v>
      </c>
      <c r="BS187" s="22" t="e">
        <f t="shared" si="444"/>
        <v>#DIV/0!</v>
      </c>
      <c r="BT187" s="22">
        <f t="shared" si="444"/>
        <v>0</v>
      </c>
      <c r="BU187" s="22" t="e">
        <f t="shared" si="444"/>
        <v>#DIV/0!</v>
      </c>
      <c r="BV187" s="22">
        <f t="shared" si="444"/>
        <v>0</v>
      </c>
      <c r="BW187" s="22" t="e">
        <f t="shared" si="444"/>
        <v>#DIV/0!</v>
      </c>
      <c r="BX187" s="22">
        <f t="shared" si="444"/>
        <v>0</v>
      </c>
      <c r="BY187" s="22" t="e">
        <f t="shared" si="444"/>
        <v>#DIV/0!</v>
      </c>
      <c r="BZ187" s="22">
        <f t="shared" si="444"/>
        <v>590.00200000000007</v>
      </c>
      <c r="CA187" s="22">
        <f t="shared" si="444"/>
        <v>609.13843284076859</v>
      </c>
      <c r="CB187" s="22">
        <f t="shared" si="444"/>
        <v>0</v>
      </c>
      <c r="CC187" s="22">
        <f t="shared" si="444"/>
        <v>0</v>
      </c>
      <c r="CD187" s="22">
        <f t="shared" si="444"/>
        <v>560.69899999999996</v>
      </c>
      <c r="CE187" s="22">
        <f t="shared" si="444"/>
        <v>569.63856784095879</v>
      </c>
      <c r="CF187" s="22">
        <f>SUM(CF180:CF186)</f>
        <v>565.93600000000004</v>
      </c>
      <c r="CG187" s="22">
        <f>SUM(CG180:CG186)</f>
        <v>576.71143815789912</v>
      </c>
      <c r="CH187" s="22">
        <f>SUM(CH180:CH186)</f>
        <v>734.84680000000003</v>
      </c>
      <c r="CI187" s="22">
        <f>SUM(CI180:CI186)</f>
        <v>675.61711109210114</v>
      </c>
      <c r="CJ187" s="22">
        <f t="shared" ref="CJ187:DB187" si="445">SUM(CJ180:CJ186)</f>
        <v>809.52200000000005</v>
      </c>
      <c r="CK187" s="22">
        <f t="shared" si="445"/>
        <v>968.47100652664267</v>
      </c>
      <c r="CL187" s="22">
        <f t="shared" ref="CL187" si="446">SUM(CL180:CL186)</f>
        <v>814.24900000000002</v>
      </c>
      <c r="CM187" s="21">
        <f t="shared" si="445"/>
        <v>721.21565454990014</v>
      </c>
      <c r="CN187" s="21">
        <f t="shared" si="445"/>
        <v>810.94620582708774</v>
      </c>
      <c r="CO187" s="21">
        <f t="shared" si="445"/>
        <v>839.29416974421599</v>
      </c>
      <c r="CP187" s="21">
        <f t="shared" si="445"/>
        <v>867.36391939861937</v>
      </c>
      <c r="CQ187" s="21">
        <f t="shared" si="445"/>
        <v>940.922575318241</v>
      </c>
      <c r="CR187" s="21">
        <f t="shared" si="445"/>
        <v>1043.7005659566789</v>
      </c>
      <c r="CS187" s="21">
        <f t="shared" si="445"/>
        <v>1066.9360874398633</v>
      </c>
      <c r="CT187" s="21">
        <f t="shared" si="445"/>
        <v>1043.1869874487088</v>
      </c>
      <c r="CU187" s="21">
        <f t="shared" si="445"/>
        <v>1125.436892244061</v>
      </c>
      <c r="CV187" s="21">
        <f t="shared" si="445"/>
        <v>1220.0905077994801</v>
      </c>
      <c r="CW187" s="21">
        <f t="shared" si="445"/>
        <v>1225.4213342512473</v>
      </c>
      <c r="CX187" s="21">
        <f t="shared" si="445"/>
        <v>1302.2529141563655</v>
      </c>
      <c r="CY187" s="21">
        <f t="shared" si="445"/>
        <v>1387.9049958466385</v>
      </c>
      <c r="CZ187" s="21">
        <f t="shared" si="445"/>
        <v>1498.2320161295308</v>
      </c>
      <c r="DA187" s="21">
        <f t="shared" si="445"/>
        <v>1518.8483981634754</v>
      </c>
      <c r="DB187" s="21">
        <f t="shared" si="445"/>
        <v>1544.837829598388</v>
      </c>
      <c r="DE187" s="126"/>
      <c r="DF187" s="22">
        <v>868.53388888888878</v>
      </c>
    </row>
    <row r="188" spans="1:110" s="22" customFormat="1" x14ac:dyDescent="0.2">
      <c r="A188" s="22" t="s">
        <v>74</v>
      </c>
      <c r="B188" s="22">
        <f>B179-B187</f>
        <v>11.815938900000003</v>
      </c>
      <c r="C188" s="22">
        <f t="shared" ref="C188:V188" si="447">C179-C187</f>
        <v>10.191224099999999</v>
      </c>
      <c r="D188" s="22">
        <f t="shared" si="447"/>
        <v>17.051277499999998</v>
      </c>
      <c r="E188" s="22">
        <f t="shared" si="447"/>
        <v>14.226428600000006</v>
      </c>
      <c r="F188" s="22">
        <f t="shared" si="447"/>
        <v>16.561059799999999</v>
      </c>
      <c r="G188" s="22">
        <f t="shared" si="447"/>
        <v>23.100723800000001</v>
      </c>
      <c r="H188" s="22">
        <f t="shared" si="447"/>
        <v>29.108355400000001</v>
      </c>
      <c r="I188" s="22">
        <f t="shared" si="447"/>
        <v>46.145529800000006</v>
      </c>
      <c r="J188" s="22">
        <f t="shared" si="447"/>
        <v>85.8089516</v>
      </c>
      <c r="K188" s="22">
        <f t="shared" si="447"/>
        <v>79.293629999999979</v>
      </c>
      <c r="L188" s="22">
        <f t="shared" si="447"/>
        <v>109.40372929999999</v>
      </c>
      <c r="M188" s="22">
        <f t="shared" si="447"/>
        <v>143.84339030000001</v>
      </c>
      <c r="N188" s="22">
        <f t="shared" si="447"/>
        <v>204.4522978</v>
      </c>
      <c r="O188" s="22">
        <f t="shared" si="447"/>
        <v>159.70829350000002</v>
      </c>
      <c r="P188" s="22">
        <f t="shared" si="447"/>
        <v>199.82295410000006</v>
      </c>
      <c r="Q188" s="22">
        <f t="shared" si="447"/>
        <v>174.17601569999999</v>
      </c>
      <c r="R188" s="22">
        <f t="shared" si="447"/>
        <v>155.06054560000001</v>
      </c>
      <c r="S188" s="22">
        <f t="shared" si="447"/>
        <v>85.892669000000069</v>
      </c>
      <c r="T188" s="22">
        <f t="shared" si="447"/>
        <v>203.08874049999997</v>
      </c>
      <c r="U188" s="22">
        <f t="shared" si="447"/>
        <v>173.51394110000001</v>
      </c>
      <c r="V188" s="22">
        <f t="shared" si="447"/>
        <v>106.52420000000006</v>
      </c>
      <c r="W188" s="22">
        <f t="shared" ref="W188:AE188" si="448">W179-W187</f>
        <v>97.185999999999922</v>
      </c>
      <c r="X188" s="22">
        <f t="shared" si="448"/>
        <v>82.497600000000148</v>
      </c>
      <c r="Y188" s="22">
        <f t="shared" si="448"/>
        <v>146.26069999999993</v>
      </c>
      <c r="Z188" s="22">
        <f t="shared" si="448"/>
        <v>267.10360000000003</v>
      </c>
      <c r="AA188" s="22">
        <f t="shared" ref="AA188" si="449">AA179-AA187</f>
        <v>444.62839999999983</v>
      </c>
      <c r="AB188" s="21">
        <f t="shared" si="448"/>
        <v>485.02879503446115</v>
      </c>
      <c r="AC188" s="21">
        <f t="shared" si="448"/>
        <v>583.34882994521104</v>
      </c>
      <c r="AD188" s="21">
        <f t="shared" si="448"/>
        <v>728.21816501349758</v>
      </c>
      <c r="AE188" s="21">
        <f t="shared" si="448"/>
        <v>863.87133964861505</v>
      </c>
      <c r="AJ188" s="22">
        <f t="shared" ref="AJ188:AO188" si="450">AJ179-AJ187</f>
        <v>0</v>
      </c>
      <c r="AK188" s="22" t="e">
        <f t="shared" si="450"/>
        <v>#DIV/0!</v>
      </c>
      <c r="AL188" s="22">
        <f t="shared" si="450"/>
        <v>0</v>
      </c>
      <c r="AM188" s="22" t="e">
        <f t="shared" si="450"/>
        <v>#DIV/0!</v>
      </c>
      <c r="AN188" s="22">
        <f t="shared" si="450"/>
        <v>0</v>
      </c>
      <c r="AO188" s="22" t="e">
        <f t="shared" si="450"/>
        <v>#DIV/0!</v>
      </c>
      <c r="AP188" s="22">
        <f t="shared" ref="AP188:CE188" si="451">AP179-AP187</f>
        <v>0</v>
      </c>
      <c r="AQ188" s="22" t="e">
        <f t="shared" si="451"/>
        <v>#DIV/0!</v>
      </c>
      <c r="AR188" s="22">
        <f t="shared" si="451"/>
        <v>0</v>
      </c>
      <c r="AS188" s="22" t="e">
        <f t="shared" si="451"/>
        <v>#DIV/0!</v>
      </c>
      <c r="AT188" s="22">
        <f t="shared" si="451"/>
        <v>0</v>
      </c>
      <c r="AU188" s="22" t="e">
        <f t="shared" si="451"/>
        <v>#DIV/0!</v>
      </c>
      <c r="AV188" s="22">
        <f t="shared" si="451"/>
        <v>0</v>
      </c>
      <c r="AW188" s="22" t="e">
        <f t="shared" si="451"/>
        <v>#DIV/0!</v>
      </c>
      <c r="AX188" s="22">
        <f t="shared" si="451"/>
        <v>0</v>
      </c>
      <c r="AY188" s="22" t="e">
        <f t="shared" si="451"/>
        <v>#DIV/0!</v>
      </c>
      <c r="AZ188" s="22">
        <f t="shared" si="451"/>
        <v>0</v>
      </c>
      <c r="BA188" s="22" t="e">
        <f t="shared" si="451"/>
        <v>#DIV/0!</v>
      </c>
      <c r="BB188" s="22">
        <f t="shared" si="451"/>
        <v>0</v>
      </c>
      <c r="BC188" s="22" t="e">
        <f t="shared" si="451"/>
        <v>#DIV/0!</v>
      </c>
      <c r="BD188" s="22">
        <f t="shared" si="451"/>
        <v>0</v>
      </c>
      <c r="BE188" s="22" t="e">
        <f t="shared" si="451"/>
        <v>#DIV/0!</v>
      </c>
      <c r="BF188" s="22">
        <f t="shared" si="451"/>
        <v>0</v>
      </c>
      <c r="BG188" s="22" t="e">
        <f t="shared" si="451"/>
        <v>#DIV/0!</v>
      </c>
      <c r="BH188" s="22">
        <f>BH179-BH187</f>
        <v>0</v>
      </c>
      <c r="BI188" s="22" t="e">
        <f t="shared" si="451"/>
        <v>#DIV/0!</v>
      </c>
      <c r="BJ188" s="22">
        <f t="shared" si="451"/>
        <v>0</v>
      </c>
      <c r="BK188" s="22" t="e">
        <f t="shared" si="451"/>
        <v>#DIV/0!</v>
      </c>
      <c r="BL188" s="22">
        <f t="shared" si="451"/>
        <v>0</v>
      </c>
      <c r="BM188" s="22" t="e">
        <f t="shared" si="451"/>
        <v>#DIV/0!</v>
      </c>
      <c r="BN188" s="22">
        <f t="shared" si="451"/>
        <v>0</v>
      </c>
      <c r="BO188" s="22" t="e">
        <f t="shared" si="451"/>
        <v>#DIV/0!</v>
      </c>
      <c r="BP188" s="22">
        <f t="shared" si="451"/>
        <v>0</v>
      </c>
      <c r="BQ188" s="22" t="e">
        <f t="shared" si="451"/>
        <v>#DIV/0!</v>
      </c>
      <c r="BR188" s="22">
        <f t="shared" si="451"/>
        <v>0</v>
      </c>
      <c r="BS188" s="22" t="e">
        <f t="shared" si="451"/>
        <v>#DIV/0!</v>
      </c>
      <c r="BT188" s="22">
        <f t="shared" si="451"/>
        <v>0</v>
      </c>
      <c r="BU188" s="22" t="e">
        <f t="shared" si="451"/>
        <v>#DIV/0!</v>
      </c>
      <c r="BV188" s="22">
        <f t="shared" si="451"/>
        <v>0</v>
      </c>
      <c r="BW188" s="22" t="e">
        <f t="shared" si="451"/>
        <v>#DIV/0!</v>
      </c>
      <c r="BX188" s="22">
        <f t="shared" si="451"/>
        <v>0</v>
      </c>
      <c r="BY188" s="22" t="e">
        <f t="shared" si="451"/>
        <v>#DIV/0!</v>
      </c>
      <c r="BZ188" s="22">
        <f t="shared" si="451"/>
        <v>82.496999999999957</v>
      </c>
      <c r="CA188" s="22">
        <f t="shared" si="451"/>
        <v>236.20746276439775</v>
      </c>
      <c r="CB188" s="22">
        <f t="shared" si="451"/>
        <v>0</v>
      </c>
      <c r="CC188" s="22">
        <f t="shared" si="451"/>
        <v>0</v>
      </c>
      <c r="CD188" s="22">
        <f t="shared" si="451"/>
        <v>156.65400000000011</v>
      </c>
      <c r="CE188" s="22">
        <f t="shared" si="451"/>
        <v>191.45738342971435</v>
      </c>
      <c r="CF188" s="22">
        <f>CF179-CF187</f>
        <v>282.39</v>
      </c>
      <c r="CG188" s="22">
        <f>CG179-CG187</f>
        <v>325.88805060623747</v>
      </c>
      <c r="CH188" s="22">
        <f>CH179-CH187</f>
        <v>267.10360000000003</v>
      </c>
      <c r="CI188" s="22">
        <f>CI179-CI187</f>
        <v>245.57467297170001</v>
      </c>
      <c r="CJ188" s="22">
        <f t="shared" ref="CJ188:DB188" si="452">CJ179-CJ187</f>
        <v>390.34900000000005</v>
      </c>
      <c r="CK188" s="22">
        <f t="shared" si="452"/>
        <v>466.99371842478445</v>
      </c>
      <c r="CL188" s="22">
        <f t="shared" ref="CL188" si="453">CL179-CL187</f>
        <v>455.327</v>
      </c>
      <c r="CM188" s="21">
        <f t="shared" si="452"/>
        <v>403.30287214260284</v>
      </c>
      <c r="CN188" s="21">
        <f t="shared" si="452"/>
        <v>453.48008172024822</v>
      </c>
      <c r="CO188" s="21">
        <f t="shared" si="452"/>
        <v>469.33222690740115</v>
      </c>
      <c r="CP188" s="21">
        <f t="shared" si="452"/>
        <v>485.02879503446115</v>
      </c>
      <c r="CQ188" s="21">
        <f t="shared" si="452"/>
        <v>526.16270139960682</v>
      </c>
      <c r="CR188" s="21">
        <f t="shared" si="452"/>
        <v>583.63602239039483</v>
      </c>
      <c r="CS188" s="21">
        <f t="shared" si="452"/>
        <v>596.62929630337953</v>
      </c>
      <c r="CT188" s="21">
        <f t="shared" si="452"/>
        <v>583.34882994521104</v>
      </c>
      <c r="CU188" s="21">
        <f t="shared" si="452"/>
        <v>629.3428715722232</v>
      </c>
      <c r="CV188" s="21">
        <f t="shared" si="452"/>
        <v>682.2730524014321</v>
      </c>
      <c r="CW188" s="21">
        <f t="shared" si="452"/>
        <v>685.25404373922152</v>
      </c>
      <c r="CX188" s="21">
        <f t="shared" si="452"/>
        <v>728.21816501349758</v>
      </c>
      <c r="CY188" s="21">
        <f t="shared" si="452"/>
        <v>776.11469961137436</v>
      </c>
      <c r="CZ188" s="21">
        <f t="shared" si="452"/>
        <v>837.80942832992173</v>
      </c>
      <c r="DA188" s="21">
        <f t="shared" si="452"/>
        <v>849.33808281076244</v>
      </c>
      <c r="DB188" s="21">
        <f t="shared" si="452"/>
        <v>863.87133964861505</v>
      </c>
      <c r="DE188" s="126"/>
      <c r="DF188" s="22">
        <v>375.58222222222219</v>
      </c>
    </row>
    <row r="189" spans="1:110" s="23" customFormat="1" x14ac:dyDescent="0.2">
      <c r="AB189" s="24"/>
      <c r="AC189" s="24"/>
      <c r="AD189" s="24"/>
      <c r="AE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</row>
    <row r="190" spans="1:110" s="23" customFormat="1" outlineLevel="1" x14ac:dyDescent="0.2">
      <c r="A190" s="23" t="s">
        <v>75</v>
      </c>
      <c r="B190" s="23">
        <f>'Annual Raw'!C75</f>
        <v>0</v>
      </c>
      <c r="C190" s="23">
        <f>'Annual Raw'!D75</f>
        <v>0</v>
      </c>
      <c r="D190" s="23">
        <f>'Annual Raw'!E75</f>
        <v>8.0000000000000004E-4</v>
      </c>
      <c r="E190" s="23">
        <f>'Annual Raw'!F75</f>
        <v>0</v>
      </c>
      <c r="F190" s="23">
        <f>'Annual Raw'!G75</f>
        <v>0</v>
      </c>
      <c r="G190" s="23">
        <f>'Annual Raw'!H75</f>
        <v>0</v>
      </c>
      <c r="H190" s="23">
        <f>'Annual Raw'!I75</f>
        <v>0</v>
      </c>
      <c r="I190" s="23">
        <f>'Annual Raw'!J75</f>
        <v>0</v>
      </c>
      <c r="J190" s="23">
        <f>'Annual Raw'!K75</f>
        <v>0</v>
      </c>
      <c r="K190" s="23">
        <f>'Annual Raw'!L75</f>
        <v>0</v>
      </c>
      <c r="L190" s="23">
        <f>'Annual Raw'!M75</f>
        <v>4.7800000000000002E-2</v>
      </c>
      <c r="M190" s="23">
        <f>'Annual Raw'!N75</f>
        <v>4.0000000000000001E-3</v>
      </c>
      <c r="N190" s="23">
        <f>'Annual Raw'!O75</f>
        <v>0</v>
      </c>
      <c r="O190" s="23">
        <f>'Annual Raw'!P75</f>
        <v>84</v>
      </c>
      <c r="P190" s="23">
        <f>'Annual Raw'!Q75</f>
        <v>95.297704999999993</v>
      </c>
      <c r="Q190" s="23">
        <f>'Annual Raw'!R75</f>
        <v>0</v>
      </c>
      <c r="R190" s="23">
        <f>'Annual Raw'!S75</f>
        <v>120.037896</v>
      </c>
      <c r="S190" s="23">
        <f>'Annual Raw'!T75</f>
        <v>6.9131499999999999</v>
      </c>
      <c r="T190" s="23">
        <f>'Annual Raw'!U75</f>
        <v>0</v>
      </c>
      <c r="U190" s="23">
        <f>'Annual Raw'!V75</f>
        <v>80.029377800000006</v>
      </c>
      <c r="V190" s="23">
        <f>'Annual Raw'!W75</f>
        <v>24.9344</v>
      </c>
      <c r="W190" s="23">
        <f>'Annual Raw'!X75</f>
        <v>311.48500000000001</v>
      </c>
      <c r="X190" s="23">
        <f>'Annual Raw'!Y75</f>
        <v>248.7227</v>
      </c>
      <c r="Y190" s="23">
        <f>'Annual Raw'!Z75</f>
        <v>246.50980000000001</v>
      </c>
      <c r="Z190" s="23">
        <f>'Annual Raw'!AA75</f>
        <v>267.00420000000003</v>
      </c>
      <c r="AA190" s="23">
        <f>'Annual Raw'!AB75</f>
        <v>296.87380000000002</v>
      </c>
      <c r="AB190" s="24">
        <f>+CP190</f>
        <v>0</v>
      </c>
      <c r="AC190" s="24">
        <f>+CT190</f>
        <v>0</v>
      </c>
      <c r="AD190" s="24">
        <f>+CX190</f>
        <v>0</v>
      </c>
      <c r="AE190" s="24">
        <f>+DB190</f>
        <v>0</v>
      </c>
      <c r="AJ190" s="23">
        <f>+'QTR Raw'!D80</f>
        <v>0</v>
      </c>
      <c r="AL190" s="23">
        <f>+'QTR Raw'!F80</f>
        <v>0</v>
      </c>
      <c r="AN190" s="23">
        <f>+'QTR Raw'!H80</f>
        <v>0</v>
      </c>
      <c r="AP190" s="23">
        <f>+'QTR Raw'!J80</f>
        <v>0</v>
      </c>
      <c r="AR190" s="23">
        <f>+'QTR Raw'!L80</f>
        <v>0</v>
      </c>
      <c r="AT190" s="23">
        <f>+'QTR Raw'!N80</f>
        <v>0</v>
      </c>
      <c r="AV190" s="23">
        <f>+'QTR Raw'!P80</f>
        <v>0</v>
      </c>
      <c r="AX190" s="23">
        <f>+'QTR Raw'!R80</f>
        <v>0</v>
      </c>
      <c r="AZ190" s="23">
        <f>+'QTR Raw'!T80</f>
        <v>0</v>
      </c>
      <c r="BB190" s="23">
        <f>+'QTR Raw'!V80</f>
        <v>0</v>
      </c>
      <c r="BD190" s="23">
        <f>+'QTR Raw'!X80</f>
        <v>0</v>
      </c>
      <c r="BF190" s="23">
        <f>+'QTR Raw'!Z80</f>
        <v>0</v>
      </c>
      <c r="BH190" s="23">
        <f>+'QTR Raw'!AB80</f>
        <v>0</v>
      </c>
      <c r="BJ190" s="23">
        <f>+'QTR Raw'!AD80</f>
        <v>0</v>
      </c>
      <c r="BL190" s="23">
        <f>+'QTR Raw'!AF80</f>
        <v>0</v>
      </c>
      <c r="BN190" s="23">
        <f>+'QTR Raw'!AH80</f>
        <v>0</v>
      </c>
      <c r="BP190" s="23">
        <f>+'QTR Raw'!AJ80</f>
        <v>0</v>
      </c>
      <c r="BR190" s="23">
        <f>+'QTR Raw'!AL80</f>
        <v>0</v>
      </c>
      <c r="BT190" s="23">
        <f>+'QTR Raw'!AN80</f>
        <v>0</v>
      </c>
      <c r="BV190" s="23">
        <f>+'QTR Raw'!AP80</f>
        <v>0</v>
      </c>
      <c r="BX190" s="23">
        <f>+'QTR Raw'!AR80</f>
        <v>0</v>
      </c>
      <c r="BZ190" s="23">
        <f>+'QTR Raw'!AT80</f>
        <v>248.72300000000001</v>
      </c>
      <c r="CB190" s="23">
        <f>+'QTR Raw'!AV80</f>
        <v>0</v>
      </c>
      <c r="CD190" s="23">
        <f>+'QTR Raw'!AX80</f>
        <v>246.51</v>
      </c>
      <c r="CF190" s="23">
        <f>+'QTR Raw'!AZ80</f>
        <v>257.01</v>
      </c>
      <c r="CH190" s="23">
        <f>Z190</f>
        <v>267.00420000000003</v>
      </c>
      <c r="CJ190" s="23">
        <f>+'QTR Raw'!BD80</f>
        <v>277.22800000000001</v>
      </c>
      <c r="CL190" s="23">
        <f>+'QTR Raw'!BF80</f>
        <v>296.87400000000002</v>
      </c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3"/>
      <c r="DF190" s="23">
        <v>296.87400000000002</v>
      </c>
    </row>
    <row r="191" spans="1:110" s="23" customFormat="1" outlineLevel="1" x14ac:dyDescent="0.2">
      <c r="A191" s="23" t="s">
        <v>76</v>
      </c>
      <c r="B191" s="23">
        <f>'Annual Raw'!C78</f>
        <v>2.1179676000000001</v>
      </c>
      <c r="C191" s="23">
        <f>'Annual Raw'!D78</f>
        <v>1.6019614</v>
      </c>
      <c r="D191" s="23">
        <f>'Annual Raw'!E78</f>
        <v>1.3370340999999999</v>
      </c>
      <c r="E191" s="23">
        <f>'Annual Raw'!F78</f>
        <v>1.3937818</v>
      </c>
      <c r="F191" s="23">
        <f>'Annual Raw'!G78</f>
        <v>1.4995529000000001</v>
      </c>
      <c r="G191" s="23">
        <f>'Annual Raw'!H78</f>
        <v>3.0490914999999998</v>
      </c>
      <c r="H191" s="23">
        <f>'Annual Raw'!I78</f>
        <v>1.5011003000000001</v>
      </c>
      <c r="I191" s="23">
        <f>'Annual Raw'!J78</f>
        <v>5.90964E-2</v>
      </c>
      <c r="J191" s="23">
        <f>'Annual Raw'!K78</f>
        <v>0.75953899999999996</v>
      </c>
      <c r="K191" s="23">
        <f>'Annual Raw'!L78</f>
        <v>6.7602342999999996</v>
      </c>
      <c r="L191" s="23">
        <f>'Annual Raw'!M78</f>
        <v>0.1822838</v>
      </c>
      <c r="M191" s="23">
        <f>'Annual Raw'!N78</f>
        <v>0.37506919999999999</v>
      </c>
      <c r="N191" s="23">
        <f>'Annual Raw'!O78</f>
        <v>118.067643</v>
      </c>
      <c r="O191" s="23">
        <f>'Annual Raw'!P78</f>
        <v>80.590309700000006</v>
      </c>
      <c r="P191" s="23">
        <f>'Annual Raw'!Q78</f>
        <v>6.1740956000000002</v>
      </c>
      <c r="Q191" s="23">
        <f>'Annual Raw'!R78</f>
        <v>23.324502500000001</v>
      </c>
      <c r="R191" s="23">
        <f>'Annual Raw'!S78</f>
        <v>6.3354051</v>
      </c>
      <c r="S191" s="23">
        <f>'Annual Raw'!T78</f>
        <v>22.297017400000001</v>
      </c>
      <c r="T191" s="23">
        <f>'Annual Raw'!U78</f>
        <v>65.536444599999996</v>
      </c>
      <c r="U191" s="23">
        <f>'Annual Raw'!V78</f>
        <v>58.337918700000003</v>
      </c>
      <c r="V191" s="23">
        <f>'Annual Raw'!W78</f>
        <v>201.85839999999999</v>
      </c>
      <c r="W191" s="23">
        <f>'Annual Raw'!X78</f>
        <v>8.8160000000000007</v>
      </c>
      <c r="X191" s="23">
        <f>'Annual Raw'!Y78</f>
        <v>61.674599999999998</v>
      </c>
      <c r="Y191" s="23">
        <f>'Annual Raw'!Z78</f>
        <v>9.2167999999999992</v>
      </c>
      <c r="Z191" s="23">
        <f>'Annual Raw'!AA78</f>
        <v>20.931799999999999</v>
      </c>
      <c r="AA191" s="23">
        <f>'Annual Raw'!AB78</f>
        <v>23.460899999999999</v>
      </c>
      <c r="AB191" s="24">
        <f>+CP191</f>
        <v>470.75223501022685</v>
      </c>
      <c r="AC191" s="24">
        <f>+CT191</f>
        <v>644.25219751505983</v>
      </c>
      <c r="AD191" s="24">
        <f>+CX191</f>
        <v>848.22541038567556</v>
      </c>
      <c r="AE191" s="24">
        <f>+DB191</f>
        <v>1179.1954981100996</v>
      </c>
      <c r="AJ191" s="23">
        <f>+'QTR Raw'!D83</f>
        <v>0</v>
      </c>
      <c r="AK191" s="23" t="e">
        <f>+AK241</f>
        <v>#DIV/0!</v>
      </c>
      <c r="AL191" s="23">
        <f>+'QTR Raw'!F83</f>
        <v>0</v>
      </c>
      <c r="AM191" s="23" t="e">
        <f>+AM241</f>
        <v>#DIV/0!</v>
      </c>
      <c r="AN191" s="23">
        <f>+'QTR Raw'!H83</f>
        <v>0</v>
      </c>
      <c r="AO191" s="23" t="e">
        <f>+AO241</f>
        <v>#DIV/0!</v>
      </c>
      <c r="AP191" s="23">
        <f>+'QTR Raw'!J83</f>
        <v>0</v>
      </c>
      <c r="AQ191" s="23" t="e">
        <f>+AQ241</f>
        <v>#DIV/0!</v>
      </c>
      <c r="AR191" s="23">
        <f>+'QTR Raw'!L83</f>
        <v>0</v>
      </c>
      <c r="AS191" s="23" t="e">
        <f>+AS241</f>
        <v>#DIV/0!</v>
      </c>
      <c r="AT191" s="23">
        <f>+'QTR Raw'!N83</f>
        <v>0</v>
      </c>
      <c r="AU191" s="23" t="e">
        <f>+AU241</f>
        <v>#DIV/0!</v>
      </c>
      <c r="AV191" s="23">
        <f>+'QTR Raw'!P83</f>
        <v>0</v>
      </c>
      <c r="AW191" s="23" t="e">
        <f>+AW241</f>
        <v>#DIV/0!</v>
      </c>
      <c r="AX191" s="23">
        <f>+'QTR Raw'!R83</f>
        <v>0</v>
      </c>
      <c r="AY191" s="23" t="e">
        <f>+AY241</f>
        <v>#DIV/0!</v>
      </c>
      <c r="AZ191" s="23">
        <f>+'QTR Raw'!T83</f>
        <v>0</v>
      </c>
      <c r="BA191" s="23" t="e">
        <f>+BA241</f>
        <v>#DIV/0!</v>
      </c>
      <c r="BB191" s="23">
        <f>+'QTR Raw'!V83</f>
        <v>0</v>
      </c>
      <c r="BC191" s="23" t="e">
        <f>+BC241</f>
        <v>#DIV/0!</v>
      </c>
      <c r="BD191" s="23">
        <f>+'QTR Raw'!X83</f>
        <v>0</v>
      </c>
      <c r="BE191" s="23" t="e">
        <f>+BE241</f>
        <v>#DIV/0!</v>
      </c>
      <c r="BF191" s="23">
        <f>+'QTR Raw'!Z83</f>
        <v>0</v>
      </c>
      <c r="BG191" s="23" t="e">
        <f>+BG241</f>
        <v>#DIV/0!</v>
      </c>
      <c r="BH191" s="23">
        <f>+'QTR Raw'!AB83</f>
        <v>0</v>
      </c>
      <c r="BI191" s="23" t="e">
        <f>+BI241</f>
        <v>#DIV/0!</v>
      </c>
      <c r="BJ191" s="23">
        <f>+'QTR Raw'!AD83</f>
        <v>0</v>
      </c>
      <c r="BK191" s="23" t="e">
        <f>+BK241</f>
        <v>#DIV/0!</v>
      </c>
      <c r="BL191" s="23">
        <f>+'QTR Raw'!AF83</f>
        <v>0</v>
      </c>
      <c r="BM191" s="23" t="e">
        <f>+BM241</f>
        <v>#DIV/0!</v>
      </c>
      <c r="BN191" s="23">
        <f>+'QTR Raw'!AH83</f>
        <v>0</v>
      </c>
      <c r="BO191" s="23" t="e">
        <f>+BO241</f>
        <v>#DIV/0!</v>
      </c>
      <c r="BP191" s="23">
        <f>+'QTR Raw'!AJ83</f>
        <v>0</v>
      </c>
      <c r="BQ191" s="23" t="e">
        <f>+BQ241</f>
        <v>#DIV/0!</v>
      </c>
      <c r="BR191" s="23">
        <f>+'QTR Raw'!AL83</f>
        <v>0</v>
      </c>
      <c r="BS191" s="23" t="e">
        <f>+BS241</f>
        <v>#DIV/0!</v>
      </c>
      <c r="BT191" s="23">
        <f>+'QTR Raw'!AN83</f>
        <v>0</v>
      </c>
      <c r="BU191" s="23" t="e">
        <f>+BU241</f>
        <v>#DIV/0!</v>
      </c>
      <c r="BV191" s="23">
        <f>+'QTR Raw'!AP83</f>
        <v>0</v>
      </c>
      <c r="BW191" s="23" t="e">
        <f>+BW241</f>
        <v>#DIV/0!</v>
      </c>
      <c r="BX191" s="23">
        <f>+'QTR Raw'!AR83</f>
        <v>0</v>
      </c>
      <c r="BY191" s="23" t="e">
        <f>+BY241</f>
        <v>#DIV/0!</v>
      </c>
      <c r="BZ191" s="23">
        <f>+'QTR Raw'!AT83</f>
        <v>61.674999999999997</v>
      </c>
      <c r="CA191" s="23">
        <f>+CA241</f>
        <v>213.77853723560224</v>
      </c>
      <c r="CB191" s="23">
        <f>+'QTR Raw'!AV83</f>
        <v>0</v>
      </c>
      <c r="CC191" s="23">
        <f>+CC241</f>
        <v>48.587000000000039</v>
      </c>
      <c r="CD191" s="23">
        <f>+'QTR Raw'!AX83</f>
        <v>9.2170000000000005</v>
      </c>
      <c r="CE191" s="23">
        <f>+CE241</f>
        <v>273.56061657028579</v>
      </c>
      <c r="CF191" s="23">
        <f>+'QTR Raw'!AZ83</f>
        <v>17.097000000000001</v>
      </c>
      <c r="CG191" s="23">
        <f>+CG241</f>
        <v>288.99494939376251</v>
      </c>
      <c r="CH191" s="23">
        <f>Z191</f>
        <v>20.931799999999999</v>
      </c>
      <c r="CI191" s="23">
        <f>+CI241</f>
        <v>378.14992702830006</v>
      </c>
      <c r="CJ191" s="23">
        <f>+'QTR Raw'!BD83</f>
        <v>25.74</v>
      </c>
      <c r="CK191" s="23">
        <f t="shared" ref="CK191:DB191" si="454">+CK241</f>
        <v>296.42228157521561</v>
      </c>
      <c r="CL191" s="23">
        <f>+'QTR Raw'!BF83</f>
        <v>23.460999999999999</v>
      </c>
      <c r="CM191" s="24">
        <f t="shared" si="454"/>
        <v>407.8062966088919</v>
      </c>
      <c r="CN191" s="24">
        <f t="shared" si="454"/>
        <v>403.02601679065953</v>
      </c>
      <c r="CO191" s="24">
        <f t="shared" si="454"/>
        <v>435.46941327697658</v>
      </c>
      <c r="CP191" s="24">
        <f t="shared" si="454"/>
        <v>470.75223501022685</v>
      </c>
      <c r="CQ191" s="24">
        <f t="shared" si="454"/>
        <v>489.05280522212638</v>
      </c>
      <c r="CR191" s="24">
        <f t="shared" si="454"/>
        <v>500.94143501974287</v>
      </c>
      <c r="CS191" s="24">
        <f t="shared" si="454"/>
        <v>559.8585233583899</v>
      </c>
      <c r="CT191" s="24">
        <f t="shared" si="454"/>
        <v>644.25219751505983</v>
      </c>
      <c r="CU191" s="24">
        <f t="shared" si="454"/>
        <v>675.67554219262445</v>
      </c>
      <c r="CV191" s="24">
        <f t="shared" si="454"/>
        <v>709.54075417959984</v>
      </c>
      <c r="CW191" s="24">
        <f t="shared" si="454"/>
        <v>794.54374028390805</v>
      </c>
      <c r="CX191" s="24">
        <f t="shared" si="454"/>
        <v>848.22541038567556</v>
      </c>
      <c r="CY191" s="24">
        <f t="shared" si="454"/>
        <v>905.95254211767838</v>
      </c>
      <c r="CZ191" s="24">
        <f t="shared" si="454"/>
        <v>961.17068528489835</v>
      </c>
      <c r="DA191" s="24">
        <f t="shared" si="454"/>
        <v>1069.5120545301909</v>
      </c>
      <c r="DB191" s="24">
        <f t="shared" si="454"/>
        <v>1179.1954981100996</v>
      </c>
      <c r="DE191" s="123"/>
      <c r="DF191" s="23">
        <v>438.86297589958457</v>
      </c>
    </row>
    <row r="192" spans="1:110" s="22" customFormat="1" x14ac:dyDescent="0.2">
      <c r="A192" s="22" t="s">
        <v>77</v>
      </c>
      <c r="B192" s="22">
        <f>B190+B191</f>
        <v>2.1179676000000001</v>
      </c>
      <c r="C192" s="22">
        <f t="shared" ref="C192:V192" si="455">C190+C191</f>
        <v>1.6019614</v>
      </c>
      <c r="D192" s="22">
        <f t="shared" si="455"/>
        <v>1.3378340999999998</v>
      </c>
      <c r="E192" s="22">
        <f t="shared" si="455"/>
        <v>1.3937818</v>
      </c>
      <c r="F192" s="22">
        <f t="shared" si="455"/>
        <v>1.4995529000000001</v>
      </c>
      <c r="G192" s="22">
        <f t="shared" si="455"/>
        <v>3.0490914999999998</v>
      </c>
      <c r="H192" s="22">
        <f t="shared" si="455"/>
        <v>1.5011003000000001</v>
      </c>
      <c r="I192" s="22">
        <f t="shared" si="455"/>
        <v>5.90964E-2</v>
      </c>
      <c r="J192" s="22">
        <f t="shared" si="455"/>
        <v>0.75953899999999996</v>
      </c>
      <c r="K192" s="22">
        <f t="shared" si="455"/>
        <v>6.7602342999999996</v>
      </c>
      <c r="L192" s="22">
        <f t="shared" si="455"/>
        <v>0.2300838</v>
      </c>
      <c r="M192" s="22">
        <f t="shared" si="455"/>
        <v>0.3790692</v>
      </c>
      <c r="N192" s="22">
        <f t="shared" si="455"/>
        <v>118.067643</v>
      </c>
      <c r="O192" s="22">
        <f t="shared" si="455"/>
        <v>164.59030970000001</v>
      </c>
      <c r="P192" s="22">
        <f t="shared" si="455"/>
        <v>101.47180059999999</v>
      </c>
      <c r="Q192" s="22">
        <f t="shared" si="455"/>
        <v>23.324502500000001</v>
      </c>
      <c r="R192" s="22">
        <f t="shared" si="455"/>
        <v>126.37330110000001</v>
      </c>
      <c r="S192" s="22">
        <f t="shared" si="455"/>
        <v>29.210167400000003</v>
      </c>
      <c r="T192" s="22">
        <f t="shared" si="455"/>
        <v>65.536444599999996</v>
      </c>
      <c r="U192" s="22">
        <f t="shared" si="455"/>
        <v>138.36729650000001</v>
      </c>
      <c r="V192" s="22">
        <f t="shared" si="455"/>
        <v>226.7928</v>
      </c>
      <c r="W192" s="22">
        <f t="shared" ref="W192:AE192" si="456">W190+W191</f>
        <v>320.30099999999999</v>
      </c>
      <c r="X192" s="22">
        <f t="shared" si="456"/>
        <v>310.39729999999997</v>
      </c>
      <c r="Y192" s="22">
        <f t="shared" si="456"/>
        <v>255.72660000000002</v>
      </c>
      <c r="Z192" s="22">
        <f t="shared" si="456"/>
        <v>287.93600000000004</v>
      </c>
      <c r="AA192" s="22">
        <f t="shared" ref="AA192" si="457">AA190+AA191</f>
        <v>320.3347</v>
      </c>
      <c r="AB192" s="21">
        <f t="shared" si="456"/>
        <v>470.75223501022685</v>
      </c>
      <c r="AC192" s="21">
        <f t="shared" si="456"/>
        <v>644.25219751505983</v>
      </c>
      <c r="AD192" s="21">
        <f t="shared" si="456"/>
        <v>848.22541038567556</v>
      </c>
      <c r="AE192" s="21">
        <f t="shared" si="456"/>
        <v>1179.1954981100996</v>
      </c>
      <c r="AJ192" s="22">
        <f t="shared" ref="AJ192:AO192" si="458">AJ190+AJ191</f>
        <v>0</v>
      </c>
      <c r="AK192" s="22" t="e">
        <f t="shared" si="458"/>
        <v>#DIV/0!</v>
      </c>
      <c r="AL192" s="22">
        <f t="shared" si="458"/>
        <v>0</v>
      </c>
      <c r="AM192" s="22" t="e">
        <f t="shared" si="458"/>
        <v>#DIV/0!</v>
      </c>
      <c r="AN192" s="22">
        <f t="shared" si="458"/>
        <v>0</v>
      </c>
      <c r="AO192" s="22" t="e">
        <f t="shared" si="458"/>
        <v>#DIV/0!</v>
      </c>
      <c r="AP192" s="22">
        <f t="shared" ref="AP192:CE192" si="459">AP190+AP191</f>
        <v>0</v>
      </c>
      <c r="AQ192" s="22" t="e">
        <f t="shared" si="459"/>
        <v>#DIV/0!</v>
      </c>
      <c r="AR192" s="22">
        <f t="shared" si="459"/>
        <v>0</v>
      </c>
      <c r="AS192" s="22" t="e">
        <f t="shared" si="459"/>
        <v>#DIV/0!</v>
      </c>
      <c r="AT192" s="22">
        <f t="shared" si="459"/>
        <v>0</v>
      </c>
      <c r="AU192" s="22" t="e">
        <f t="shared" si="459"/>
        <v>#DIV/0!</v>
      </c>
      <c r="AV192" s="22">
        <f t="shared" si="459"/>
        <v>0</v>
      </c>
      <c r="AW192" s="22" t="e">
        <f t="shared" si="459"/>
        <v>#DIV/0!</v>
      </c>
      <c r="AX192" s="22">
        <f t="shared" si="459"/>
        <v>0</v>
      </c>
      <c r="AY192" s="22" t="e">
        <f t="shared" si="459"/>
        <v>#DIV/0!</v>
      </c>
      <c r="AZ192" s="22">
        <f t="shared" si="459"/>
        <v>0</v>
      </c>
      <c r="BA192" s="22" t="e">
        <f t="shared" si="459"/>
        <v>#DIV/0!</v>
      </c>
      <c r="BB192" s="22">
        <f t="shared" si="459"/>
        <v>0</v>
      </c>
      <c r="BC192" s="22" t="e">
        <f t="shared" si="459"/>
        <v>#DIV/0!</v>
      </c>
      <c r="BD192" s="22">
        <f t="shared" si="459"/>
        <v>0</v>
      </c>
      <c r="BE192" s="22" t="e">
        <f t="shared" si="459"/>
        <v>#DIV/0!</v>
      </c>
      <c r="BF192" s="22">
        <f t="shared" si="459"/>
        <v>0</v>
      </c>
      <c r="BG192" s="22" t="e">
        <f t="shared" si="459"/>
        <v>#DIV/0!</v>
      </c>
      <c r="BH192" s="22">
        <f t="shared" si="459"/>
        <v>0</v>
      </c>
      <c r="BI192" s="22" t="e">
        <f t="shared" si="459"/>
        <v>#DIV/0!</v>
      </c>
      <c r="BJ192" s="22">
        <f t="shared" si="459"/>
        <v>0</v>
      </c>
      <c r="BK192" s="22" t="e">
        <f t="shared" si="459"/>
        <v>#DIV/0!</v>
      </c>
      <c r="BL192" s="22">
        <f t="shared" si="459"/>
        <v>0</v>
      </c>
      <c r="BM192" s="22" t="e">
        <f t="shared" si="459"/>
        <v>#DIV/0!</v>
      </c>
      <c r="BN192" s="22">
        <f t="shared" si="459"/>
        <v>0</v>
      </c>
      <c r="BO192" s="22" t="e">
        <f t="shared" si="459"/>
        <v>#DIV/0!</v>
      </c>
      <c r="BP192" s="22">
        <f t="shared" si="459"/>
        <v>0</v>
      </c>
      <c r="BQ192" s="22" t="e">
        <f t="shared" si="459"/>
        <v>#DIV/0!</v>
      </c>
      <c r="BR192" s="22">
        <f t="shared" si="459"/>
        <v>0</v>
      </c>
      <c r="BS192" s="22" t="e">
        <f t="shared" si="459"/>
        <v>#DIV/0!</v>
      </c>
      <c r="BT192" s="22">
        <f t="shared" si="459"/>
        <v>0</v>
      </c>
      <c r="BU192" s="22" t="e">
        <f t="shared" si="459"/>
        <v>#DIV/0!</v>
      </c>
      <c r="BV192" s="22">
        <f t="shared" si="459"/>
        <v>0</v>
      </c>
      <c r="BW192" s="22" t="e">
        <f t="shared" si="459"/>
        <v>#DIV/0!</v>
      </c>
      <c r="BX192" s="22">
        <f t="shared" si="459"/>
        <v>0</v>
      </c>
      <c r="BY192" s="22" t="e">
        <f t="shared" si="459"/>
        <v>#DIV/0!</v>
      </c>
      <c r="BZ192" s="22">
        <f t="shared" si="459"/>
        <v>310.39800000000002</v>
      </c>
      <c r="CA192" s="22">
        <f t="shared" si="459"/>
        <v>213.77853723560224</v>
      </c>
      <c r="CB192" s="22">
        <f t="shared" si="459"/>
        <v>0</v>
      </c>
      <c r="CC192" s="22">
        <f t="shared" si="459"/>
        <v>48.587000000000039</v>
      </c>
      <c r="CD192" s="22">
        <f t="shared" si="459"/>
        <v>255.727</v>
      </c>
      <c r="CE192" s="22">
        <f t="shared" si="459"/>
        <v>273.56061657028579</v>
      </c>
      <c r="CF192" s="22">
        <f>CF190+CF191</f>
        <v>274.10699999999997</v>
      </c>
      <c r="CG192" s="22">
        <f>CG190+CG191</f>
        <v>288.99494939376251</v>
      </c>
      <c r="CH192" s="22">
        <f>CH190+CH191</f>
        <v>287.93600000000004</v>
      </c>
      <c r="CI192" s="22">
        <f>CI190+CI191</f>
        <v>378.14992702830006</v>
      </c>
      <c r="CJ192" s="22">
        <f t="shared" ref="CJ192:DB192" si="460">CJ190+CJ191</f>
        <v>302.96800000000002</v>
      </c>
      <c r="CK192" s="22">
        <f t="shared" si="460"/>
        <v>296.42228157521561</v>
      </c>
      <c r="CL192" s="22">
        <f t="shared" ref="CL192" si="461">CL190+CL191</f>
        <v>320.33500000000004</v>
      </c>
      <c r="CM192" s="21">
        <f t="shared" si="460"/>
        <v>407.8062966088919</v>
      </c>
      <c r="CN192" s="21">
        <f t="shared" si="460"/>
        <v>403.02601679065953</v>
      </c>
      <c r="CO192" s="21">
        <f t="shared" si="460"/>
        <v>435.46941327697658</v>
      </c>
      <c r="CP192" s="21">
        <f t="shared" si="460"/>
        <v>470.75223501022685</v>
      </c>
      <c r="CQ192" s="21">
        <f t="shared" si="460"/>
        <v>489.05280522212638</v>
      </c>
      <c r="CR192" s="21">
        <f t="shared" si="460"/>
        <v>500.94143501974287</v>
      </c>
      <c r="CS192" s="21">
        <f t="shared" si="460"/>
        <v>559.8585233583899</v>
      </c>
      <c r="CT192" s="21">
        <f t="shared" si="460"/>
        <v>644.25219751505983</v>
      </c>
      <c r="CU192" s="21">
        <f t="shared" si="460"/>
        <v>675.67554219262445</v>
      </c>
      <c r="CV192" s="21">
        <f t="shared" si="460"/>
        <v>709.54075417959984</v>
      </c>
      <c r="CW192" s="21">
        <f t="shared" si="460"/>
        <v>794.54374028390805</v>
      </c>
      <c r="CX192" s="21">
        <f t="shared" si="460"/>
        <v>848.22541038567556</v>
      </c>
      <c r="CY192" s="21">
        <f t="shared" si="460"/>
        <v>905.95254211767838</v>
      </c>
      <c r="CZ192" s="21">
        <f t="shared" si="460"/>
        <v>961.17068528489835</v>
      </c>
      <c r="DA192" s="21">
        <f t="shared" si="460"/>
        <v>1069.5120545301909</v>
      </c>
      <c r="DB192" s="21">
        <f t="shared" si="460"/>
        <v>1179.1954981100996</v>
      </c>
      <c r="DE192" s="126"/>
      <c r="DF192" s="22">
        <v>438.86297589958457</v>
      </c>
    </row>
    <row r="193" spans="1:110" s="23" customFormat="1" x14ac:dyDescent="0.2"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23" customFormat="1" x14ac:dyDescent="0.2">
      <c r="A194" s="23" t="s">
        <v>78</v>
      </c>
      <c r="B194" s="23">
        <f>-'Annual Raw'!C49</f>
        <v>0</v>
      </c>
      <c r="C194" s="23">
        <f>-'Annual Raw'!D49</f>
        <v>0</v>
      </c>
      <c r="D194" s="23">
        <f>-'Annual Raw'!E49</f>
        <v>-1.8425792999999999</v>
      </c>
      <c r="E194" s="23">
        <f>-'Annual Raw'!F49</f>
        <v>-1.8222731999999999</v>
      </c>
      <c r="F194" s="23">
        <f>-'Annual Raw'!G49</f>
        <v>-1.7154844</v>
      </c>
      <c r="G194" s="23">
        <f>-'Annual Raw'!H49</f>
        <v>-1.7564706000000001</v>
      </c>
      <c r="H194" s="23">
        <f>-'Annual Raw'!I49</f>
        <v>-3.9844116999999999</v>
      </c>
      <c r="I194" s="23">
        <f>-'Annual Raw'!J49</f>
        <v>-6.2079525000000002</v>
      </c>
      <c r="J194" s="23">
        <f>-'Annual Raw'!K49</f>
        <v>-6.7807779999999998</v>
      </c>
      <c r="K194" s="23">
        <f>-'Annual Raw'!L49</f>
        <v>-7.8436475000000003</v>
      </c>
      <c r="L194" s="23">
        <f>-'Annual Raw'!M49</f>
        <v>-8.3462299000000009</v>
      </c>
      <c r="M194" s="23">
        <f>-'Annual Raw'!N49</f>
        <v>-8.3232619000000003</v>
      </c>
      <c r="N194" s="23">
        <f>-'Annual Raw'!O49</f>
        <v>-9.8856932000000004</v>
      </c>
      <c r="O194" s="23">
        <f>-'Annual Raw'!P49</f>
        <v>-10.0118662</v>
      </c>
      <c r="P194" s="23">
        <f>-'Annual Raw'!Q49</f>
        <v>-11.9979554</v>
      </c>
      <c r="Q194" s="23">
        <f>-'Annual Raw'!R49</f>
        <v>3.3913587999999999</v>
      </c>
      <c r="R194" s="23">
        <f>-'Annual Raw'!S49</f>
        <v>1.532146</v>
      </c>
      <c r="S194" s="23">
        <f>-'Annual Raw'!T49</f>
        <v>-7.8073082999999999</v>
      </c>
      <c r="T194" s="23">
        <f>-'Annual Raw'!U49</f>
        <v>50.165251900000001</v>
      </c>
      <c r="U194" s="23">
        <f>-'Annual Raw'!V49</f>
        <v>2.3951351000000001</v>
      </c>
      <c r="V194" s="23">
        <f>-'Annual Raw'!W49</f>
        <v>-5.3895</v>
      </c>
      <c r="W194" s="23">
        <f>-'Annual Raw'!X49</f>
        <v>-7.673</v>
      </c>
      <c r="X194" s="23">
        <f>-'Annual Raw'!Y49</f>
        <v>-8.3284000000000002</v>
      </c>
      <c r="Y194" s="23">
        <f>-'Annual Raw'!Z49</f>
        <v>-8.4718999999999998</v>
      </c>
      <c r="Z194" s="23">
        <f>-'Annual Raw'!AA49</f>
        <v>-11.9635</v>
      </c>
      <c r="AA194" s="23">
        <f>-'Annual Raw'!AB49</f>
        <v>-10.5083</v>
      </c>
      <c r="AB194" s="24">
        <f>+CP194</f>
        <v>-10.507999999999999</v>
      </c>
      <c r="AC194" s="24">
        <f>+CT194</f>
        <v>-10.507999999999999</v>
      </c>
      <c r="AD194" s="24">
        <f>+CX194</f>
        <v>-10.507999999999999</v>
      </c>
      <c r="AE194" s="24">
        <f>+DB194</f>
        <v>-10.507999999999999</v>
      </c>
      <c r="AJ194" s="23">
        <f>+'QTR Raw'!D96</f>
        <v>0</v>
      </c>
      <c r="AK194" s="23">
        <f t="shared" ref="AK194:CE194" si="462">+AJ194</f>
        <v>0</v>
      </c>
      <c r="AL194" s="23">
        <f>+'QTR Raw'!F96</f>
        <v>0</v>
      </c>
      <c r="AM194" s="23">
        <f t="shared" si="462"/>
        <v>0</v>
      </c>
      <c r="AN194" s="23">
        <f>+'QTR Raw'!H96</f>
        <v>0</v>
      </c>
      <c r="AO194" s="23">
        <f t="shared" si="462"/>
        <v>0</v>
      </c>
      <c r="AP194" s="23">
        <f>+'QTR Raw'!J96</f>
        <v>0</v>
      </c>
      <c r="AQ194" s="23">
        <f t="shared" si="462"/>
        <v>0</v>
      </c>
      <c r="AR194" s="23">
        <f>+'QTR Raw'!L96</f>
        <v>0</v>
      </c>
      <c r="AS194" s="23">
        <f t="shared" si="462"/>
        <v>0</v>
      </c>
      <c r="AT194" s="23">
        <f>+'QTR Raw'!N96</f>
        <v>0</v>
      </c>
      <c r="AU194" s="23">
        <f t="shared" si="462"/>
        <v>0</v>
      </c>
      <c r="AV194" s="23">
        <f>+'QTR Raw'!P96</f>
        <v>0</v>
      </c>
      <c r="AW194" s="23">
        <f t="shared" si="462"/>
        <v>0</v>
      </c>
      <c r="AX194" s="23">
        <f>+'QTR Raw'!R96</f>
        <v>0</v>
      </c>
      <c r="AY194" s="23">
        <f t="shared" si="462"/>
        <v>0</v>
      </c>
      <c r="AZ194" s="23">
        <f>+'QTR Raw'!T96</f>
        <v>0</v>
      </c>
      <c r="BA194" s="23">
        <f t="shared" si="462"/>
        <v>0</v>
      </c>
      <c r="BB194" s="23">
        <f>+'QTR Raw'!V96</f>
        <v>0</v>
      </c>
      <c r="BC194" s="23">
        <f t="shared" si="462"/>
        <v>0</v>
      </c>
      <c r="BD194" s="23">
        <f>+'QTR Raw'!X96</f>
        <v>0</v>
      </c>
      <c r="BE194" s="23">
        <f t="shared" si="462"/>
        <v>0</v>
      </c>
      <c r="BF194" s="23">
        <f>+'QTR Raw'!Z96</f>
        <v>0</v>
      </c>
      <c r="BG194" s="23">
        <f t="shared" si="462"/>
        <v>0</v>
      </c>
      <c r="BH194" s="23">
        <f>+'QTR Raw'!AB96</f>
        <v>0</v>
      </c>
      <c r="BI194" s="23">
        <f t="shared" si="462"/>
        <v>0</v>
      </c>
      <c r="BJ194" s="23">
        <f>+'QTR Raw'!AD96</f>
        <v>0</v>
      </c>
      <c r="BK194" s="23">
        <f t="shared" si="462"/>
        <v>0</v>
      </c>
      <c r="BL194" s="23">
        <f>+'QTR Raw'!AF96</f>
        <v>0</v>
      </c>
      <c r="BM194" s="23">
        <f t="shared" si="462"/>
        <v>0</v>
      </c>
      <c r="BN194" s="23">
        <f>+'QTR Raw'!AH96</f>
        <v>0</v>
      </c>
      <c r="BO194" s="23">
        <f t="shared" si="462"/>
        <v>0</v>
      </c>
      <c r="BP194" s="23">
        <f>+'QTR Raw'!AJ96</f>
        <v>0</v>
      </c>
      <c r="BQ194" s="23">
        <f t="shared" si="462"/>
        <v>0</v>
      </c>
      <c r="BR194" s="23">
        <f>+'QTR Raw'!AL96</f>
        <v>0</v>
      </c>
      <c r="BS194" s="23">
        <f t="shared" si="462"/>
        <v>0</v>
      </c>
      <c r="BT194" s="23">
        <f>+'QTR Raw'!AN96</f>
        <v>0</v>
      </c>
      <c r="BU194" s="23">
        <f t="shared" si="462"/>
        <v>0</v>
      </c>
      <c r="BV194" s="23">
        <f>+'QTR Raw'!AP96</f>
        <v>0</v>
      </c>
      <c r="BW194" s="23">
        <f t="shared" si="462"/>
        <v>0</v>
      </c>
      <c r="BX194" s="23">
        <f>+'QTR Raw'!AR96</f>
        <v>0</v>
      </c>
      <c r="BY194" s="23">
        <f t="shared" si="462"/>
        <v>0</v>
      </c>
      <c r="BZ194" s="23">
        <f>+'QTR Raw'!AT96</f>
        <v>-8.3279999999999994</v>
      </c>
      <c r="CA194" s="23">
        <f t="shared" si="462"/>
        <v>-8.3279999999999994</v>
      </c>
      <c r="CB194" s="23">
        <f>+'QTR Raw'!AV96</f>
        <v>0</v>
      </c>
      <c r="CC194" s="23">
        <f t="shared" si="462"/>
        <v>0</v>
      </c>
      <c r="CD194" s="23">
        <f>+'QTR Raw'!AX96</f>
        <v>-8.4719999999999995</v>
      </c>
      <c r="CE194" s="23">
        <f t="shared" si="462"/>
        <v>-8.4719999999999995</v>
      </c>
      <c r="CF194" s="23">
        <f>+'QTR Raw'!AZ96</f>
        <v>-11.473000000000001</v>
      </c>
      <c r="CG194" s="23">
        <f t="shared" ref="CG194:CI195" si="463">+CF194</f>
        <v>-11.473000000000001</v>
      </c>
      <c r="CH194" s="23">
        <f>Z194</f>
        <v>-11.9635</v>
      </c>
      <c r="CI194" s="23">
        <f t="shared" si="463"/>
        <v>-11.9635</v>
      </c>
      <c r="CJ194" s="23">
        <f>+'QTR Raw'!BD96</f>
        <v>-13.044</v>
      </c>
      <c r="CK194" s="23">
        <f t="shared" ref="CK194:DB194" si="464">+CJ194</f>
        <v>-13.044</v>
      </c>
      <c r="CL194" s="23">
        <f>+'QTR Raw'!BF96</f>
        <v>-10.507999999999999</v>
      </c>
      <c r="CM194" s="24">
        <f t="shared" si="464"/>
        <v>-10.507999999999999</v>
      </c>
      <c r="CN194" s="24">
        <f t="shared" si="464"/>
        <v>-10.507999999999999</v>
      </c>
      <c r="CO194" s="24">
        <f t="shared" si="464"/>
        <v>-10.507999999999999</v>
      </c>
      <c r="CP194" s="24">
        <f t="shared" si="464"/>
        <v>-10.507999999999999</v>
      </c>
      <c r="CQ194" s="24">
        <f t="shared" si="464"/>
        <v>-10.507999999999999</v>
      </c>
      <c r="CR194" s="24">
        <f t="shared" si="464"/>
        <v>-10.507999999999999</v>
      </c>
      <c r="CS194" s="24">
        <f t="shared" si="464"/>
        <v>-10.507999999999999</v>
      </c>
      <c r="CT194" s="24">
        <f t="shared" si="464"/>
        <v>-10.507999999999999</v>
      </c>
      <c r="CU194" s="24">
        <f t="shared" si="464"/>
        <v>-10.507999999999999</v>
      </c>
      <c r="CV194" s="24">
        <f t="shared" si="464"/>
        <v>-10.507999999999999</v>
      </c>
      <c r="CW194" s="24">
        <f t="shared" si="464"/>
        <v>-10.507999999999999</v>
      </c>
      <c r="CX194" s="24">
        <f t="shared" si="464"/>
        <v>-10.507999999999999</v>
      </c>
      <c r="CY194" s="24">
        <f t="shared" si="464"/>
        <v>-10.507999999999999</v>
      </c>
      <c r="CZ194" s="24">
        <f t="shared" si="464"/>
        <v>-10.507999999999999</v>
      </c>
      <c r="DA194" s="24">
        <f t="shared" si="464"/>
        <v>-10.507999999999999</v>
      </c>
      <c r="DB194" s="24">
        <f t="shared" si="464"/>
        <v>-10.507999999999999</v>
      </c>
      <c r="DE194" s="123"/>
      <c r="DF194" s="23">
        <v>-13.044</v>
      </c>
    </row>
    <row r="195" spans="1:110" s="23" customFormat="1" x14ac:dyDescent="0.2">
      <c r="A195" s="23" t="s">
        <v>79</v>
      </c>
      <c r="B195" s="23">
        <f>'Annual Raw'!C83</f>
        <v>1.58716E-2</v>
      </c>
      <c r="C195" s="23">
        <f>'Annual Raw'!D83</f>
        <v>9.9968999999999995E-3</v>
      </c>
      <c r="D195" s="23">
        <f>'Annual Raw'!E83</f>
        <v>6.1352000000000004E-3</v>
      </c>
      <c r="E195" s="23">
        <f>'Annual Raw'!F83</f>
        <v>2.2734999999999999E-3</v>
      </c>
      <c r="F195" s="23">
        <f>'Annual Raw'!G83</f>
        <v>5.1179999999999997E-4</v>
      </c>
      <c r="G195" s="23">
        <f>'Annual Raw'!H83</f>
        <v>0</v>
      </c>
      <c r="H195" s="23">
        <f>'Annual Raw'!I83</f>
        <v>0</v>
      </c>
      <c r="I195" s="23">
        <f>'Annual Raw'!J83</f>
        <v>7.7600000000000002E-2</v>
      </c>
      <c r="J195" s="23">
        <f>'Annual Raw'!K83</f>
        <v>5.8200000000000002E-2</v>
      </c>
      <c r="K195" s="23">
        <f>'Annual Raw'!L83</f>
        <v>3.8800000000000001E-2</v>
      </c>
      <c r="L195" s="23">
        <f>'Annual Raw'!M83</f>
        <v>0</v>
      </c>
      <c r="M195" s="23">
        <f>'Annual Raw'!N83</f>
        <v>0</v>
      </c>
      <c r="N195" s="23">
        <f>'Annual Raw'!O83</f>
        <v>0</v>
      </c>
      <c r="O195" s="23">
        <f>'Annual Raw'!P83</f>
        <v>0</v>
      </c>
      <c r="P195" s="23">
        <f>'Annual Raw'!Q83</f>
        <v>0</v>
      </c>
      <c r="Q195" s="23">
        <f>'Annual Raw'!R83</f>
        <v>0</v>
      </c>
      <c r="R195" s="23">
        <f>'Annual Raw'!S83</f>
        <v>0</v>
      </c>
      <c r="S195" s="23">
        <f>'Annual Raw'!T83</f>
        <v>0</v>
      </c>
      <c r="T195" s="23">
        <f>'Annual Raw'!U83</f>
        <v>0</v>
      </c>
      <c r="U195" s="23">
        <f>'Annual Raw'!V83</f>
        <v>0</v>
      </c>
      <c r="V195" s="23">
        <f>'Annual Raw'!W83</f>
        <v>0</v>
      </c>
      <c r="W195" s="23">
        <f>'Annual Raw'!X83</f>
        <v>0</v>
      </c>
      <c r="X195" s="23">
        <f>'Annual Raw'!Y83</f>
        <v>0</v>
      </c>
      <c r="Y195" s="23">
        <f>'Annual Raw'!Z83</f>
        <v>0</v>
      </c>
      <c r="Z195" s="23">
        <f>'Annual Raw'!AA83</f>
        <v>0</v>
      </c>
      <c r="AA195" s="23">
        <f>'Annual Raw'!AB83</f>
        <v>0</v>
      </c>
      <c r="AB195" s="24">
        <f>+CP195</f>
        <v>0</v>
      </c>
      <c r="AC195" s="24">
        <f>+CT195</f>
        <v>0</v>
      </c>
      <c r="AD195" s="24">
        <f>+CX195</f>
        <v>0</v>
      </c>
      <c r="AE195" s="24">
        <f>+DB195</f>
        <v>0</v>
      </c>
      <c r="AJ195" s="23">
        <f>+'QTR Raw'!D95</f>
        <v>0</v>
      </c>
      <c r="AK195" s="23">
        <f t="shared" ref="AK195:CE195" si="465">+AJ195</f>
        <v>0</v>
      </c>
      <c r="AL195" s="23">
        <f>+'QTR Raw'!F95</f>
        <v>0</v>
      </c>
      <c r="AM195" s="23">
        <f t="shared" si="465"/>
        <v>0</v>
      </c>
      <c r="AN195" s="23">
        <f>+'QTR Raw'!H95</f>
        <v>0</v>
      </c>
      <c r="AO195" s="23">
        <f t="shared" si="465"/>
        <v>0</v>
      </c>
      <c r="AP195" s="23">
        <f>+'QTR Raw'!J95</f>
        <v>0</v>
      </c>
      <c r="AQ195" s="23">
        <f t="shared" si="465"/>
        <v>0</v>
      </c>
      <c r="AR195" s="23">
        <f>+'QTR Raw'!L95</f>
        <v>0</v>
      </c>
      <c r="AS195" s="23">
        <f t="shared" si="465"/>
        <v>0</v>
      </c>
      <c r="AT195" s="23">
        <f>+'QTR Raw'!N95</f>
        <v>0</v>
      </c>
      <c r="AU195" s="23">
        <f t="shared" si="465"/>
        <v>0</v>
      </c>
      <c r="AV195" s="23">
        <f>+'QTR Raw'!P95</f>
        <v>0</v>
      </c>
      <c r="AW195" s="23">
        <f t="shared" si="465"/>
        <v>0</v>
      </c>
      <c r="AX195" s="23">
        <f>+'QTR Raw'!R95</f>
        <v>0</v>
      </c>
      <c r="AY195" s="23">
        <f t="shared" si="465"/>
        <v>0</v>
      </c>
      <c r="AZ195" s="23">
        <f>+'QTR Raw'!T95</f>
        <v>0</v>
      </c>
      <c r="BA195" s="23">
        <f t="shared" si="465"/>
        <v>0</v>
      </c>
      <c r="BB195" s="23">
        <f>+'QTR Raw'!V95</f>
        <v>0</v>
      </c>
      <c r="BC195" s="23">
        <f t="shared" si="465"/>
        <v>0</v>
      </c>
      <c r="BD195" s="23">
        <f>+'QTR Raw'!X95</f>
        <v>0</v>
      </c>
      <c r="BE195" s="23">
        <f t="shared" si="465"/>
        <v>0</v>
      </c>
      <c r="BF195" s="23">
        <f>+'QTR Raw'!Z95</f>
        <v>0</v>
      </c>
      <c r="BG195" s="23">
        <f t="shared" si="465"/>
        <v>0</v>
      </c>
      <c r="BH195" s="23">
        <f>+'QTR Raw'!AB95</f>
        <v>0</v>
      </c>
      <c r="BI195" s="23">
        <f t="shared" si="465"/>
        <v>0</v>
      </c>
      <c r="BJ195" s="23">
        <f>+'QTR Raw'!AD95</f>
        <v>0</v>
      </c>
      <c r="BK195" s="23">
        <f t="shared" si="465"/>
        <v>0</v>
      </c>
      <c r="BL195" s="23">
        <f>+'QTR Raw'!AF95</f>
        <v>0</v>
      </c>
      <c r="BM195" s="23">
        <f t="shared" si="465"/>
        <v>0</v>
      </c>
      <c r="BN195" s="23">
        <f>+'QTR Raw'!AH95</f>
        <v>0</v>
      </c>
      <c r="BO195" s="23">
        <f t="shared" si="465"/>
        <v>0</v>
      </c>
      <c r="BP195" s="23">
        <f>+'QTR Raw'!AJ95</f>
        <v>0</v>
      </c>
      <c r="BQ195" s="23">
        <f t="shared" si="465"/>
        <v>0</v>
      </c>
      <c r="BR195" s="23">
        <f>+'QTR Raw'!AL95</f>
        <v>0</v>
      </c>
      <c r="BS195" s="23">
        <f t="shared" si="465"/>
        <v>0</v>
      </c>
      <c r="BT195" s="23">
        <f>+'QTR Raw'!AN95</f>
        <v>0</v>
      </c>
      <c r="BU195" s="23">
        <f t="shared" si="465"/>
        <v>0</v>
      </c>
      <c r="BV195" s="23">
        <f>+'QTR Raw'!AP95</f>
        <v>0</v>
      </c>
      <c r="BW195" s="23">
        <f t="shared" si="465"/>
        <v>0</v>
      </c>
      <c r="BX195" s="23">
        <f>+'QTR Raw'!AR95</f>
        <v>0</v>
      </c>
      <c r="BY195" s="23">
        <f t="shared" si="465"/>
        <v>0</v>
      </c>
      <c r="BZ195" s="23">
        <f>+'QTR Raw'!AT95</f>
        <v>0</v>
      </c>
      <c r="CA195" s="23">
        <f t="shared" si="465"/>
        <v>0</v>
      </c>
      <c r="CB195" s="23">
        <f>+'QTR Raw'!AV95</f>
        <v>0</v>
      </c>
      <c r="CC195" s="23">
        <f t="shared" si="465"/>
        <v>0</v>
      </c>
      <c r="CD195" s="23">
        <f>+'QTR Raw'!AX95</f>
        <v>0</v>
      </c>
      <c r="CE195" s="23">
        <f t="shared" si="465"/>
        <v>0</v>
      </c>
      <c r="CF195" s="23">
        <f>+'QTR Raw'!AZ95</f>
        <v>0</v>
      </c>
      <c r="CG195" s="23">
        <f t="shared" si="463"/>
        <v>0</v>
      </c>
      <c r="CH195" s="23">
        <f>Z195</f>
        <v>0</v>
      </c>
      <c r="CI195" s="23">
        <f t="shared" si="463"/>
        <v>0</v>
      </c>
      <c r="CJ195" s="23">
        <f>+'QTR Raw'!BD95</f>
        <v>0</v>
      </c>
      <c r="CK195" s="23">
        <f t="shared" ref="CK195:DB195" si="466">+CJ195</f>
        <v>0</v>
      </c>
      <c r="CL195" s="23">
        <f>+'QTR Raw'!BF95</f>
        <v>0</v>
      </c>
      <c r="CM195" s="24">
        <f t="shared" si="466"/>
        <v>0</v>
      </c>
      <c r="CN195" s="24">
        <f t="shared" si="466"/>
        <v>0</v>
      </c>
      <c r="CO195" s="24">
        <f t="shared" si="466"/>
        <v>0</v>
      </c>
      <c r="CP195" s="24">
        <f t="shared" si="466"/>
        <v>0</v>
      </c>
      <c r="CQ195" s="24">
        <f t="shared" si="466"/>
        <v>0</v>
      </c>
      <c r="CR195" s="24">
        <f t="shared" si="466"/>
        <v>0</v>
      </c>
      <c r="CS195" s="24">
        <f t="shared" si="466"/>
        <v>0</v>
      </c>
      <c r="CT195" s="24">
        <f t="shared" si="466"/>
        <v>0</v>
      </c>
      <c r="CU195" s="24">
        <f t="shared" si="466"/>
        <v>0</v>
      </c>
      <c r="CV195" s="24">
        <f t="shared" si="466"/>
        <v>0</v>
      </c>
      <c r="CW195" s="24">
        <f t="shared" si="466"/>
        <v>0</v>
      </c>
      <c r="CX195" s="24">
        <f t="shared" si="466"/>
        <v>0</v>
      </c>
      <c r="CY195" s="24">
        <f t="shared" si="466"/>
        <v>0</v>
      </c>
      <c r="CZ195" s="24">
        <f t="shared" si="466"/>
        <v>0</v>
      </c>
      <c r="DA195" s="24">
        <f t="shared" si="466"/>
        <v>0</v>
      </c>
      <c r="DB195" s="24">
        <f t="shared" si="466"/>
        <v>0</v>
      </c>
      <c r="DE195" s="123"/>
      <c r="DF195" s="23">
        <v>0</v>
      </c>
    </row>
    <row r="196" spans="1:110" s="26" customFormat="1" x14ac:dyDescent="0.2">
      <c r="A196" s="26" t="s">
        <v>438</v>
      </c>
      <c r="B196" s="26">
        <f t="shared" ref="B196:W196" si="467">B194+B192+B188+B171+B169+B195</f>
        <v>25.531265000000001</v>
      </c>
      <c r="C196" s="26">
        <f t="shared" si="467"/>
        <v>22.6016634</v>
      </c>
      <c r="D196" s="26">
        <f t="shared" si="467"/>
        <v>26.754654199999997</v>
      </c>
      <c r="E196" s="26">
        <f t="shared" si="467"/>
        <v>23.834476500000008</v>
      </c>
      <c r="F196" s="26">
        <f t="shared" si="467"/>
        <v>27.026561500000003</v>
      </c>
      <c r="G196" s="26">
        <f t="shared" si="467"/>
        <v>35.670626600000006</v>
      </c>
      <c r="H196" s="26">
        <f t="shared" si="467"/>
        <v>58.356339000000006</v>
      </c>
      <c r="I196" s="26">
        <f t="shared" si="467"/>
        <v>91.671456300000003</v>
      </c>
      <c r="J196" s="26">
        <f t="shared" si="467"/>
        <v>133.49205469999998</v>
      </c>
      <c r="K196" s="26">
        <f t="shared" si="467"/>
        <v>256.16354389999998</v>
      </c>
      <c r="L196" s="26">
        <f t="shared" si="467"/>
        <v>284.75320550000004</v>
      </c>
      <c r="M196" s="26">
        <f t="shared" si="467"/>
        <v>368.08163950000005</v>
      </c>
      <c r="N196" s="26">
        <f t="shared" si="467"/>
        <v>628.32744679999996</v>
      </c>
      <c r="O196" s="26">
        <f t="shared" si="467"/>
        <v>577.4505736000001</v>
      </c>
      <c r="P196" s="26">
        <f t="shared" si="467"/>
        <v>557.77120630000013</v>
      </c>
      <c r="Q196" s="26">
        <f t="shared" si="467"/>
        <v>597.56713919999993</v>
      </c>
      <c r="R196" s="26">
        <f t="shared" si="467"/>
        <v>566.07738659999995</v>
      </c>
      <c r="S196" s="26">
        <f t="shared" si="467"/>
        <v>281.08410880000008</v>
      </c>
      <c r="T196" s="26">
        <f t="shared" si="467"/>
        <v>494.00966690000001</v>
      </c>
      <c r="U196" s="26">
        <f t="shared" si="467"/>
        <v>424.34479780000004</v>
      </c>
      <c r="V196" s="26">
        <f t="shared" si="467"/>
        <v>432.42580000000009</v>
      </c>
      <c r="W196" s="26">
        <f t="shared" si="467"/>
        <v>545.65999999999985</v>
      </c>
      <c r="X196" s="26">
        <f t="shared" ref="X196:AE196" si="468">X194+X192+X188+X171+X169+X195</f>
        <v>549.48280000000011</v>
      </c>
      <c r="Y196" s="26">
        <f t="shared" si="468"/>
        <v>653.94049999999993</v>
      </c>
      <c r="Z196" s="26">
        <f t="shared" si="468"/>
        <v>906.79229999999984</v>
      </c>
      <c r="AA196" s="26">
        <f t="shared" ref="AA196" si="469">AA194+AA192+AA188+AA171+AA169+AA195</f>
        <v>1187.1084999999998</v>
      </c>
      <c r="AB196" s="27">
        <f t="shared" si="468"/>
        <v>1482.8983589099657</v>
      </c>
      <c r="AC196" s="27">
        <f t="shared" si="468"/>
        <v>1859.6785564703255</v>
      </c>
      <c r="AD196" s="27">
        <f t="shared" si="468"/>
        <v>2303.7628463711007</v>
      </c>
      <c r="AE196" s="27">
        <f t="shared" si="468"/>
        <v>2856.8092424462775</v>
      </c>
      <c r="AJ196" s="26">
        <f t="shared" ref="AJ196:AO196" si="470">AJ194+AJ192+AJ188+AJ171+AJ169+AJ195</f>
        <v>0</v>
      </c>
      <c r="AK196" s="26" t="e">
        <f t="shared" si="470"/>
        <v>#DIV/0!</v>
      </c>
      <c r="AL196" s="26">
        <f t="shared" si="470"/>
        <v>0</v>
      </c>
      <c r="AM196" s="26" t="e">
        <f t="shared" si="470"/>
        <v>#DIV/0!</v>
      </c>
      <c r="AN196" s="26">
        <f t="shared" si="470"/>
        <v>0</v>
      </c>
      <c r="AO196" s="26" t="e">
        <f t="shared" si="470"/>
        <v>#DIV/0!</v>
      </c>
      <c r="AP196" s="26">
        <f t="shared" ref="AP196:CE196" si="471">AP194+AP192+AP188+AP171+AP169+AP195</f>
        <v>0</v>
      </c>
      <c r="AQ196" s="26" t="e">
        <f t="shared" si="471"/>
        <v>#DIV/0!</v>
      </c>
      <c r="AR196" s="26">
        <f t="shared" si="471"/>
        <v>0</v>
      </c>
      <c r="AS196" s="26" t="e">
        <f t="shared" si="471"/>
        <v>#DIV/0!</v>
      </c>
      <c r="AT196" s="26">
        <f t="shared" si="471"/>
        <v>0</v>
      </c>
      <c r="AU196" s="26" t="e">
        <f t="shared" si="471"/>
        <v>#DIV/0!</v>
      </c>
      <c r="AV196" s="26">
        <f t="shared" si="471"/>
        <v>0</v>
      </c>
      <c r="AW196" s="26" t="e">
        <f t="shared" si="471"/>
        <v>#DIV/0!</v>
      </c>
      <c r="AX196" s="26">
        <f t="shared" si="471"/>
        <v>0</v>
      </c>
      <c r="AY196" s="26" t="e">
        <f t="shared" si="471"/>
        <v>#DIV/0!</v>
      </c>
      <c r="AZ196" s="26">
        <f t="shared" si="471"/>
        <v>0</v>
      </c>
      <c r="BA196" s="26" t="e">
        <f t="shared" si="471"/>
        <v>#DIV/0!</v>
      </c>
      <c r="BB196" s="26">
        <f t="shared" si="471"/>
        <v>0</v>
      </c>
      <c r="BC196" s="26" t="e">
        <f t="shared" si="471"/>
        <v>#DIV/0!</v>
      </c>
      <c r="BD196" s="26">
        <f t="shared" si="471"/>
        <v>0</v>
      </c>
      <c r="BE196" s="26" t="e">
        <f t="shared" si="471"/>
        <v>#DIV/0!</v>
      </c>
      <c r="BF196" s="26">
        <f t="shared" si="471"/>
        <v>0</v>
      </c>
      <c r="BG196" s="26" t="e">
        <f t="shared" si="471"/>
        <v>#DIV/0!</v>
      </c>
      <c r="BH196" s="26">
        <f>BH194+BH192+BH188+BH171+BH169+BH195</f>
        <v>0</v>
      </c>
      <c r="BI196" s="26" t="e">
        <f t="shared" si="471"/>
        <v>#DIV/0!</v>
      </c>
      <c r="BJ196" s="26">
        <f t="shared" si="471"/>
        <v>0</v>
      </c>
      <c r="BK196" s="26" t="e">
        <f t="shared" si="471"/>
        <v>#DIV/0!</v>
      </c>
      <c r="BL196" s="26">
        <f t="shared" si="471"/>
        <v>0</v>
      </c>
      <c r="BM196" s="26" t="e">
        <f t="shared" si="471"/>
        <v>#DIV/0!</v>
      </c>
      <c r="BN196" s="26">
        <f t="shared" si="471"/>
        <v>0</v>
      </c>
      <c r="BO196" s="26" t="e">
        <f t="shared" si="471"/>
        <v>#DIV/0!</v>
      </c>
      <c r="BP196" s="26">
        <f t="shared" si="471"/>
        <v>0</v>
      </c>
      <c r="BQ196" s="26" t="e">
        <f t="shared" si="471"/>
        <v>#DIV/0!</v>
      </c>
      <c r="BR196" s="26">
        <f t="shared" si="471"/>
        <v>0</v>
      </c>
      <c r="BS196" s="26" t="e">
        <f t="shared" si="471"/>
        <v>#DIV/0!</v>
      </c>
      <c r="BT196" s="26">
        <f t="shared" si="471"/>
        <v>0</v>
      </c>
      <c r="BU196" s="26" t="e">
        <f t="shared" si="471"/>
        <v>#DIV/0!</v>
      </c>
      <c r="BV196" s="26">
        <f t="shared" si="471"/>
        <v>0</v>
      </c>
      <c r="BW196" s="26" t="e">
        <f t="shared" si="471"/>
        <v>#DIV/0!</v>
      </c>
      <c r="BX196" s="26">
        <f t="shared" si="471"/>
        <v>0</v>
      </c>
      <c r="BY196" s="26" t="e">
        <f t="shared" si="471"/>
        <v>#DIV/0!</v>
      </c>
      <c r="BZ196" s="26">
        <f t="shared" si="471"/>
        <v>549.48400000000004</v>
      </c>
      <c r="CA196" s="26">
        <f t="shared" si="471"/>
        <v>606.57500000000005</v>
      </c>
      <c r="CB196" s="26">
        <f t="shared" si="471"/>
        <v>0</v>
      </c>
      <c r="CC196" s="26">
        <f t="shared" si="471"/>
        <v>48.587000000000039</v>
      </c>
      <c r="CD196" s="26">
        <f t="shared" si="471"/>
        <v>653.94100000000003</v>
      </c>
      <c r="CE196" s="26">
        <f t="shared" si="471"/>
        <v>706.5780000000002</v>
      </c>
      <c r="CF196" s="26">
        <f>CF194+CF192+CF188+CF171+CF169+CF195</f>
        <v>837.70499999999993</v>
      </c>
      <c r="CG196" s="26">
        <f>CG194+CG192+CG188+CG171+CG169+CG195</f>
        <v>896.09099999999989</v>
      </c>
      <c r="CH196" s="26">
        <f>CH194+CH192+CH188+CH171+CH169+CH195</f>
        <v>906.79229999999984</v>
      </c>
      <c r="CI196" s="26">
        <f>CI194+CI192+CI188+CI171+CI169+CI195</f>
        <v>967.90930000000003</v>
      </c>
      <c r="CJ196" s="26">
        <f t="shared" ref="CJ196:DB196" si="472">CJ194+CJ192+CJ188+CJ171+CJ169+CJ195</f>
        <v>1070.6910000000003</v>
      </c>
      <c r="CK196" s="26">
        <f t="shared" si="472"/>
        <v>1131.385</v>
      </c>
      <c r="CL196" s="26">
        <f t="shared" ref="CL196" si="473">CL194+CL192+CL188+CL171+CL169+CL195</f>
        <v>1187.1089999999999</v>
      </c>
      <c r="CM196" s="27">
        <f t="shared" si="472"/>
        <v>1252.5357685173931</v>
      </c>
      <c r="CN196" s="27">
        <f t="shared" si="472"/>
        <v>1327.1928450705755</v>
      </c>
      <c r="CO196" s="27">
        <f t="shared" si="472"/>
        <v>1404.0463460589926</v>
      </c>
      <c r="CP196" s="27">
        <f t="shared" si="472"/>
        <v>1482.8983589099657</v>
      </c>
      <c r="CQ196" s="27">
        <f t="shared" si="472"/>
        <v>1569.5365689124942</v>
      </c>
      <c r="CR196" s="27">
        <f t="shared" si="472"/>
        <v>1665.4494156295905</v>
      </c>
      <c r="CS196" s="27">
        <f t="shared" si="472"/>
        <v>1763.2735031626162</v>
      </c>
      <c r="CT196" s="27">
        <f t="shared" si="472"/>
        <v>1859.6785564703255</v>
      </c>
      <c r="CU196" s="27">
        <f t="shared" si="472"/>
        <v>1961.7808324353227</v>
      </c>
      <c r="CV196" s="27">
        <f t="shared" si="472"/>
        <v>2072.6687248409607</v>
      </c>
      <c r="CW196" s="27">
        <f t="shared" si="472"/>
        <v>2184.1670280285985</v>
      </c>
      <c r="CX196" s="27">
        <f t="shared" si="472"/>
        <v>2303.7628463711007</v>
      </c>
      <c r="CY196" s="27">
        <f t="shared" si="472"/>
        <v>2431.7857829782106</v>
      </c>
      <c r="CZ196" s="27">
        <f t="shared" si="472"/>
        <v>2570.5603855576142</v>
      </c>
      <c r="DA196" s="27">
        <f t="shared" si="472"/>
        <v>2711.7675003142044</v>
      </c>
      <c r="DB196" s="27">
        <f t="shared" si="472"/>
        <v>2856.8092424462775</v>
      </c>
      <c r="DE196" s="121"/>
      <c r="DF196" s="26">
        <v>1198.2387639908472</v>
      </c>
    </row>
    <row r="197" spans="1:110" s="23" customFormat="1" x14ac:dyDescent="0.2">
      <c r="A197" s="28" t="s">
        <v>439</v>
      </c>
      <c r="B197" s="23">
        <f t="shared" ref="B197:W197" si="474">B196-B160</f>
        <v>0</v>
      </c>
      <c r="C197" s="23">
        <f t="shared" si="474"/>
        <v>0</v>
      </c>
      <c r="D197" s="23">
        <f t="shared" si="474"/>
        <v>0</v>
      </c>
      <c r="E197" s="23">
        <f t="shared" si="474"/>
        <v>0</v>
      </c>
      <c r="F197" s="23">
        <f t="shared" si="474"/>
        <v>0</v>
      </c>
      <c r="G197" s="23">
        <f t="shared" si="474"/>
        <v>0</v>
      </c>
      <c r="H197" s="23">
        <f t="shared" si="474"/>
        <v>0</v>
      </c>
      <c r="I197" s="23">
        <f t="shared" si="474"/>
        <v>0</v>
      </c>
      <c r="J197" s="23">
        <f t="shared" si="474"/>
        <v>0</v>
      </c>
      <c r="K197" s="23">
        <f t="shared" si="474"/>
        <v>0</v>
      </c>
      <c r="L197" s="23">
        <f t="shared" si="474"/>
        <v>0</v>
      </c>
      <c r="M197" s="23">
        <f t="shared" si="474"/>
        <v>0</v>
      </c>
      <c r="N197" s="23">
        <f t="shared" si="474"/>
        <v>0</v>
      </c>
      <c r="O197" s="23">
        <f t="shared" si="474"/>
        <v>0</v>
      </c>
      <c r="P197" s="23">
        <f t="shared" si="474"/>
        <v>0</v>
      </c>
      <c r="Q197" s="23">
        <f t="shared" si="474"/>
        <v>0</v>
      </c>
      <c r="R197" s="23">
        <f t="shared" si="474"/>
        <v>0</v>
      </c>
      <c r="S197" s="23">
        <f t="shared" si="474"/>
        <v>0</v>
      </c>
      <c r="T197" s="23">
        <f t="shared" si="474"/>
        <v>0</v>
      </c>
      <c r="U197" s="23">
        <f t="shared" si="474"/>
        <v>0</v>
      </c>
      <c r="V197" s="23">
        <f t="shared" si="474"/>
        <v>0</v>
      </c>
      <c r="W197" s="23">
        <f t="shared" si="474"/>
        <v>0</v>
      </c>
      <c r="X197" s="23">
        <f t="shared" ref="X197:AE197" si="475">X196-X160</f>
        <v>0</v>
      </c>
      <c r="Y197" s="23">
        <f t="shared" si="475"/>
        <v>0</v>
      </c>
      <c r="Z197" s="23">
        <f t="shared" si="475"/>
        <v>0</v>
      </c>
      <c r="AA197" s="23">
        <f t="shared" ref="AA197" si="476">AA196-AA160</f>
        <v>0</v>
      </c>
      <c r="AB197" s="24">
        <f t="shared" si="475"/>
        <v>0</v>
      </c>
      <c r="AC197" s="24">
        <f t="shared" si="475"/>
        <v>0</v>
      </c>
      <c r="AD197" s="24">
        <f t="shared" si="475"/>
        <v>0</v>
      </c>
      <c r="AE197" s="24">
        <f t="shared" si="475"/>
        <v>0</v>
      </c>
      <c r="AJ197" s="23">
        <f t="shared" ref="AJ197:AO197" si="477">AJ196-AJ160</f>
        <v>0</v>
      </c>
      <c r="AK197" s="23" t="e">
        <f t="shared" si="477"/>
        <v>#DIV/0!</v>
      </c>
      <c r="AL197" s="23">
        <f t="shared" si="477"/>
        <v>0</v>
      </c>
      <c r="AM197" s="23" t="e">
        <f t="shared" si="477"/>
        <v>#DIV/0!</v>
      </c>
      <c r="AN197" s="23">
        <f t="shared" si="477"/>
        <v>0</v>
      </c>
      <c r="AO197" s="23" t="e">
        <f t="shared" si="477"/>
        <v>#DIV/0!</v>
      </c>
      <c r="AP197" s="23">
        <f t="shared" ref="AP197:CE197" si="478">AP196-AP160</f>
        <v>0</v>
      </c>
      <c r="AQ197" s="23" t="e">
        <f t="shared" si="478"/>
        <v>#DIV/0!</v>
      </c>
      <c r="AR197" s="23">
        <f t="shared" si="478"/>
        <v>0</v>
      </c>
      <c r="AS197" s="23" t="e">
        <f t="shared" si="478"/>
        <v>#DIV/0!</v>
      </c>
      <c r="AT197" s="23">
        <f t="shared" si="478"/>
        <v>0</v>
      </c>
      <c r="AU197" s="23" t="e">
        <f t="shared" si="478"/>
        <v>#DIV/0!</v>
      </c>
      <c r="AV197" s="23">
        <f t="shared" si="478"/>
        <v>0</v>
      </c>
      <c r="AW197" s="23" t="e">
        <f t="shared" si="478"/>
        <v>#DIV/0!</v>
      </c>
      <c r="AX197" s="23">
        <f t="shared" si="478"/>
        <v>0</v>
      </c>
      <c r="AY197" s="23" t="e">
        <f t="shared" si="478"/>
        <v>#DIV/0!</v>
      </c>
      <c r="AZ197" s="23">
        <f t="shared" si="478"/>
        <v>0</v>
      </c>
      <c r="BA197" s="23" t="e">
        <f t="shared" si="478"/>
        <v>#DIV/0!</v>
      </c>
      <c r="BB197" s="23">
        <f t="shared" si="478"/>
        <v>0</v>
      </c>
      <c r="BC197" s="23" t="e">
        <f t="shared" si="478"/>
        <v>#DIV/0!</v>
      </c>
      <c r="BD197" s="23">
        <f t="shared" si="478"/>
        <v>0</v>
      </c>
      <c r="BE197" s="23" t="e">
        <f t="shared" si="478"/>
        <v>#DIV/0!</v>
      </c>
      <c r="BF197" s="23">
        <f t="shared" si="478"/>
        <v>0</v>
      </c>
      <c r="BG197" s="23" t="e">
        <f t="shared" si="478"/>
        <v>#DIV/0!</v>
      </c>
      <c r="BH197" s="23">
        <f>BH196-BH160</f>
        <v>0</v>
      </c>
      <c r="BI197" s="23" t="e">
        <f t="shared" si="478"/>
        <v>#DIV/0!</v>
      </c>
      <c r="BJ197" s="23">
        <f t="shared" si="478"/>
        <v>0</v>
      </c>
      <c r="BK197" s="23" t="e">
        <f t="shared" si="478"/>
        <v>#DIV/0!</v>
      </c>
      <c r="BL197" s="23">
        <f t="shared" si="478"/>
        <v>0</v>
      </c>
      <c r="BM197" s="23" t="e">
        <f t="shared" si="478"/>
        <v>#DIV/0!</v>
      </c>
      <c r="BN197" s="23">
        <f t="shared" si="478"/>
        <v>0</v>
      </c>
      <c r="BO197" s="23" t="e">
        <f t="shared" si="478"/>
        <v>#DIV/0!</v>
      </c>
      <c r="BP197" s="23">
        <f t="shared" si="478"/>
        <v>0</v>
      </c>
      <c r="BQ197" s="23" t="e">
        <f t="shared" si="478"/>
        <v>#DIV/0!</v>
      </c>
      <c r="BR197" s="23">
        <f t="shared" si="478"/>
        <v>0</v>
      </c>
      <c r="BS197" s="23" t="e">
        <f t="shared" si="478"/>
        <v>#DIV/0!</v>
      </c>
      <c r="BT197" s="23">
        <f t="shared" si="478"/>
        <v>0</v>
      </c>
      <c r="BU197" s="23" t="e">
        <f t="shared" si="478"/>
        <v>#DIV/0!</v>
      </c>
      <c r="BV197" s="23">
        <f t="shared" si="478"/>
        <v>0</v>
      </c>
      <c r="BW197" s="23" t="e">
        <f t="shared" si="478"/>
        <v>#DIV/0!</v>
      </c>
      <c r="BX197" s="23">
        <f t="shared" si="478"/>
        <v>0</v>
      </c>
      <c r="BY197" s="23" t="e">
        <f t="shared" si="478"/>
        <v>#DIV/0!</v>
      </c>
      <c r="BZ197" s="23">
        <f t="shared" si="478"/>
        <v>9.9999999997635314E-4</v>
      </c>
      <c r="CA197" s="23">
        <f t="shared" si="478"/>
        <v>9.9999999997635314E-4</v>
      </c>
      <c r="CB197" s="23">
        <f t="shared" si="478"/>
        <v>0</v>
      </c>
      <c r="CC197" s="23">
        <f t="shared" si="478"/>
        <v>0</v>
      </c>
      <c r="CD197" s="23">
        <f t="shared" si="478"/>
        <v>0</v>
      </c>
      <c r="CE197" s="23">
        <f t="shared" si="478"/>
        <v>0</v>
      </c>
      <c r="CF197" s="23">
        <f>CF196-CF160</f>
        <v>-1.00000000009004E-3</v>
      </c>
      <c r="CG197" s="23">
        <f>CG196-CG160</f>
        <v>-1.00000000009004E-3</v>
      </c>
      <c r="CH197" s="23">
        <f>CH196-CH160</f>
        <v>0</v>
      </c>
      <c r="CI197" s="23">
        <f>CI196-CI160</f>
        <v>0</v>
      </c>
      <c r="CJ197" s="23">
        <f t="shared" ref="CJ197:DB197" si="479">CJ196-CJ160</f>
        <v>0</v>
      </c>
      <c r="CK197" s="23">
        <f t="shared" si="479"/>
        <v>0</v>
      </c>
      <c r="CL197" s="23">
        <f t="shared" ref="CL197" si="480">CL196-CL160</f>
        <v>0</v>
      </c>
      <c r="CM197" s="24">
        <f t="shared" si="479"/>
        <v>0</v>
      </c>
      <c r="CN197" s="24">
        <f t="shared" si="479"/>
        <v>0</v>
      </c>
      <c r="CO197" s="24">
        <f t="shared" si="479"/>
        <v>0</v>
      </c>
      <c r="CP197" s="24">
        <f t="shared" si="479"/>
        <v>0</v>
      </c>
      <c r="CQ197" s="24">
        <f t="shared" si="479"/>
        <v>0</v>
      </c>
      <c r="CR197" s="24">
        <f t="shared" si="479"/>
        <v>0</v>
      </c>
      <c r="CS197" s="24">
        <f t="shared" si="479"/>
        <v>0</v>
      </c>
      <c r="CT197" s="24">
        <f t="shared" si="479"/>
        <v>0</v>
      </c>
      <c r="CU197" s="24">
        <f t="shared" si="479"/>
        <v>0</v>
      </c>
      <c r="CV197" s="24">
        <f t="shared" si="479"/>
        <v>0</v>
      </c>
      <c r="CW197" s="24">
        <f t="shared" si="479"/>
        <v>0</v>
      </c>
      <c r="CX197" s="24">
        <f t="shared" si="479"/>
        <v>0</v>
      </c>
      <c r="CY197" s="24">
        <f t="shared" si="479"/>
        <v>0</v>
      </c>
      <c r="CZ197" s="24">
        <f t="shared" si="479"/>
        <v>0</v>
      </c>
      <c r="DA197" s="24">
        <f t="shared" si="479"/>
        <v>0</v>
      </c>
      <c r="DB197" s="24">
        <f t="shared" si="479"/>
        <v>0</v>
      </c>
      <c r="DE197" s="123"/>
      <c r="DF197" s="23">
        <v>0</v>
      </c>
    </row>
    <row r="198" spans="1:110" s="23" customFormat="1" x14ac:dyDescent="0.2">
      <c r="A198" s="28"/>
      <c r="AB198" s="24"/>
      <c r="AC198" s="24"/>
      <c r="AD198" s="24"/>
      <c r="AE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</row>
    <row r="199" spans="1:110" s="22" customFormat="1" x14ac:dyDescent="0.2">
      <c r="A199" s="22" t="s">
        <v>80</v>
      </c>
      <c r="B199" s="22">
        <f t="shared" ref="B199:W199" si="481">B159-B192</f>
        <v>6.2826327000000006</v>
      </c>
      <c r="C199" s="22">
        <f t="shared" si="481"/>
        <v>1.1463684999999999</v>
      </c>
      <c r="D199" s="22">
        <f t="shared" si="481"/>
        <v>4.7520512999999998</v>
      </c>
      <c r="E199" s="22">
        <f t="shared" si="481"/>
        <v>-0.79378179999999998</v>
      </c>
      <c r="F199" s="22">
        <f t="shared" si="481"/>
        <v>-0.50477380000000016</v>
      </c>
      <c r="G199" s="22">
        <f t="shared" si="481"/>
        <v>-1.7551648999999998</v>
      </c>
      <c r="H199" s="22">
        <f t="shared" si="481"/>
        <v>6.5532791000000001</v>
      </c>
      <c r="I199" s="22">
        <f t="shared" si="481"/>
        <v>21.837359299999999</v>
      </c>
      <c r="J199" s="22">
        <f t="shared" si="481"/>
        <v>38.052904400000003</v>
      </c>
      <c r="K199" s="22">
        <f t="shared" si="481"/>
        <v>112.2107072</v>
      </c>
      <c r="L199" s="22">
        <f t="shared" si="481"/>
        <v>110.35355560000001</v>
      </c>
      <c r="M199" s="22">
        <f t="shared" si="481"/>
        <v>178.99936509999998</v>
      </c>
      <c r="N199" s="22">
        <f t="shared" si="481"/>
        <v>86.351923700000015</v>
      </c>
      <c r="O199" s="22">
        <f t="shared" si="481"/>
        <v>69.327319899999992</v>
      </c>
      <c r="P199" s="22">
        <f t="shared" si="481"/>
        <v>125.942037</v>
      </c>
      <c r="Q199" s="22">
        <f t="shared" si="481"/>
        <v>503.59833279999998</v>
      </c>
      <c r="R199" s="22">
        <f t="shared" si="481"/>
        <v>420.50589020000001</v>
      </c>
      <c r="S199" s="22">
        <f t="shared" si="481"/>
        <v>232.45072970000001</v>
      </c>
      <c r="T199" s="22">
        <f t="shared" si="481"/>
        <v>218.8609702</v>
      </c>
      <c r="U199" s="22">
        <f t="shared" si="481"/>
        <v>6.552603199999993</v>
      </c>
      <c r="V199" s="22">
        <f t="shared" si="481"/>
        <v>-166.42410000000001</v>
      </c>
      <c r="W199" s="22">
        <f t="shared" si="481"/>
        <v>-276.92500000000001</v>
      </c>
      <c r="X199" s="22">
        <f t="shared" ref="X199:AE199" si="482">X159-X192</f>
        <v>-310.39729999999997</v>
      </c>
      <c r="Y199" s="22">
        <f t="shared" si="482"/>
        <v>-250.85380000000001</v>
      </c>
      <c r="Z199" s="22">
        <f t="shared" si="482"/>
        <v>-254.83630000000005</v>
      </c>
      <c r="AA199" s="22">
        <f t="shared" ref="AA199" si="483">AA159-AA192</f>
        <v>-250.8347</v>
      </c>
      <c r="AB199" s="21">
        <f t="shared" si="482"/>
        <v>-401.25223501022685</v>
      </c>
      <c r="AC199" s="21">
        <f t="shared" si="482"/>
        <v>-574.75219751505983</v>
      </c>
      <c r="AD199" s="21">
        <f t="shared" si="482"/>
        <v>-778.72541038567556</v>
      </c>
      <c r="AE199" s="21">
        <f t="shared" si="482"/>
        <v>-1109.6954981100996</v>
      </c>
      <c r="AJ199" s="22">
        <f t="shared" ref="AJ199:AO199" si="484">AJ159-AJ192</f>
        <v>0</v>
      </c>
      <c r="AK199" s="22" t="e">
        <f t="shared" si="484"/>
        <v>#DIV/0!</v>
      </c>
      <c r="AL199" s="22">
        <f t="shared" si="484"/>
        <v>0</v>
      </c>
      <c r="AM199" s="22" t="e">
        <f t="shared" si="484"/>
        <v>#DIV/0!</v>
      </c>
      <c r="AN199" s="22">
        <f t="shared" si="484"/>
        <v>0</v>
      </c>
      <c r="AO199" s="22" t="e">
        <f t="shared" si="484"/>
        <v>#DIV/0!</v>
      </c>
      <c r="AP199" s="22">
        <f t="shared" ref="AP199:CE199" si="485">AP159-AP192</f>
        <v>0</v>
      </c>
      <c r="AQ199" s="22" t="e">
        <f t="shared" si="485"/>
        <v>#DIV/0!</v>
      </c>
      <c r="AR199" s="22">
        <f t="shared" si="485"/>
        <v>0</v>
      </c>
      <c r="AS199" s="22" t="e">
        <f t="shared" si="485"/>
        <v>#DIV/0!</v>
      </c>
      <c r="AT199" s="22">
        <f t="shared" si="485"/>
        <v>0</v>
      </c>
      <c r="AU199" s="22" t="e">
        <f t="shared" si="485"/>
        <v>#DIV/0!</v>
      </c>
      <c r="AV199" s="22">
        <f t="shared" si="485"/>
        <v>0</v>
      </c>
      <c r="AW199" s="22" t="e">
        <f t="shared" si="485"/>
        <v>#DIV/0!</v>
      </c>
      <c r="AX199" s="22">
        <f t="shared" si="485"/>
        <v>0</v>
      </c>
      <c r="AY199" s="22" t="e">
        <f t="shared" si="485"/>
        <v>#DIV/0!</v>
      </c>
      <c r="AZ199" s="22">
        <f t="shared" si="485"/>
        <v>0</v>
      </c>
      <c r="BA199" s="22" t="e">
        <f t="shared" si="485"/>
        <v>#DIV/0!</v>
      </c>
      <c r="BB199" s="22">
        <f t="shared" si="485"/>
        <v>0</v>
      </c>
      <c r="BC199" s="22" t="e">
        <f t="shared" si="485"/>
        <v>#DIV/0!</v>
      </c>
      <c r="BD199" s="22">
        <f t="shared" si="485"/>
        <v>0</v>
      </c>
      <c r="BE199" s="22" t="e">
        <f t="shared" si="485"/>
        <v>#DIV/0!</v>
      </c>
      <c r="BF199" s="22">
        <f t="shared" si="485"/>
        <v>0</v>
      </c>
      <c r="BG199" s="22" t="e">
        <f t="shared" si="485"/>
        <v>#DIV/0!</v>
      </c>
      <c r="BH199" s="22">
        <f t="shared" si="485"/>
        <v>0</v>
      </c>
      <c r="BI199" s="22" t="e">
        <f t="shared" si="485"/>
        <v>#DIV/0!</v>
      </c>
      <c r="BJ199" s="22">
        <f t="shared" si="485"/>
        <v>0</v>
      </c>
      <c r="BK199" s="22" t="e">
        <f t="shared" si="485"/>
        <v>#DIV/0!</v>
      </c>
      <c r="BL199" s="22">
        <f t="shared" si="485"/>
        <v>0</v>
      </c>
      <c r="BM199" s="22" t="e">
        <f t="shared" si="485"/>
        <v>#DIV/0!</v>
      </c>
      <c r="BN199" s="22">
        <f t="shared" si="485"/>
        <v>0</v>
      </c>
      <c r="BO199" s="22" t="e">
        <f t="shared" si="485"/>
        <v>#DIV/0!</v>
      </c>
      <c r="BP199" s="22">
        <f t="shared" si="485"/>
        <v>0</v>
      </c>
      <c r="BQ199" s="22" t="e">
        <f t="shared" si="485"/>
        <v>#DIV/0!</v>
      </c>
      <c r="BR199" s="22">
        <f t="shared" si="485"/>
        <v>0</v>
      </c>
      <c r="BS199" s="22" t="e">
        <f t="shared" si="485"/>
        <v>#DIV/0!</v>
      </c>
      <c r="BT199" s="22">
        <f t="shared" si="485"/>
        <v>0</v>
      </c>
      <c r="BU199" s="22" t="e">
        <f t="shared" si="485"/>
        <v>#DIV/0!</v>
      </c>
      <c r="BV199" s="22">
        <f t="shared" si="485"/>
        <v>0</v>
      </c>
      <c r="BW199" s="22" t="e">
        <f t="shared" si="485"/>
        <v>#DIV/0!</v>
      </c>
      <c r="BX199" s="22">
        <f t="shared" si="485"/>
        <v>0</v>
      </c>
      <c r="BY199" s="22" t="e">
        <f t="shared" si="485"/>
        <v>#DIV/0!</v>
      </c>
      <c r="BZ199" s="22">
        <f t="shared" si="485"/>
        <v>-310.39800000000002</v>
      </c>
      <c r="CA199" s="22">
        <f t="shared" si="485"/>
        <v>-213.77853723560224</v>
      </c>
      <c r="CB199" s="22">
        <f t="shared" si="485"/>
        <v>0</v>
      </c>
      <c r="CC199" s="22">
        <f t="shared" si="485"/>
        <v>-48.587000000000039</v>
      </c>
      <c r="CD199" s="22">
        <f t="shared" si="485"/>
        <v>-250.85400000000001</v>
      </c>
      <c r="CE199" s="22">
        <f t="shared" si="485"/>
        <v>-268.6876165702858</v>
      </c>
      <c r="CF199" s="22">
        <f>CF159-CF192</f>
        <v>-187.10699999999997</v>
      </c>
      <c r="CG199" s="22">
        <f>CG159-CG192</f>
        <v>-201.99494939376251</v>
      </c>
      <c r="CH199" s="22">
        <f>CH159-CH192</f>
        <v>-254.83630000000005</v>
      </c>
      <c r="CI199" s="22">
        <f>CI159-CI192</f>
        <v>-345.05022702830007</v>
      </c>
      <c r="CJ199" s="22">
        <f t="shared" ref="CJ199:DB199" si="486">CJ159-CJ192</f>
        <v>-212.46800000000002</v>
      </c>
      <c r="CK199" s="22">
        <f t="shared" si="486"/>
        <v>-205.92228157521561</v>
      </c>
      <c r="CL199" s="22">
        <f t="shared" ref="CL199" si="487">CL159-CL192</f>
        <v>-250.83500000000004</v>
      </c>
      <c r="CM199" s="21">
        <f t="shared" si="486"/>
        <v>-338.3062966088919</v>
      </c>
      <c r="CN199" s="21">
        <f t="shared" si="486"/>
        <v>-333.52601679065953</v>
      </c>
      <c r="CO199" s="21">
        <f t="shared" si="486"/>
        <v>-365.96941327697658</v>
      </c>
      <c r="CP199" s="21">
        <f t="shared" si="486"/>
        <v>-401.25223501022685</v>
      </c>
      <c r="CQ199" s="21">
        <f t="shared" si="486"/>
        <v>-419.55280522212638</v>
      </c>
      <c r="CR199" s="21">
        <f t="shared" si="486"/>
        <v>-431.44143501974287</v>
      </c>
      <c r="CS199" s="21">
        <f t="shared" si="486"/>
        <v>-490.3585233583899</v>
      </c>
      <c r="CT199" s="21">
        <f t="shared" si="486"/>
        <v>-574.75219751505983</v>
      </c>
      <c r="CU199" s="21">
        <f t="shared" si="486"/>
        <v>-606.17554219262445</v>
      </c>
      <c r="CV199" s="21">
        <f t="shared" si="486"/>
        <v>-640.04075417959984</v>
      </c>
      <c r="CW199" s="21">
        <f t="shared" si="486"/>
        <v>-725.04374028390805</v>
      </c>
      <c r="CX199" s="21">
        <f t="shared" si="486"/>
        <v>-778.72541038567556</v>
      </c>
      <c r="CY199" s="21">
        <f t="shared" si="486"/>
        <v>-836.45254211767838</v>
      </c>
      <c r="CZ199" s="21">
        <f t="shared" si="486"/>
        <v>-891.67068528489835</v>
      </c>
      <c r="DA199" s="21">
        <f t="shared" si="486"/>
        <v>-1000.0120545301909</v>
      </c>
      <c r="DB199" s="21">
        <f t="shared" si="486"/>
        <v>-1109.6954981100996</v>
      </c>
      <c r="DE199" s="126"/>
      <c r="DF199" s="22">
        <v>-348.36297589958457</v>
      </c>
    </row>
    <row r="200" spans="1:110" x14ac:dyDescent="0.2">
      <c r="AA200" s="2"/>
      <c r="CE200" s="111"/>
      <c r="CG200" s="111"/>
    </row>
    <row r="201" spans="1:110" s="49" customFormat="1" x14ac:dyDescent="0.2">
      <c r="A201" s="49" t="s">
        <v>81</v>
      </c>
      <c r="B201" s="49">
        <f>'Annual Raw'!C85</f>
        <v>11.0920574</v>
      </c>
      <c r="C201" s="49">
        <f>'Annual Raw'!D85</f>
        <v>8.7810956999999998</v>
      </c>
      <c r="D201" s="49">
        <f>'Annual Raw'!E85</f>
        <v>6.5160578999999998</v>
      </c>
      <c r="E201" s="49">
        <f>'Annual Raw'!F85</f>
        <v>5.0504921999999999</v>
      </c>
      <c r="F201" s="49">
        <f>'Annual Raw'!G85</f>
        <v>10.4944875</v>
      </c>
      <c r="G201" s="49">
        <f>'Annual Raw'!H85</f>
        <v>11.922312099999999</v>
      </c>
      <c r="H201" s="49">
        <f>'Annual Raw'!I85</f>
        <v>20.730255400000001</v>
      </c>
      <c r="I201" s="49">
        <f>'Annual Raw'!J85</f>
        <v>0</v>
      </c>
      <c r="J201" s="49">
        <f>'Annual Raw'!K85</f>
        <v>41.401397699999997</v>
      </c>
      <c r="K201" s="49">
        <f>'Annual Raw'!L85</f>
        <v>31.075413600000001</v>
      </c>
      <c r="L201" s="49">
        <f>'Annual Raw'!M85</f>
        <v>47.609191099999997</v>
      </c>
      <c r="M201" s="49">
        <f>'Annual Raw'!N85</f>
        <v>76.559426099999996</v>
      </c>
      <c r="N201" s="49">
        <f>'Annual Raw'!O85</f>
        <v>207.18541379999999</v>
      </c>
      <c r="O201" s="49">
        <f>'Annual Raw'!P85</f>
        <v>243.77288010000001</v>
      </c>
      <c r="P201" s="49">
        <f>'Annual Raw'!Q85</f>
        <v>416.4122079</v>
      </c>
      <c r="Q201" s="49">
        <f>'Annual Raw'!R85</f>
        <v>165.4489719</v>
      </c>
      <c r="R201" s="49">
        <f>'Annual Raw'!S85</f>
        <v>167.1339576</v>
      </c>
      <c r="S201" s="49">
        <f>'Annual Raw'!T85</f>
        <v>205.73167989999999</v>
      </c>
      <c r="T201" s="49">
        <f>'Annual Raw'!U85</f>
        <v>157.2196945</v>
      </c>
      <c r="U201" s="49">
        <f>'Annual Raw'!V85</f>
        <v>219.792709</v>
      </c>
      <c r="V201" s="49">
        <f>'Annual Raw'!W85</f>
        <v>146.4881</v>
      </c>
      <c r="W201" s="49">
        <f>'Annual Raw'!X85</f>
        <v>133.691</v>
      </c>
      <c r="X201" s="49">
        <f>'Annual Raw'!Y85</f>
        <v>194.3768</v>
      </c>
      <c r="Y201" s="49">
        <f>'Annual Raw'!Z85</f>
        <v>177.964</v>
      </c>
      <c r="Z201" s="49">
        <f>'Annual Raw'!AA85</f>
        <v>291.39980000000003</v>
      </c>
      <c r="AA201" s="49">
        <f>'Annual Raw'!AB85</f>
        <v>249.18719999999999</v>
      </c>
      <c r="AB201" s="50"/>
      <c r="AC201" s="50"/>
      <c r="AD201" s="50"/>
      <c r="AE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8"/>
    </row>
    <row r="202" spans="1:110" s="29" customFormat="1" x14ac:dyDescent="0.2">
      <c r="A202" s="29" t="s">
        <v>82</v>
      </c>
      <c r="B202" s="29">
        <f>'Annual Raw'!C95</f>
        <v>10.9861187</v>
      </c>
      <c r="C202" s="29">
        <f>'Annual Raw'!D95</f>
        <v>8.2679369000000005</v>
      </c>
      <c r="D202" s="29">
        <f>'Annual Raw'!E95</f>
        <v>6.2139917999999996</v>
      </c>
      <c r="E202" s="29">
        <f>'Annual Raw'!F95</f>
        <v>5.0504921999999999</v>
      </c>
      <c r="F202" s="29">
        <f>'Annual Raw'!G95</f>
        <v>10.327280500000001</v>
      </c>
      <c r="G202" s="29">
        <f>'Annual Raw'!H95</f>
        <v>11.922312099999999</v>
      </c>
      <c r="H202" s="29">
        <f>'Annual Raw'!I95</f>
        <v>19.914780400000001</v>
      </c>
      <c r="I202" s="29">
        <f>'Annual Raw'!J95</f>
        <v>0</v>
      </c>
      <c r="J202" s="29">
        <f>'Annual Raw'!K95</f>
        <v>39.696382900000003</v>
      </c>
      <c r="K202" s="29">
        <f>'Annual Raw'!L95</f>
        <v>29.088752499999998</v>
      </c>
      <c r="L202" s="29">
        <f>'Annual Raw'!M95</f>
        <v>44.668141499999997</v>
      </c>
      <c r="M202" s="29">
        <f>'Annual Raw'!N95</f>
        <v>40.985217900000002</v>
      </c>
      <c r="N202" s="29">
        <f>'Annual Raw'!O95</f>
        <v>169.4910026</v>
      </c>
      <c r="O202" s="29">
        <f>'Annual Raw'!P95</f>
        <v>32.733323499999997</v>
      </c>
      <c r="P202" s="29">
        <f>'Annual Raw'!Q95</f>
        <v>117.0536561</v>
      </c>
      <c r="Q202" s="29">
        <f>'Annual Raw'!R95</f>
        <v>130.66449209999999</v>
      </c>
      <c r="R202" s="29">
        <f>'Annual Raw'!S95</f>
        <v>163.2142206</v>
      </c>
      <c r="S202" s="29">
        <f>'Annual Raw'!T95</f>
        <v>202.53073850000001</v>
      </c>
      <c r="T202" s="29">
        <f>'Annual Raw'!U95</f>
        <v>153.7833483</v>
      </c>
      <c r="U202" s="29">
        <f>'Annual Raw'!V95</f>
        <v>216.2309233</v>
      </c>
      <c r="V202" s="29">
        <f>'Annual Raw'!W95</f>
        <v>142.7141</v>
      </c>
      <c r="W202" s="29">
        <f>'Annual Raw'!X95</f>
        <v>129.72200000000001</v>
      </c>
      <c r="X202" s="29">
        <f>'Annual Raw'!Y95</f>
        <v>189.62710000000001</v>
      </c>
      <c r="Y202" s="29">
        <f>'Annual Raw'!Z95</f>
        <v>174.56700000000001</v>
      </c>
      <c r="Z202" s="29">
        <f>'Annual Raw'!AA95</f>
        <v>288.43259999999998</v>
      </c>
      <c r="AA202" s="29">
        <f>'Annual Raw'!AB95</f>
        <v>245.01570000000001</v>
      </c>
      <c r="AB202" s="30"/>
      <c r="AC202" s="30"/>
      <c r="AD202" s="30"/>
      <c r="AE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9"/>
    </row>
    <row r="203" spans="1:110" s="29" customFormat="1" x14ac:dyDescent="0.2">
      <c r="A203" s="29" t="s">
        <v>83</v>
      </c>
      <c r="B203" s="29">
        <f>'Annual Raw'!C93</f>
        <v>0.1059387</v>
      </c>
      <c r="C203" s="29">
        <f>'Annual Raw'!D93</f>
        <v>0.51315880000000003</v>
      </c>
      <c r="D203" s="29">
        <f>'Annual Raw'!E93</f>
        <v>0.3020661</v>
      </c>
      <c r="E203" s="29">
        <f>'Annual Raw'!F93</f>
        <v>0</v>
      </c>
      <c r="F203" s="29">
        <f>'Annual Raw'!G93</f>
        <v>0.16720699999999999</v>
      </c>
      <c r="G203" s="29">
        <f>'Annual Raw'!H93</f>
        <v>0</v>
      </c>
      <c r="H203" s="29">
        <f>'Annual Raw'!I93</f>
        <v>0.81547499999999995</v>
      </c>
      <c r="I203" s="29">
        <f>'Annual Raw'!J93</f>
        <v>0</v>
      </c>
      <c r="J203" s="29">
        <f>'Annual Raw'!K93</f>
        <v>0.27965030000000002</v>
      </c>
      <c r="K203" s="29">
        <f>'Annual Raw'!L93</f>
        <v>0.27965030000000002</v>
      </c>
      <c r="L203" s="29">
        <f>'Annual Raw'!M93</f>
        <v>0.27965030000000002</v>
      </c>
      <c r="M203" s="29">
        <f>'Annual Raw'!N93</f>
        <v>35.574208200000001</v>
      </c>
      <c r="N203" s="29">
        <f>'Annual Raw'!O93</f>
        <v>37.694411199999998</v>
      </c>
      <c r="O203" s="29">
        <f>'Annual Raw'!P93</f>
        <v>211.0395566</v>
      </c>
      <c r="P203" s="29">
        <f>'Annual Raw'!Q93</f>
        <v>299.35855179999999</v>
      </c>
      <c r="Q203" s="29">
        <f>'Annual Raw'!R93</f>
        <v>34.7844798</v>
      </c>
      <c r="R203" s="29">
        <f>'Annual Raw'!S93</f>
        <v>3.919737</v>
      </c>
      <c r="S203" s="29">
        <f>'Annual Raw'!T93</f>
        <v>3.2009414</v>
      </c>
      <c r="T203" s="29">
        <f>'Annual Raw'!U93</f>
        <v>3.4363462</v>
      </c>
      <c r="U203" s="29">
        <f>'Annual Raw'!V93</f>
        <v>0</v>
      </c>
      <c r="V203" s="29">
        <f>'Annual Raw'!W93</f>
        <v>3.774</v>
      </c>
      <c r="W203" s="29">
        <f>'Annual Raw'!X93</f>
        <v>3.9689999999999999</v>
      </c>
      <c r="X203" s="29">
        <f>'Annual Raw'!Y93</f>
        <v>4.7496999999999998</v>
      </c>
      <c r="Y203" s="29">
        <f>'Annual Raw'!Z93</f>
        <v>3.3969999999999998</v>
      </c>
      <c r="Z203" s="29">
        <f>'Annual Raw'!AA93</f>
        <v>2.9672000000000001</v>
      </c>
      <c r="AA203" s="29">
        <f>'Annual Raw'!AB93</f>
        <v>4.1715</v>
      </c>
      <c r="AB203" s="30"/>
      <c r="AC203" s="30"/>
      <c r="AD203" s="30"/>
      <c r="AE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E203" s="139"/>
    </row>
    <row r="204" spans="1:110" s="29" customFormat="1" x14ac:dyDescent="0.2">
      <c r="A204" s="29" t="s">
        <v>84</v>
      </c>
      <c r="B204" s="29">
        <f t="shared" ref="B204:V204" si="488">B201-B202-B203</f>
        <v>-6.106226635438361E-16</v>
      </c>
      <c r="C204" s="29">
        <f t="shared" si="488"/>
        <v>0</v>
      </c>
      <c r="D204" s="29">
        <f t="shared" si="488"/>
        <v>0</v>
      </c>
      <c r="E204" s="29">
        <f t="shared" si="488"/>
        <v>0</v>
      </c>
      <c r="F204" s="29">
        <f t="shared" si="488"/>
        <v>-5.5511151231257827E-16</v>
      </c>
      <c r="G204" s="29">
        <f t="shared" si="488"/>
        <v>0</v>
      </c>
      <c r="H204" s="29">
        <f t="shared" si="488"/>
        <v>0</v>
      </c>
      <c r="I204" s="29">
        <f t="shared" si="488"/>
        <v>0</v>
      </c>
      <c r="J204" s="29">
        <f t="shared" si="488"/>
        <v>1.4253644999999935</v>
      </c>
      <c r="K204" s="29">
        <f t="shared" si="488"/>
        <v>1.7070108000000026</v>
      </c>
      <c r="L204" s="29">
        <f t="shared" si="488"/>
        <v>2.6613992999999994</v>
      </c>
      <c r="M204" s="29">
        <f t="shared" si="488"/>
        <v>0</v>
      </c>
      <c r="N204" s="29">
        <f t="shared" si="488"/>
        <v>0</v>
      </c>
      <c r="O204" s="29">
        <f t="shared" si="488"/>
        <v>0</v>
      </c>
      <c r="P204" s="29">
        <f t="shared" si="488"/>
        <v>0</v>
      </c>
      <c r="Q204" s="29">
        <f t="shared" si="488"/>
        <v>0</v>
      </c>
      <c r="R204" s="29">
        <f t="shared" si="488"/>
        <v>0</v>
      </c>
      <c r="S204" s="29">
        <f t="shared" si="488"/>
        <v>-2.3536728122053319E-14</v>
      </c>
      <c r="T204" s="29">
        <f t="shared" si="488"/>
        <v>0</v>
      </c>
      <c r="U204" s="29">
        <f t="shared" si="488"/>
        <v>3.5617857000000015</v>
      </c>
      <c r="V204" s="29">
        <f t="shared" si="488"/>
        <v>0</v>
      </c>
      <c r="W204" s="29">
        <f t="shared" ref="W204:AE204" si="489">W201-W202-W203</f>
        <v>-5.773159728050814E-15</v>
      </c>
      <c r="X204" s="29">
        <f t="shared" si="489"/>
        <v>-9.7699626167013776E-15</v>
      </c>
      <c r="Y204" s="29">
        <f t="shared" si="489"/>
        <v>-8.4376949871511897E-15</v>
      </c>
      <c r="Z204" s="29">
        <f t="shared" si="489"/>
        <v>4.7961634663806763E-14</v>
      </c>
      <c r="AA204" s="29">
        <f t="shared" ref="AA204" si="490">AA201-AA202-AA203</f>
        <v>-1.9539925233402755E-14</v>
      </c>
      <c r="AB204" s="30">
        <f t="shared" si="489"/>
        <v>0</v>
      </c>
      <c r="AC204" s="30">
        <f t="shared" si="489"/>
        <v>0</v>
      </c>
      <c r="AD204" s="30">
        <f t="shared" si="489"/>
        <v>0</v>
      </c>
      <c r="AE204" s="30">
        <f t="shared" si="489"/>
        <v>0</v>
      </c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E204" s="139"/>
      <c r="DF204" s="29">
        <v>0</v>
      </c>
    </row>
    <row r="205" spans="1:110" s="5" customFormat="1" x14ac:dyDescent="0.2">
      <c r="AB205" s="63"/>
      <c r="AC205" s="63"/>
      <c r="AD205" s="63"/>
      <c r="AE205" s="63"/>
      <c r="CE205" s="112"/>
      <c r="CG205" s="112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E205" s="139"/>
    </row>
    <row r="206" spans="1:110" s="95" customFormat="1" x14ac:dyDescent="0.2">
      <c r="A206" s="95" t="s">
        <v>85</v>
      </c>
      <c r="B206" s="95">
        <f t="shared" ref="B206:W206" si="491">B201/B151</f>
        <v>0.64749719840118047</v>
      </c>
      <c r="C206" s="95">
        <f t="shared" si="491"/>
        <v>0.44229830219695854</v>
      </c>
      <c r="D206" s="95">
        <f t="shared" si="491"/>
        <v>0.315322080932258</v>
      </c>
      <c r="E206" s="95">
        <f t="shared" si="491"/>
        <v>0.21737060441193931</v>
      </c>
      <c r="F206" s="95">
        <f t="shared" si="491"/>
        <v>0.40314133464791102</v>
      </c>
      <c r="G206" s="95">
        <f t="shared" si="491"/>
        <v>0.34681374593838266</v>
      </c>
      <c r="H206" s="95">
        <f t="shared" si="491"/>
        <v>0.41211625878686448</v>
      </c>
      <c r="I206" s="95">
        <f t="shared" si="491"/>
        <v>0</v>
      </c>
      <c r="J206" s="95">
        <f t="shared" si="491"/>
        <v>0.43727891498008287</v>
      </c>
      <c r="K206" s="95">
        <f t="shared" si="491"/>
        <v>0.22650939669032769</v>
      </c>
      <c r="L206" s="95">
        <f t="shared" si="491"/>
        <v>0.27334965669412664</v>
      </c>
      <c r="M206" s="95">
        <f t="shared" si="491"/>
        <v>0.4057134377704783</v>
      </c>
      <c r="N206" s="95">
        <f t="shared" si="491"/>
        <v>0.48875103183060642</v>
      </c>
      <c r="O206" s="95">
        <f t="shared" si="491"/>
        <v>0.70960553960728734</v>
      </c>
      <c r="P206" s="95">
        <f t="shared" si="491"/>
        <v>1.2604901459853528</v>
      </c>
      <c r="Q206" s="95">
        <f t="shared" si="491"/>
        <v>2.349038795747648</v>
      </c>
      <c r="R206" s="95">
        <f t="shared" si="491"/>
        <v>8.7082124971326955</v>
      </c>
      <c r="S206" s="95">
        <f t="shared" si="491"/>
        <v>10.594786220197687</v>
      </c>
      <c r="T206" s="95">
        <f t="shared" si="491"/>
        <v>0.75006452156097858</v>
      </c>
      <c r="U206" s="95">
        <f t="shared" si="491"/>
        <v>0.78659838160689366</v>
      </c>
      <c r="V206" s="95">
        <f t="shared" si="491"/>
        <v>0.39372478041676939</v>
      </c>
      <c r="W206" s="95">
        <f t="shared" si="491"/>
        <v>0.26616615301303648</v>
      </c>
      <c r="X206" s="95">
        <f t="shared" ref="X206:AE206" si="492">X201/X151</f>
        <v>0.35374501258274144</v>
      </c>
      <c r="Y206" s="95">
        <f t="shared" si="492"/>
        <v>0.27418403349912496</v>
      </c>
      <c r="Z206" s="95">
        <f t="shared" si="492"/>
        <v>0.33352668890637283</v>
      </c>
      <c r="AA206" s="95">
        <f t="shared" ref="AA206" si="493">AA201/AA151</f>
        <v>0.22296466070184684</v>
      </c>
      <c r="AB206" s="87">
        <f t="shared" si="492"/>
        <v>0</v>
      </c>
      <c r="AC206" s="87">
        <f t="shared" si="492"/>
        <v>0</v>
      </c>
      <c r="AD206" s="87">
        <f t="shared" si="492"/>
        <v>0</v>
      </c>
      <c r="AE206" s="87">
        <f t="shared" si="492"/>
        <v>0</v>
      </c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E206" s="140"/>
      <c r="DF206" s="95">
        <v>0</v>
      </c>
    </row>
    <row r="207" spans="1:110" x14ac:dyDescent="0.2">
      <c r="A207" s="152" t="s">
        <v>492</v>
      </c>
      <c r="AA207" s="2"/>
      <c r="CE207" s="111"/>
      <c r="CG207" s="111"/>
    </row>
    <row r="208" spans="1:110" s="6" customFormat="1" x14ac:dyDescent="0.2">
      <c r="AB208" s="19"/>
      <c r="AC208" s="19"/>
      <c r="AD208" s="19"/>
      <c r="AE208" s="19"/>
      <c r="CE208" s="113"/>
      <c r="CG208" s="113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62" customFormat="1" x14ac:dyDescent="0.2">
      <c r="A209" s="153" t="s">
        <v>493</v>
      </c>
      <c r="AB209" s="63"/>
      <c r="AC209" s="63"/>
      <c r="AD209" s="63"/>
      <c r="AE209" s="63"/>
      <c r="CE209" s="114"/>
      <c r="CG209" s="114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E209" s="139"/>
    </row>
    <row r="210" spans="1:110" s="62" customFormat="1" outlineLevel="1" x14ac:dyDescent="0.2">
      <c r="A210" s="68" t="s">
        <v>464</v>
      </c>
      <c r="B210" s="67">
        <f t="shared" ref="B210:AE210" si="494">B175/B39*365</f>
        <v>130.69700193348729</v>
      </c>
      <c r="C210" s="67">
        <f t="shared" si="494"/>
        <v>75.541473651109726</v>
      </c>
      <c r="D210" s="67">
        <f t="shared" si="494"/>
        <v>124.67121264804929</v>
      </c>
      <c r="E210" s="67">
        <f t="shared" si="494"/>
        <v>145.18906898566695</v>
      </c>
      <c r="F210" s="67">
        <f t="shared" si="494"/>
        <v>149.85870165194552</v>
      </c>
      <c r="G210" s="67">
        <f t="shared" si="494"/>
        <v>123.98614844802771</v>
      </c>
      <c r="H210" s="67">
        <f t="shared" si="494"/>
        <v>126.1274196021544</v>
      </c>
      <c r="I210" s="67">
        <f t="shared" si="494"/>
        <v>123.64950421833453</v>
      </c>
      <c r="J210" s="67">
        <f t="shared" si="494"/>
        <v>109.32837748506122</v>
      </c>
      <c r="K210" s="67">
        <f t="shared" si="494"/>
        <v>73.06244304278475</v>
      </c>
      <c r="L210" s="67">
        <f t="shared" si="494"/>
        <v>90.102849554843203</v>
      </c>
      <c r="M210" s="67">
        <f t="shared" si="494"/>
        <v>127.86442017573339</v>
      </c>
      <c r="N210" s="67">
        <f t="shared" si="494"/>
        <v>108.92770873515006</v>
      </c>
      <c r="O210" s="67">
        <f t="shared" si="494"/>
        <v>128.34188623034422</v>
      </c>
      <c r="P210" s="67">
        <f t="shared" si="494"/>
        <v>148.5672322042121</v>
      </c>
      <c r="Q210" s="67">
        <f t="shared" si="494"/>
        <v>227.56229374403401</v>
      </c>
      <c r="R210" s="67">
        <f t="shared" si="494"/>
        <v>238.8632105059084</v>
      </c>
      <c r="S210" s="67">
        <f t="shared" si="494"/>
        <v>115.33774483328871</v>
      </c>
      <c r="T210" s="67">
        <f t="shared" si="494"/>
        <v>125.75118710597393</v>
      </c>
      <c r="U210" s="67">
        <f t="shared" si="494"/>
        <v>90.644844825456843</v>
      </c>
      <c r="V210" s="67">
        <f t="shared" si="494"/>
        <v>89.497365982561405</v>
      </c>
      <c r="W210" s="67">
        <f t="shared" si="494"/>
        <v>150.4005501391957</v>
      </c>
      <c r="X210" s="67">
        <f t="shared" si="494"/>
        <v>155.98173227609519</v>
      </c>
      <c r="Y210" s="67">
        <f t="shared" si="494"/>
        <v>139.7205423078569</v>
      </c>
      <c r="Z210" s="67">
        <f t="shared" si="494"/>
        <v>137.78157670427575</v>
      </c>
      <c r="AA210" s="67">
        <f t="shared" ref="AA210" si="495">AA175/AA39*365</f>
        <v>109.97448809369813</v>
      </c>
      <c r="AB210" s="18">
        <f t="shared" si="494"/>
        <v>101.46722630369572</v>
      </c>
      <c r="AC210" s="18">
        <f t="shared" si="494"/>
        <v>96.526467462293013</v>
      </c>
      <c r="AD210" s="18">
        <f t="shared" si="494"/>
        <v>101.24933919579341</v>
      </c>
      <c r="AE210" s="18">
        <f t="shared" si="494"/>
        <v>98.376207046721987</v>
      </c>
      <c r="AI210" s="67" t="e">
        <f>AJ175/AI39*90</f>
        <v>#DIV/0!</v>
      </c>
      <c r="AJ210" s="67" t="e">
        <f>AJ175/AJ39*90</f>
        <v>#DIV/0!</v>
      </c>
      <c r="AK210" s="67" t="e">
        <f>+AJ210</f>
        <v>#DIV/0!</v>
      </c>
      <c r="AL210" s="67" t="e">
        <f>AL175/AL39*90</f>
        <v>#DIV/0!</v>
      </c>
      <c r="AM210" s="67" t="e">
        <f>+AL210</f>
        <v>#DIV/0!</v>
      </c>
      <c r="AN210" s="67" t="e">
        <f>AN175/AN39*90</f>
        <v>#DIV/0!</v>
      </c>
      <c r="AO210" s="67" t="e">
        <f>+AN210</f>
        <v>#DIV/0!</v>
      </c>
      <c r="AP210" s="67" t="e">
        <f>AP175/AP39*90</f>
        <v>#DIV/0!</v>
      </c>
      <c r="AQ210" s="67" t="e">
        <f>+AP210</f>
        <v>#DIV/0!</v>
      </c>
      <c r="AR210" s="67" t="e">
        <f>AR175/AR39*90</f>
        <v>#DIV/0!</v>
      </c>
      <c r="AS210" s="67" t="e">
        <f>+AR210</f>
        <v>#DIV/0!</v>
      </c>
      <c r="AT210" s="67" t="e">
        <f>AT175/AT39*90</f>
        <v>#DIV/0!</v>
      </c>
      <c r="AU210" s="67" t="e">
        <f>+AT210</f>
        <v>#DIV/0!</v>
      </c>
      <c r="AV210" s="67" t="e">
        <f>AV175/AV39*90</f>
        <v>#DIV/0!</v>
      </c>
      <c r="AW210" s="67" t="e">
        <f>+AV210</f>
        <v>#DIV/0!</v>
      </c>
      <c r="AX210" s="67" t="e">
        <f>AX175/AX39*90</f>
        <v>#DIV/0!</v>
      </c>
      <c r="AY210" s="67" t="e">
        <f>+AX210</f>
        <v>#DIV/0!</v>
      </c>
      <c r="AZ210" s="67" t="e">
        <f>AZ175/AZ39*90</f>
        <v>#DIV/0!</v>
      </c>
      <c r="BA210" s="67" t="e">
        <f>+AZ210</f>
        <v>#DIV/0!</v>
      </c>
      <c r="BB210" s="67" t="e">
        <f>BB175/BB39*90</f>
        <v>#DIV/0!</v>
      </c>
      <c r="BC210" s="67" t="e">
        <f>+BB210</f>
        <v>#DIV/0!</v>
      </c>
      <c r="BD210" s="67" t="e">
        <f>BD175/BD39*90</f>
        <v>#DIV/0!</v>
      </c>
      <c r="BE210" s="67" t="e">
        <f>+BD210</f>
        <v>#DIV/0!</v>
      </c>
      <c r="BF210" s="67" t="e">
        <f>BF175/BF39*90</f>
        <v>#DIV/0!</v>
      </c>
      <c r="BG210" s="67" t="e">
        <f>+BF210</f>
        <v>#DIV/0!</v>
      </c>
      <c r="BH210" s="67" t="e">
        <f>BH175/BH39*90</f>
        <v>#DIV/0!</v>
      </c>
      <c r="BI210" s="67" t="e">
        <f>+BH210</f>
        <v>#DIV/0!</v>
      </c>
      <c r="BJ210" s="67" t="e">
        <f>BJ175/BJ39*90</f>
        <v>#DIV/0!</v>
      </c>
      <c r="BK210" s="67" t="e">
        <f>+BJ210</f>
        <v>#DIV/0!</v>
      </c>
      <c r="BL210" s="67" t="e">
        <f>BL175/BL39*90</f>
        <v>#DIV/0!</v>
      </c>
      <c r="BM210" s="67" t="e">
        <f>+BL210</f>
        <v>#DIV/0!</v>
      </c>
      <c r="BN210" s="67" t="e">
        <f>BN175/BN39*90</f>
        <v>#DIV/0!</v>
      </c>
      <c r="BO210" s="67" t="e">
        <f>+BN210</f>
        <v>#DIV/0!</v>
      </c>
      <c r="BP210" s="67" t="e">
        <f>BP175/BP39*90</f>
        <v>#DIV/0!</v>
      </c>
      <c r="BQ210" s="67" t="e">
        <f>+BP210</f>
        <v>#DIV/0!</v>
      </c>
      <c r="BR210" s="67" t="e">
        <f>BR175/BR39*90</f>
        <v>#DIV/0!</v>
      </c>
      <c r="BS210" s="67" t="e">
        <f>+BR210</f>
        <v>#DIV/0!</v>
      </c>
      <c r="BT210" s="67" t="e">
        <f>BT175/BT39*90</f>
        <v>#DIV/0!</v>
      </c>
      <c r="BU210" s="67" t="e">
        <f>+BT210</f>
        <v>#DIV/0!</v>
      </c>
      <c r="BV210" s="67" t="e">
        <f>BV175/BV39*90</f>
        <v>#DIV/0!</v>
      </c>
      <c r="BW210" s="67" t="e">
        <f>+BV210</f>
        <v>#DIV/0!</v>
      </c>
      <c r="BX210" s="67" t="e">
        <f>BX175/BX39*90</f>
        <v>#DIV/0!</v>
      </c>
      <c r="BY210" s="67" t="e">
        <f>+BX210</f>
        <v>#DIV/0!</v>
      </c>
      <c r="BZ210" s="67">
        <f>BZ175/BZ39*90</f>
        <v>157.88316142440044</v>
      </c>
      <c r="CA210" s="67">
        <f>+BZ210</f>
        <v>157.88316142440044</v>
      </c>
      <c r="CB210" s="67">
        <f>CB175/CB39*90</f>
        <v>0</v>
      </c>
      <c r="CC210" s="67">
        <f>+CB210</f>
        <v>0</v>
      </c>
      <c r="CD210" s="67">
        <f>CD175/CD39*90</f>
        <v>141.20984278879016</v>
      </c>
      <c r="CE210" s="67">
        <f>+CD210</f>
        <v>141.20984278879016</v>
      </c>
      <c r="CF210" s="67">
        <f>CF175/CF39*90</f>
        <v>131.92198667158138</v>
      </c>
      <c r="CG210" s="67">
        <f t="shared" ref="CG210:CI211" si="496">+CF210</f>
        <v>131.92198667158138</v>
      </c>
      <c r="CH210" s="67">
        <f>CH175/CH39*90</f>
        <v>120.11261836826404</v>
      </c>
      <c r="CI210" s="67">
        <f t="shared" si="496"/>
        <v>120.11261836826404</v>
      </c>
      <c r="CJ210" s="67">
        <f>CJ175/CJ39*90</f>
        <v>142.69873040332308</v>
      </c>
      <c r="CK210" s="67">
        <f t="shared" ref="CK210:DB210" si="497">+CJ210</f>
        <v>142.69873040332308</v>
      </c>
      <c r="CL210" s="67">
        <f>CL175/CL39*90</f>
        <v>93.424522526668596</v>
      </c>
      <c r="CM210" s="30">
        <f t="shared" si="497"/>
        <v>93.424522526668596</v>
      </c>
      <c r="CN210" s="30">
        <f t="shared" si="497"/>
        <v>93.424522526668596</v>
      </c>
      <c r="CO210" s="30">
        <f t="shared" si="497"/>
        <v>93.424522526668596</v>
      </c>
      <c r="CP210" s="30">
        <f t="shared" si="497"/>
        <v>93.424522526668596</v>
      </c>
      <c r="CQ210" s="30">
        <f t="shared" si="497"/>
        <v>93.424522526668596</v>
      </c>
      <c r="CR210" s="30">
        <f t="shared" si="497"/>
        <v>93.424522526668596</v>
      </c>
      <c r="CS210" s="30">
        <f t="shared" si="497"/>
        <v>93.424522526668596</v>
      </c>
      <c r="CT210" s="30">
        <f t="shared" si="497"/>
        <v>93.424522526668596</v>
      </c>
      <c r="CU210" s="30">
        <f t="shared" si="497"/>
        <v>93.424522526668596</v>
      </c>
      <c r="CV210" s="30">
        <f t="shared" si="497"/>
        <v>93.424522526668596</v>
      </c>
      <c r="CW210" s="30">
        <f t="shared" si="497"/>
        <v>93.424522526668596</v>
      </c>
      <c r="CX210" s="30">
        <f t="shared" si="497"/>
        <v>93.424522526668596</v>
      </c>
      <c r="CY210" s="30">
        <f t="shared" si="497"/>
        <v>93.424522526668596</v>
      </c>
      <c r="CZ210" s="30">
        <f t="shared" si="497"/>
        <v>93.424522526668596</v>
      </c>
      <c r="DA210" s="30">
        <f t="shared" si="497"/>
        <v>93.424522526668596</v>
      </c>
      <c r="DB210" s="30">
        <f t="shared" si="497"/>
        <v>93.424522526668596</v>
      </c>
      <c r="DE210" s="139"/>
      <c r="DF210" s="62">
        <v>130</v>
      </c>
    </row>
    <row r="211" spans="1:110" s="62" customFormat="1" outlineLevel="1" x14ac:dyDescent="0.2">
      <c r="A211" s="68" t="s">
        <v>465</v>
      </c>
      <c r="B211" s="67">
        <f t="shared" ref="B211:AE211" si="498">B176/B39*365</f>
        <v>52.283789139667292</v>
      </c>
      <c r="C211" s="67">
        <f t="shared" si="498"/>
        <v>43.581357266315329</v>
      </c>
      <c r="D211" s="67">
        <f t="shared" si="498"/>
        <v>48.098348365343988</v>
      </c>
      <c r="E211" s="67">
        <f t="shared" si="498"/>
        <v>35.103436962602316</v>
      </c>
      <c r="F211" s="67">
        <f t="shared" si="498"/>
        <v>45.711703552566952</v>
      </c>
      <c r="G211" s="67">
        <f t="shared" si="498"/>
        <v>34.210754224701965</v>
      </c>
      <c r="H211" s="67">
        <f t="shared" si="498"/>
        <v>31.89471211844473</v>
      </c>
      <c r="I211" s="67">
        <f t="shared" si="498"/>
        <v>33.733691958370713</v>
      </c>
      <c r="J211" s="67">
        <f t="shared" si="498"/>
        <v>31.081110346958297</v>
      </c>
      <c r="K211" s="67">
        <f t="shared" si="498"/>
        <v>59.210703593943322</v>
      </c>
      <c r="L211" s="67">
        <f t="shared" si="498"/>
        <v>101.77131048108579</v>
      </c>
      <c r="M211" s="67">
        <f t="shared" si="498"/>
        <v>90.130839441382605</v>
      </c>
      <c r="N211" s="67">
        <f t="shared" si="498"/>
        <v>99.302646976655211</v>
      </c>
      <c r="O211" s="67">
        <f t="shared" si="498"/>
        <v>84.893613537086949</v>
      </c>
      <c r="P211" s="67">
        <f t="shared" si="498"/>
        <v>88.659233589803733</v>
      </c>
      <c r="Q211" s="67">
        <f t="shared" si="498"/>
        <v>37.511045396607109</v>
      </c>
      <c r="R211" s="67">
        <f t="shared" si="498"/>
        <v>69.182820961981989</v>
      </c>
      <c r="S211" s="67">
        <f t="shared" si="498"/>
        <v>80.726137551050456</v>
      </c>
      <c r="T211" s="67">
        <f t="shared" si="498"/>
        <v>84.090942656254924</v>
      </c>
      <c r="U211" s="67">
        <f t="shared" si="498"/>
        <v>82.637738561627089</v>
      </c>
      <c r="V211" s="67">
        <f t="shared" si="498"/>
        <v>69.180736590017219</v>
      </c>
      <c r="W211" s="67">
        <f t="shared" si="498"/>
        <v>36.425807226422009</v>
      </c>
      <c r="X211" s="67">
        <f t="shared" si="498"/>
        <v>54.001580183793301</v>
      </c>
      <c r="Y211" s="67">
        <f t="shared" si="498"/>
        <v>55.995899735428374</v>
      </c>
      <c r="Z211" s="67">
        <f t="shared" si="498"/>
        <v>70.328027402194323</v>
      </c>
      <c r="AA211" s="67">
        <f t="shared" ref="AA211" si="499">AA176/AA39*365</f>
        <v>71.95382772793694</v>
      </c>
      <c r="AB211" s="18">
        <f t="shared" si="498"/>
        <v>66.387781828424025</v>
      </c>
      <c r="AC211" s="18">
        <f t="shared" si="498"/>
        <v>63.155151628716361</v>
      </c>
      <c r="AD211" s="18">
        <f t="shared" si="498"/>
        <v>66.245223070196516</v>
      </c>
      <c r="AE211" s="18">
        <f t="shared" si="498"/>
        <v>64.365395689226332</v>
      </c>
      <c r="AI211" s="67" t="e">
        <f>AJ176/AI39*90</f>
        <v>#DIV/0!</v>
      </c>
      <c r="AJ211" s="67" t="e">
        <f>AJ176/AJ39*90</f>
        <v>#DIV/0!</v>
      </c>
      <c r="AK211" s="67" t="e">
        <f>+AJ211</f>
        <v>#DIV/0!</v>
      </c>
      <c r="AL211" s="67" t="e">
        <f>AL176/AL39*90</f>
        <v>#DIV/0!</v>
      </c>
      <c r="AM211" s="67" t="e">
        <f>+AL211</f>
        <v>#DIV/0!</v>
      </c>
      <c r="AN211" s="67" t="e">
        <f>AN176/AN39*90</f>
        <v>#DIV/0!</v>
      </c>
      <c r="AO211" s="67" t="e">
        <f>+AN211</f>
        <v>#DIV/0!</v>
      </c>
      <c r="AP211" s="67" t="e">
        <f>AP176/AP39*90</f>
        <v>#DIV/0!</v>
      </c>
      <c r="AQ211" s="67" t="e">
        <f>+AP211</f>
        <v>#DIV/0!</v>
      </c>
      <c r="AR211" s="67" t="e">
        <f>AR176/AR39*90</f>
        <v>#DIV/0!</v>
      </c>
      <c r="AS211" s="67" t="e">
        <f>+AR211</f>
        <v>#DIV/0!</v>
      </c>
      <c r="AT211" s="67" t="e">
        <f>AT176/AT39*90</f>
        <v>#DIV/0!</v>
      </c>
      <c r="AU211" s="67" t="e">
        <f>+AT211</f>
        <v>#DIV/0!</v>
      </c>
      <c r="AV211" s="67" t="e">
        <f>AV176/AV39*90</f>
        <v>#DIV/0!</v>
      </c>
      <c r="AW211" s="67" t="e">
        <f>+AV211</f>
        <v>#DIV/0!</v>
      </c>
      <c r="AX211" s="67" t="e">
        <f>AX176/AX39*90</f>
        <v>#DIV/0!</v>
      </c>
      <c r="AY211" s="67" t="e">
        <f>+AX211</f>
        <v>#DIV/0!</v>
      </c>
      <c r="AZ211" s="67" t="e">
        <f>AZ176/AZ39*90</f>
        <v>#DIV/0!</v>
      </c>
      <c r="BA211" s="67" t="e">
        <f>+AZ211</f>
        <v>#DIV/0!</v>
      </c>
      <c r="BB211" s="67" t="e">
        <f>BB176/BB39*90</f>
        <v>#DIV/0!</v>
      </c>
      <c r="BC211" s="67" t="e">
        <f>+BB211</f>
        <v>#DIV/0!</v>
      </c>
      <c r="BD211" s="67" t="e">
        <f>BD176/BD39*90</f>
        <v>#DIV/0!</v>
      </c>
      <c r="BE211" s="67" t="e">
        <f>+BD211</f>
        <v>#DIV/0!</v>
      </c>
      <c r="BF211" s="67" t="e">
        <f>BF176/BF39*90</f>
        <v>#DIV/0!</v>
      </c>
      <c r="BG211" s="67" t="e">
        <f>+BF211</f>
        <v>#DIV/0!</v>
      </c>
      <c r="BH211" s="67" t="e">
        <f>BH176/BH39*90</f>
        <v>#DIV/0!</v>
      </c>
      <c r="BI211" s="67" t="e">
        <f>+BH211</f>
        <v>#DIV/0!</v>
      </c>
      <c r="BJ211" s="67" t="e">
        <f>BJ176/BJ39*90</f>
        <v>#DIV/0!</v>
      </c>
      <c r="BK211" s="67" t="e">
        <f>+BJ211</f>
        <v>#DIV/0!</v>
      </c>
      <c r="BL211" s="67" t="e">
        <f>BL176/BL39*90</f>
        <v>#DIV/0!</v>
      </c>
      <c r="BM211" s="67" t="e">
        <f>+BL211</f>
        <v>#DIV/0!</v>
      </c>
      <c r="BN211" s="67" t="e">
        <f>BN176/BN39*90</f>
        <v>#DIV/0!</v>
      </c>
      <c r="BO211" s="67" t="e">
        <f>+BN211</f>
        <v>#DIV/0!</v>
      </c>
      <c r="BP211" s="67" t="e">
        <f>BP176/BP39*90</f>
        <v>#DIV/0!</v>
      </c>
      <c r="BQ211" s="67" t="e">
        <f>+BP211</f>
        <v>#DIV/0!</v>
      </c>
      <c r="BR211" s="67" t="e">
        <f>BR176/BR39*90</f>
        <v>#DIV/0!</v>
      </c>
      <c r="BS211" s="67" t="e">
        <f>+BR211</f>
        <v>#DIV/0!</v>
      </c>
      <c r="BT211" s="67" t="e">
        <f>BT176/BT39*90</f>
        <v>#DIV/0!</v>
      </c>
      <c r="BU211" s="67" t="e">
        <f>+BT211</f>
        <v>#DIV/0!</v>
      </c>
      <c r="BV211" s="67" t="e">
        <f>BV176/BV39*90</f>
        <v>#DIV/0!</v>
      </c>
      <c r="BW211" s="67" t="e">
        <f>+BV211</f>
        <v>#DIV/0!</v>
      </c>
      <c r="BX211" s="67" t="e">
        <f>BX176/BX39*90</f>
        <v>#DIV/0!</v>
      </c>
      <c r="BY211" s="67" t="e">
        <f>+BX211</f>
        <v>#DIV/0!</v>
      </c>
      <c r="BZ211" s="67">
        <f>BZ176/BZ39*90</f>
        <v>54.659645812349389</v>
      </c>
      <c r="CA211" s="67">
        <f>+BZ211</f>
        <v>54.659645812349389</v>
      </c>
      <c r="CB211" s="67">
        <f>CB176/CB39*90</f>
        <v>0</v>
      </c>
      <c r="CC211" s="67">
        <f>+CB211</f>
        <v>0</v>
      </c>
      <c r="CD211" s="67">
        <f>CD176/CD39*90</f>
        <v>56.592780652931033</v>
      </c>
      <c r="CE211" s="114">
        <f>+CD211</f>
        <v>56.592780652931033</v>
      </c>
      <c r="CF211" s="67">
        <f>CF176/CF39*90</f>
        <v>48.561829053082072</v>
      </c>
      <c r="CG211" s="67">
        <f t="shared" si="496"/>
        <v>48.561829053082072</v>
      </c>
      <c r="CH211" s="67">
        <f>CH176/CH39*90</f>
        <v>61.30923827416499</v>
      </c>
      <c r="CI211" s="67">
        <f t="shared" si="496"/>
        <v>61.30923827416499</v>
      </c>
      <c r="CJ211" s="67">
        <f>CJ176/CJ39*90</f>
        <v>48.632671177810529</v>
      </c>
      <c r="CK211" s="67">
        <f t="shared" ref="CK211:DB211" si="500">+CJ211</f>
        <v>48.632671177810529</v>
      </c>
      <c r="CL211" s="67">
        <f>CL176/CL39*90</f>
        <v>61.12561705748783</v>
      </c>
      <c r="CM211" s="30">
        <f t="shared" si="500"/>
        <v>61.12561705748783</v>
      </c>
      <c r="CN211" s="30">
        <f t="shared" si="500"/>
        <v>61.12561705748783</v>
      </c>
      <c r="CO211" s="30">
        <f t="shared" si="500"/>
        <v>61.12561705748783</v>
      </c>
      <c r="CP211" s="30">
        <f t="shared" si="500"/>
        <v>61.12561705748783</v>
      </c>
      <c r="CQ211" s="30">
        <f t="shared" si="500"/>
        <v>61.12561705748783</v>
      </c>
      <c r="CR211" s="30">
        <f t="shared" si="500"/>
        <v>61.12561705748783</v>
      </c>
      <c r="CS211" s="30">
        <f t="shared" si="500"/>
        <v>61.12561705748783</v>
      </c>
      <c r="CT211" s="30">
        <f t="shared" si="500"/>
        <v>61.12561705748783</v>
      </c>
      <c r="CU211" s="30">
        <f t="shared" si="500"/>
        <v>61.12561705748783</v>
      </c>
      <c r="CV211" s="30">
        <f t="shared" si="500"/>
        <v>61.12561705748783</v>
      </c>
      <c r="CW211" s="30">
        <f t="shared" si="500"/>
        <v>61.12561705748783</v>
      </c>
      <c r="CX211" s="30">
        <f t="shared" si="500"/>
        <v>61.12561705748783</v>
      </c>
      <c r="CY211" s="30">
        <f t="shared" si="500"/>
        <v>61.12561705748783</v>
      </c>
      <c r="CZ211" s="30">
        <f t="shared" si="500"/>
        <v>61.12561705748783</v>
      </c>
      <c r="DA211" s="30">
        <f t="shared" si="500"/>
        <v>61.12561705748783</v>
      </c>
      <c r="DB211" s="30">
        <f t="shared" si="500"/>
        <v>61.12561705748783</v>
      </c>
      <c r="DE211" s="139"/>
      <c r="DF211" s="62">
        <v>65</v>
      </c>
    </row>
    <row r="212" spans="1:110" s="62" customFormat="1" outlineLevel="1" x14ac:dyDescent="0.2">
      <c r="A212" s="68" t="s">
        <v>466</v>
      </c>
      <c r="B212" s="67">
        <f>B213-B211-B210</f>
        <v>98.654381527783244</v>
      </c>
      <c r="C212" s="67">
        <f t="shared" ref="C212:U212" si="501">C213-C211-C210</f>
        <v>38.223897553111698</v>
      </c>
      <c r="D212" s="67">
        <f t="shared" si="501"/>
        <v>31.031204162346611</v>
      </c>
      <c r="E212" s="67">
        <f t="shared" si="501"/>
        <v>11.191638487809712</v>
      </c>
      <c r="F212" s="67">
        <f t="shared" si="501"/>
        <v>10.212219242913591</v>
      </c>
      <c r="G212" s="67">
        <f t="shared" si="501"/>
        <v>15.762786342185109</v>
      </c>
      <c r="H212" s="67">
        <f t="shared" si="501"/>
        <v>12.557116649275841</v>
      </c>
      <c r="I212" s="67">
        <f t="shared" si="501"/>
        <v>17.381503026906415</v>
      </c>
      <c r="J212" s="67">
        <f t="shared" si="501"/>
        <v>39.304330376148755</v>
      </c>
      <c r="K212" s="67">
        <f t="shared" si="501"/>
        <v>35.770696043257985</v>
      </c>
      <c r="L212" s="67">
        <f t="shared" si="501"/>
        <v>30.148034672720755</v>
      </c>
      <c r="M212" s="67">
        <f t="shared" si="501"/>
        <v>28.229257014533601</v>
      </c>
      <c r="N212" s="67">
        <f t="shared" si="501"/>
        <v>37.386840554412444</v>
      </c>
      <c r="O212" s="67">
        <f t="shared" si="501"/>
        <v>72.156815201984983</v>
      </c>
      <c r="P212" s="67">
        <f t="shared" si="501"/>
        <v>137.53777418715882</v>
      </c>
      <c r="Q212" s="67">
        <f t="shared" si="501"/>
        <v>32.727861823096163</v>
      </c>
      <c r="R212" s="67">
        <f t="shared" si="501"/>
        <v>32.42427402036401</v>
      </c>
      <c r="S212" s="67">
        <f t="shared" si="501"/>
        <v>170.78673263117611</v>
      </c>
      <c r="T212" s="67">
        <f t="shared" si="501"/>
        <v>36.173415651622875</v>
      </c>
      <c r="U212" s="67">
        <f t="shared" si="501"/>
        <v>39.413046667383142</v>
      </c>
      <c r="V212" s="67">
        <f t="shared" ref="V212:AE212" si="502">V213-V211-V210</f>
        <v>59.62641022204906</v>
      </c>
      <c r="W212" s="67">
        <f t="shared" si="502"/>
        <v>18.640526324530953</v>
      </c>
      <c r="X212" s="67">
        <f t="shared" si="502"/>
        <v>44.144429295652998</v>
      </c>
      <c r="Y212" s="67">
        <f t="shared" si="502"/>
        <v>31.964301139594738</v>
      </c>
      <c r="Z212" s="67">
        <f t="shared" si="502"/>
        <v>71.9153331522202</v>
      </c>
      <c r="AA212" s="67">
        <f t="shared" ref="AA212" si="503">AA213-AA211-AA210</f>
        <v>107.59403266247354</v>
      </c>
      <c r="AB212" s="18">
        <f t="shared" si="502"/>
        <v>101.541069724723</v>
      </c>
      <c r="AC212" s="18">
        <f t="shared" si="502"/>
        <v>96.596715214564895</v>
      </c>
      <c r="AD212" s="18">
        <f t="shared" si="502"/>
        <v>101.32302404808839</v>
      </c>
      <c r="AE212" s="18">
        <f t="shared" si="502"/>
        <v>98.447800958772774</v>
      </c>
      <c r="AI212" s="67" t="e">
        <f>AI213-AI211-AI210</f>
        <v>#DIV/0!</v>
      </c>
      <c r="AJ212" s="67" t="e">
        <f>AJ213-AJ211-AJ210</f>
        <v>#DIV/0!</v>
      </c>
      <c r="AK212" s="67" t="e">
        <f>AK213-AK211-AK210</f>
        <v>#DIV/0!</v>
      </c>
      <c r="AL212" s="67" t="e">
        <f>AL213-AL211-AL210</f>
        <v>#DIV/0!</v>
      </c>
      <c r="AM212" s="67" t="e">
        <f>AM213-AM211-AM210</f>
        <v>#DIV/0!</v>
      </c>
      <c r="AN212" s="67" t="e">
        <f t="shared" ref="AN212:AY212" si="504">AN213-AN211-AN210</f>
        <v>#DIV/0!</v>
      </c>
      <c r="AO212" s="67" t="e">
        <f t="shared" si="504"/>
        <v>#DIV/0!</v>
      </c>
      <c r="AP212" s="67" t="e">
        <f t="shared" si="504"/>
        <v>#DIV/0!</v>
      </c>
      <c r="AQ212" s="67" t="e">
        <f t="shared" si="504"/>
        <v>#DIV/0!</v>
      </c>
      <c r="AR212" s="67" t="e">
        <f t="shared" si="504"/>
        <v>#DIV/0!</v>
      </c>
      <c r="AS212" s="67" t="e">
        <f t="shared" si="504"/>
        <v>#DIV/0!</v>
      </c>
      <c r="AT212" s="67" t="e">
        <f t="shared" si="504"/>
        <v>#DIV/0!</v>
      </c>
      <c r="AU212" s="67" t="e">
        <f t="shared" si="504"/>
        <v>#DIV/0!</v>
      </c>
      <c r="AV212" s="67" t="e">
        <f t="shared" si="504"/>
        <v>#DIV/0!</v>
      </c>
      <c r="AW212" s="67" t="e">
        <f t="shared" si="504"/>
        <v>#DIV/0!</v>
      </c>
      <c r="AX212" s="67" t="e">
        <f t="shared" si="504"/>
        <v>#DIV/0!</v>
      </c>
      <c r="AY212" s="67" t="e">
        <f t="shared" si="504"/>
        <v>#DIV/0!</v>
      </c>
      <c r="AZ212" s="67" t="e">
        <f>AZ213-AZ211-AZ210</f>
        <v>#DIV/0!</v>
      </c>
      <c r="BA212" s="67" t="e">
        <f>BA213-BA211-BA210</f>
        <v>#DIV/0!</v>
      </c>
      <c r="BB212" s="67" t="e">
        <f>BB213-BB211-BB210</f>
        <v>#DIV/0!</v>
      </c>
      <c r="BC212" s="67" t="e">
        <f>BC213-BC211-BC210</f>
        <v>#DIV/0!</v>
      </c>
      <c r="BD212" s="67" t="e">
        <f t="shared" ref="BD212:CE212" si="505">BD213-BD211-BD210</f>
        <v>#DIV/0!</v>
      </c>
      <c r="BE212" s="67" t="e">
        <f t="shared" si="505"/>
        <v>#DIV/0!</v>
      </c>
      <c r="BF212" s="67" t="e">
        <f t="shared" si="505"/>
        <v>#DIV/0!</v>
      </c>
      <c r="BG212" s="67" t="e">
        <f t="shared" si="505"/>
        <v>#DIV/0!</v>
      </c>
      <c r="BH212" s="67" t="e">
        <f t="shared" si="505"/>
        <v>#DIV/0!</v>
      </c>
      <c r="BI212" s="67" t="e">
        <f t="shared" si="505"/>
        <v>#DIV/0!</v>
      </c>
      <c r="BJ212" s="67" t="e">
        <f t="shared" si="505"/>
        <v>#DIV/0!</v>
      </c>
      <c r="BK212" s="67" t="e">
        <f t="shared" si="505"/>
        <v>#DIV/0!</v>
      </c>
      <c r="BL212" s="67" t="e">
        <f t="shared" si="505"/>
        <v>#DIV/0!</v>
      </c>
      <c r="BM212" s="67" t="e">
        <f t="shared" si="505"/>
        <v>#DIV/0!</v>
      </c>
      <c r="BN212" s="67" t="e">
        <f t="shared" si="505"/>
        <v>#DIV/0!</v>
      </c>
      <c r="BO212" s="67" t="e">
        <f t="shared" si="505"/>
        <v>#DIV/0!</v>
      </c>
      <c r="BP212" s="67" t="e">
        <f t="shared" si="505"/>
        <v>#DIV/0!</v>
      </c>
      <c r="BQ212" s="67" t="e">
        <f t="shared" si="505"/>
        <v>#DIV/0!</v>
      </c>
      <c r="BR212" s="67" t="e">
        <f t="shared" si="505"/>
        <v>#DIV/0!</v>
      </c>
      <c r="BS212" s="67" t="e">
        <f t="shared" si="505"/>
        <v>#DIV/0!</v>
      </c>
      <c r="BT212" s="67" t="e">
        <f t="shared" si="505"/>
        <v>#DIV/0!</v>
      </c>
      <c r="BU212" s="67" t="e">
        <f t="shared" si="505"/>
        <v>#DIV/0!</v>
      </c>
      <c r="BV212" s="67" t="e">
        <f t="shared" si="505"/>
        <v>#DIV/0!</v>
      </c>
      <c r="BW212" s="67" t="e">
        <f t="shared" si="505"/>
        <v>#DIV/0!</v>
      </c>
      <c r="BX212" s="67" t="e">
        <f t="shared" si="505"/>
        <v>#DIV/0!</v>
      </c>
      <c r="BY212" s="67" t="e">
        <f t="shared" si="505"/>
        <v>#DIV/0!</v>
      </c>
      <c r="BZ212" s="67">
        <f t="shared" si="505"/>
        <v>44.682722833501231</v>
      </c>
      <c r="CA212" s="67">
        <f t="shared" si="505"/>
        <v>34.081493727511457</v>
      </c>
      <c r="CB212" s="67">
        <f t="shared" si="505"/>
        <v>0</v>
      </c>
      <c r="CC212" s="67">
        <f t="shared" si="505"/>
        <v>0</v>
      </c>
      <c r="CD212" s="67">
        <f t="shared" si="505"/>
        <v>35.687921101454947</v>
      </c>
      <c r="CE212" s="114">
        <f t="shared" si="505"/>
        <v>33.291589352585959</v>
      </c>
      <c r="CF212" s="67">
        <f>CF213-CF211-CF210</f>
        <v>68.565612940896358</v>
      </c>
      <c r="CG212" s="67">
        <f>CG213-CG211-CG210</f>
        <v>63.00353388664584</v>
      </c>
      <c r="CH212" s="67">
        <f>CH213-CH211-CH210</f>
        <v>62.692989675093003</v>
      </c>
      <c r="CI212" s="67">
        <f>CH212</f>
        <v>62.692989675093003</v>
      </c>
      <c r="CJ212" s="67">
        <f>CJ213-CJ211-CJ210</f>
        <v>110.12352606190541</v>
      </c>
      <c r="CK212" s="67">
        <f t="shared" ref="CK212:DB212" si="506">CJ212</f>
        <v>110.12352606190541</v>
      </c>
      <c r="CL212" s="67">
        <f>CL213-CL211-CL210</f>
        <v>93.492512818731626</v>
      </c>
      <c r="CM212" s="30">
        <f t="shared" si="506"/>
        <v>93.492512818731626</v>
      </c>
      <c r="CN212" s="30">
        <f t="shared" si="506"/>
        <v>93.492512818731626</v>
      </c>
      <c r="CO212" s="30">
        <f t="shared" si="506"/>
        <v>93.492512818731626</v>
      </c>
      <c r="CP212" s="30">
        <f t="shared" si="506"/>
        <v>93.492512818731626</v>
      </c>
      <c r="CQ212" s="30">
        <f t="shared" si="506"/>
        <v>93.492512818731626</v>
      </c>
      <c r="CR212" s="30">
        <f t="shared" si="506"/>
        <v>93.492512818731626</v>
      </c>
      <c r="CS212" s="30">
        <f t="shared" si="506"/>
        <v>93.492512818731626</v>
      </c>
      <c r="CT212" s="30">
        <f t="shared" si="506"/>
        <v>93.492512818731626</v>
      </c>
      <c r="CU212" s="30">
        <f t="shared" si="506"/>
        <v>93.492512818731626</v>
      </c>
      <c r="CV212" s="30">
        <f t="shared" si="506"/>
        <v>93.492512818731626</v>
      </c>
      <c r="CW212" s="30">
        <f t="shared" si="506"/>
        <v>93.492512818731626</v>
      </c>
      <c r="CX212" s="30">
        <f t="shared" si="506"/>
        <v>93.492512818731626</v>
      </c>
      <c r="CY212" s="30">
        <f t="shared" si="506"/>
        <v>93.492512818731626</v>
      </c>
      <c r="CZ212" s="30">
        <f t="shared" si="506"/>
        <v>93.492512818731626</v>
      </c>
      <c r="DA212" s="30">
        <f t="shared" si="506"/>
        <v>93.492512818731626</v>
      </c>
      <c r="DB212" s="30">
        <f t="shared" si="506"/>
        <v>93.492512818731626</v>
      </c>
      <c r="DE212" s="139"/>
      <c r="DF212" s="62">
        <v>70</v>
      </c>
    </row>
    <row r="213" spans="1:110" s="7" customFormat="1" outlineLevel="1" x14ac:dyDescent="0.2">
      <c r="A213" s="69" t="s">
        <v>467</v>
      </c>
      <c r="B213" s="70">
        <f t="shared" ref="B213:AE213" si="507">B179/B39*365</f>
        <v>281.63517260093784</v>
      </c>
      <c r="C213" s="70">
        <f t="shared" si="507"/>
        <v>157.34672847053676</v>
      </c>
      <c r="D213" s="70">
        <f t="shared" si="507"/>
        <v>203.80076517573988</v>
      </c>
      <c r="E213" s="70">
        <f t="shared" si="507"/>
        <v>191.48414443607896</v>
      </c>
      <c r="F213" s="70">
        <f t="shared" si="507"/>
        <v>205.78262444742606</v>
      </c>
      <c r="G213" s="70">
        <f t="shared" si="507"/>
        <v>173.95968901491477</v>
      </c>
      <c r="H213" s="70">
        <f t="shared" si="507"/>
        <v>170.57924836987496</v>
      </c>
      <c r="I213" s="70">
        <f t="shared" si="507"/>
        <v>174.76469920361166</v>
      </c>
      <c r="J213" s="70">
        <f t="shared" si="507"/>
        <v>179.71381820816828</v>
      </c>
      <c r="K213" s="70">
        <f t="shared" si="507"/>
        <v>168.04384267998606</v>
      </c>
      <c r="L213" s="70">
        <f t="shared" si="507"/>
        <v>222.02219470864975</v>
      </c>
      <c r="M213" s="70">
        <f t="shared" si="507"/>
        <v>246.22451663164958</v>
      </c>
      <c r="N213" s="70">
        <f t="shared" si="507"/>
        <v>245.61719626621772</v>
      </c>
      <c r="O213" s="70">
        <f t="shared" si="507"/>
        <v>285.39231496941613</v>
      </c>
      <c r="P213" s="70">
        <f t="shared" si="507"/>
        <v>374.76423998117468</v>
      </c>
      <c r="Q213" s="70">
        <f t="shared" si="507"/>
        <v>297.8012009637373</v>
      </c>
      <c r="R213" s="70">
        <f t="shared" si="507"/>
        <v>340.47030548825438</v>
      </c>
      <c r="S213" s="70">
        <f t="shared" si="507"/>
        <v>366.85061501551525</v>
      </c>
      <c r="T213" s="70">
        <f t="shared" si="507"/>
        <v>246.01554541385173</v>
      </c>
      <c r="U213" s="70">
        <f t="shared" si="507"/>
        <v>212.69563005446707</v>
      </c>
      <c r="V213" s="70">
        <f t="shared" si="507"/>
        <v>218.3045127946277</v>
      </c>
      <c r="W213" s="70">
        <f t="shared" si="507"/>
        <v>205.46688369014868</v>
      </c>
      <c r="X213" s="70">
        <f t="shared" si="507"/>
        <v>254.12774175554148</v>
      </c>
      <c r="Y213" s="70">
        <f t="shared" si="507"/>
        <v>227.68074318288001</v>
      </c>
      <c r="Z213" s="70">
        <f t="shared" si="507"/>
        <v>280.02493725869027</v>
      </c>
      <c r="AA213" s="70">
        <f t="shared" ref="AA213" si="508">AA179/AA39*365</f>
        <v>289.52234848410859</v>
      </c>
      <c r="AB213" s="71">
        <f t="shared" si="507"/>
        <v>269.39607785684274</v>
      </c>
      <c r="AC213" s="71">
        <f t="shared" si="507"/>
        <v>256.27833430557428</v>
      </c>
      <c r="AD213" s="71">
        <f t="shared" si="507"/>
        <v>268.81758631407831</v>
      </c>
      <c r="AE213" s="71">
        <f t="shared" si="507"/>
        <v>261.18940369472108</v>
      </c>
      <c r="AI213" s="70" t="e">
        <f t="shared" ref="AI213:CD213" si="509">AI179/AI39*90</f>
        <v>#DIV/0!</v>
      </c>
      <c r="AJ213" s="70" t="e">
        <f t="shared" si="509"/>
        <v>#DIV/0!</v>
      </c>
      <c r="AK213" s="70" t="e">
        <f t="shared" si="509"/>
        <v>#DIV/0!</v>
      </c>
      <c r="AL213" s="70" t="e">
        <f t="shared" si="509"/>
        <v>#DIV/0!</v>
      </c>
      <c r="AM213" s="70" t="e">
        <f t="shared" si="509"/>
        <v>#DIV/0!</v>
      </c>
      <c r="AN213" s="70" t="e">
        <f t="shared" si="509"/>
        <v>#DIV/0!</v>
      </c>
      <c r="AO213" s="70" t="e">
        <f t="shared" si="509"/>
        <v>#DIV/0!</v>
      </c>
      <c r="AP213" s="70" t="e">
        <f t="shared" si="509"/>
        <v>#DIV/0!</v>
      </c>
      <c r="AQ213" s="70" t="e">
        <f t="shared" si="509"/>
        <v>#DIV/0!</v>
      </c>
      <c r="AR213" s="70" t="e">
        <f t="shared" si="509"/>
        <v>#DIV/0!</v>
      </c>
      <c r="AS213" s="70" t="e">
        <f t="shared" si="509"/>
        <v>#DIV/0!</v>
      </c>
      <c r="AT213" s="70" t="e">
        <f t="shared" si="509"/>
        <v>#DIV/0!</v>
      </c>
      <c r="AU213" s="70" t="e">
        <f t="shared" si="509"/>
        <v>#DIV/0!</v>
      </c>
      <c r="AV213" s="70" t="e">
        <f t="shared" si="509"/>
        <v>#DIV/0!</v>
      </c>
      <c r="AW213" s="70" t="e">
        <f t="shared" si="509"/>
        <v>#DIV/0!</v>
      </c>
      <c r="AX213" s="70" t="e">
        <f t="shared" si="509"/>
        <v>#DIV/0!</v>
      </c>
      <c r="AY213" s="70" t="e">
        <f t="shared" si="509"/>
        <v>#DIV/0!</v>
      </c>
      <c r="AZ213" s="70" t="e">
        <f t="shared" si="509"/>
        <v>#DIV/0!</v>
      </c>
      <c r="BA213" s="70" t="e">
        <f t="shared" si="509"/>
        <v>#DIV/0!</v>
      </c>
      <c r="BB213" s="70" t="e">
        <f t="shared" si="509"/>
        <v>#DIV/0!</v>
      </c>
      <c r="BC213" s="70" t="e">
        <f t="shared" si="509"/>
        <v>#DIV/0!</v>
      </c>
      <c r="BD213" s="70" t="e">
        <f t="shared" si="509"/>
        <v>#DIV/0!</v>
      </c>
      <c r="BE213" s="70" t="e">
        <f t="shared" si="509"/>
        <v>#DIV/0!</v>
      </c>
      <c r="BF213" s="70" t="e">
        <f t="shared" si="509"/>
        <v>#DIV/0!</v>
      </c>
      <c r="BG213" s="70" t="e">
        <f t="shared" si="509"/>
        <v>#DIV/0!</v>
      </c>
      <c r="BH213" s="70" t="e">
        <f t="shared" si="509"/>
        <v>#DIV/0!</v>
      </c>
      <c r="BI213" s="70" t="e">
        <f t="shared" si="509"/>
        <v>#DIV/0!</v>
      </c>
      <c r="BJ213" s="70" t="e">
        <f t="shared" si="509"/>
        <v>#DIV/0!</v>
      </c>
      <c r="BK213" s="70" t="e">
        <f t="shared" si="509"/>
        <v>#DIV/0!</v>
      </c>
      <c r="BL213" s="70" t="e">
        <f t="shared" si="509"/>
        <v>#DIV/0!</v>
      </c>
      <c r="BM213" s="70" t="e">
        <f t="shared" si="509"/>
        <v>#DIV/0!</v>
      </c>
      <c r="BN213" s="70" t="e">
        <f t="shared" si="509"/>
        <v>#DIV/0!</v>
      </c>
      <c r="BO213" s="70" t="e">
        <f t="shared" si="509"/>
        <v>#DIV/0!</v>
      </c>
      <c r="BP213" s="70" t="e">
        <f t="shared" si="509"/>
        <v>#DIV/0!</v>
      </c>
      <c r="BQ213" s="70" t="e">
        <f t="shared" si="509"/>
        <v>#DIV/0!</v>
      </c>
      <c r="BR213" s="70" t="e">
        <f t="shared" si="509"/>
        <v>#DIV/0!</v>
      </c>
      <c r="BS213" s="70" t="e">
        <f t="shared" si="509"/>
        <v>#DIV/0!</v>
      </c>
      <c r="BT213" s="70" t="e">
        <f t="shared" si="509"/>
        <v>#DIV/0!</v>
      </c>
      <c r="BU213" s="70" t="e">
        <f t="shared" si="509"/>
        <v>#DIV/0!</v>
      </c>
      <c r="BV213" s="70" t="e">
        <f t="shared" si="509"/>
        <v>#DIV/0!</v>
      </c>
      <c r="BW213" s="70" t="e">
        <f t="shared" si="509"/>
        <v>#DIV/0!</v>
      </c>
      <c r="BX213" s="70" t="e">
        <f t="shared" si="509"/>
        <v>#DIV/0!</v>
      </c>
      <c r="BY213" s="70" t="e">
        <f t="shared" si="509"/>
        <v>#DIV/0!</v>
      </c>
      <c r="BZ213" s="70">
        <f t="shared" si="509"/>
        <v>257.22553007025107</v>
      </c>
      <c r="CA213" s="70">
        <f t="shared" si="509"/>
        <v>246.62430096426129</v>
      </c>
      <c r="CB213" s="70">
        <f t="shared" si="509"/>
        <v>0</v>
      </c>
      <c r="CC213" s="70">
        <f t="shared" si="509"/>
        <v>0</v>
      </c>
      <c r="CD213" s="70">
        <f t="shared" si="509"/>
        <v>233.49054454317613</v>
      </c>
      <c r="CE213" s="115">
        <f>CE179/CE41*90</f>
        <v>231.09421279430714</v>
      </c>
      <c r="CF213" s="70">
        <f>CF179/CF39*90</f>
        <v>249.04942866555982</v>
      </c>
      <c r="CG213" s="70">
        <f>CG179/CG41*90</f>
        <v>243.4873496113093</v>
      </c>
      <c r="CH213" s="70">
        <f>CH179/CH39*90</f>
        <v>244.11484631752202</v>
      </c>
      <c r="CI213" s="70">
        <f>CI210+CI211+CI212</f>
        <v>244.11484631752202</v>
      </c>
      <c r="CJ213" s="70">
        <f>CJ179/CJ39*90</f>
        <v>301.45492764303901</v>
      </c>
      <c r="CK213" s="70">
        <f t="shared" ref="CK213:DB213" si="510">CK210+CK211+CK212</f>
        <v>301.45492764303901</v>
      </c>
      <c r="CL213" s="70">
        <f>CL179/CL39*90</f>
        <v>248.04265240288805</v>
      </c>
      <c r="CM213" s="50">
        <f t="shared" si="510"/>
        <v>248.04265240288805</v>
      </c>
      <c r="CN213" s="50">
        <f t="shared" si="510"/>
        <v>248.04265240288805</v>
      </c>
      <c r="CO213" s="50">
        <f t="shared" si="510"/>
        <v>248.04265240288805</v>
      </c>
      <c r="CP213" s="50">
        <f t="shared" si="510"/>
        <v>248.04265240288805</v>
      </c>
      <c r="CQ213" s="50">
        <f t="shared" si="510"/>
        <v>248.04265240288805</v>
      </c>
      <c r="CR213" s="50">
        <f t="shared" si="510"/>
        <v>248.04265240288805</v>
      </c>
      <c r="CS213" s="50">
        <f t="shared" si="510"/>
        <v>248.04265240288805</v>
      </c>
      <c r="CT213" s="50">
        <f t="shared" si="510"/>
        <v>248.04265240288805</v>
      </c>
      <c r="CU213" s="50">
        <f t="shared" si="510"/>
        <v>248.04265240288805</v>
      </c>
      <c r="CV213" s="50">
        <f t="shared" si="510"/>
        <v>248.04265240288805</v>
      </c>
      <c r="CW213" s="50">
        <f t="shared" si="510"/>
        <v>248.04265240288805</v>
      </c>
      <c r="CX213" s="50">
        <f t="shared" si="510"/>
        <v>248.04265240288805</v>
      </c>
      <c r="CY213" s="50">
        <f t="shared" si="510"/>
        <v>248.04265240288805</v>
      </c>
      <c r="CZ213" s="50">
        <f t="shared" si="510"/>
        <v>248.04265240288805</v>
      </c>
      <c r="DA213" s="50">
        <f t="shared" si="510"/>
        <v>248.04265240288805</v>
      </c>
      <c r="DB213" s="50">
        <f t="shared" si="510"/>
        <v>248.04265240288805</v>
      </c>
      <c r="DE213" s="138"/>
      <c r="DF213" s="7">
        <v>265</v>
      </c>
    </row>
    <row r="214" spans="1:110" s="62" customFormat="1" outlineLevel="1" x14ac:dyDescent="0.2">
      <c r="A214" s="68" t="s">
        <v>468</v>
      </c>
      <c r="B214" s="67">
        <f t="shared" ref="B214:AE214" si="511">B184/B39*365</f>
        <v>23.260088868573501</v>
      </c>
      <c r="C214" s="67">
        <f t="shared" si="511"/>
        <v>33.592714658699379</v>
      </c>
      <c r="D214" s="67">
        <f t="shared" si="511"/>
        <v>38.280804958245476</v>
      </c>
      <c r="E214" s="67">
        <f t="shared" si="511"/>
        <v>32.073777763841754</v>
      </c>
      <c r="F214" s="67">
        <f t="shared" si="511"/>
        <v>26.873977102215282</v>
      </c>
      <c r="G214" s="67">
        <f t="shared" si="511"/>
        <v>12.120870755944976</v>
      </c>
      <c r="H214" s="67">
        <f t="shared" si="511"/>
        <v>23.140383154615009</v>
      </c>
      <c r="I214" s="67">
        <f t="shared" si="511"/>
        <v>40.056702904039348</v>
      </c>
      <c r="J214" s="67">
        <f t="shared" si="511"/>
        <v>25.889853508448684</v>
      </c>
      <c r="K214" s="67">
        <f t="shared" si="511"/>
        <v>27.622435559486526</v>
      </c>
      <c r="L214" s="67">
        <f t="shared" si="511"/>
        <v>22.715056890883012</v>
      </c>
      <c r="M214" s="67">
        <f t="shared" si="511"/>
        <v>25.730125442106811</v>
      </c>
      <c r="N214" s="67">
        <f t="shared" si="511"/>
        <v>17.086599630264999</v>
      </c>
      <c r="O214" s="67">
        <f t="shared" si="511"/>
        <v>37.158747615189561</v>
      </c>
      <c r="P214" s="67">
        <f t="shared" si="511"/>
        <v>36.853143123758336</v>
      </c>
      <c r="Q214" s="67">
        <f t="shared" si="511"/>
        <v>38.975649691617079</v>
      </c>
      <c r="R214" s="67">
        <f t="shared" si="511"/>
        <v>45.486855040147866</v>
      </c>
      <c r="S214" s="67">
        <f t="shared" si="511"/>
        <v>17.755762909595649</v>
      </c>
      <c r="T214" s="67">
        <f t="shared" si="511"/>
        <v>13.564886341794221</v>
      </c>
      <c r="U214" s="67">
        <f t="shared" si="511"/>
        <v>8.9086290713651461</v>
      </c>
      <c r="V214" s="67">
        <f t="shared" si="511"/>
        <v>10.69657407069568</v>
      </c>
      <c r="W214" s="67">
        <f t="shared" si="511"/>
        <v>18.676899903029344</v>
      </c>
      <c r="X214" s="67">
        <f t="shared" si="511"/>
        <v>23.247874030062938</v>
      </c>
      <c r="Y214" s="67">
        <f t="shared" si="511"/>
        <v>39.997742957440451</v>
      </c>
      <c r="Z214" s="67">
        <f t="shared" si="511"/>
        <v>38.637808369632531</v>
      </c>
      <c r="AA214" s="67">
        <f t="shared" ref="AA214" si="512">AA184/AA39*365</f>
        <v>35.823249664521811</v>
      </c>
      <c r="AB214" s="18">
        <f t="shared" si="511"/>
        <v>33.051933303099148</v>
      </c>
      <c r="AC214" s="18">
        <f t="shared" si="511"/>
        <v>31.442530566456181</v>
      </c>
      <c r="AD214" s="18">
        <f t="shared" si="511"/>
        <v>32.98095875870353</v>
      </c>
      <c r="AE214" s="18">
        <f t="shared" si="511"/>
        <v>32.045064720584541</v>
      </c>
      <c r="AI214" s="67" t="e">
        <f>AJ184/AI39*90</f>
        <v>#DIV/0!</v>
      </c>
      <c r="AJ214" s="67" t="e">
        <f>AJ184/AJ39*90</f>
        <v>#DIV/0!</v>
      </c>
      <c r="AK214" s="67" t="e">
        <f>+AJ214</f>
        <v>#DIV/0!</v>
      </c>
      <c r="AL214" s="67" t="e">
        <f>AL184/AL39*90</f>
        <v>#DIV/0!</v>
      </c>
      <c r="AM214" s="67" t="e">
        <f>+AL214</f>
        <v>#DIV/0!</v>
      </c>
      <c r="AN214" s="67" t="e">
        <f>AN184/AN39*90</f>
        <v>#DIV/0!</v>
      </c>
      <c r="AO214" s="67" t="e">
        <f>+AN214</f>
        <v>#DIV/0!</v>
      </c>
      <c r="AP214" s="67" t="e">
        <f>AP184/AP39*90</f>
        <v>#DIV/0!</v>
      </c>
      <c r="AQ214" s="67" t="e">
        <f>+AP214</f>
        <v>#DIV/0!</v>
      </c>
      <c r="AR214" s="67" t="e">
        <f>AR184/AR39*90</f>
        <v>#DIV/0!</v>
      </c>
      <c r="AS214" s="67" t="e">
        <f>+AR214</f>
        <v>#DIV/0!</v>
      </c>
      <c r="AT214" s="67" t="e">
        <f>AT184/AT39*90</f>
        <v>#DIV/0!</v>
      </c>
      <c r="AU214" s="67" t="e">
        <f>+AT214</f>
        <v>#DIV/0!</v>
      </c>
      <c r="AV214" s="67" t="e">
        <f>AV184/AV39*90</f>
        <v>#DIV/0!</v>
      </c>
      <c r="AW214" s="67" t="e">
        <f>+AV214</f>
        <v>#DIV/0!</v>
      </c>
      <c r="AX214" s="67" t="e">
        <f>AX184/AX39*90</f>
        <v>#DIV/0!</v>
      </c>
      <c r="AY214" s="67" t="e">
        <f>+AX214</f>
        <v>#DIV/0!</v>
      </c>
      <c r="AZ214" s="67" t="e">
        <f>AZ184/AZ39*90</f>
        <v>#DIV/0!</v>
      </c>
      <c r="BA214" s="67" t="e">
        <f>+AZ214</f>
        <v>#DIV/0!</v>
      </c>
      <c r="BB214" s="67" t="e">
        <f>BB184/BB39*90</f>
        <v>#DIV/0!</v>
      </c>
      <c r="BC214" s="67" t="e">
        <f>+BB214</f>
        <v>#DIV/0!</v>
      </c>
      <c r="BD214" s="67" t="e">
        <f>BD184/BD39*90</f>
        <v>#DIV/0!</v>
      </c>
      <c r="BE214" s="67" t="e">
        <f>+BD214</f>
        <v>#DIV/0!</v>
      </c>
      <c r="BF214" s="67" t="e">
        <f>BF184/BF39*90</f>
        <v>#DIV/0!</v>
      </c>
      <c r="BG214" s="67" t="e">
        <f>+BF214</f>
        <v>#DIV/0!</v>
      </c>
      <c r="BH214" s="67" t="e">
        <f>BH184/BH39*90</f>
        <v>#DIV/0!</v>
      </c>
      <c r="BI214" s="67" t="e">
        <f>+BH214</f>
        <v>#DIV/0!</v>
      </c>
      <c r="BJ214" s="67" t="e">
        <f>BJ184/BJ39*90</f>
        <v>#DIV/0!</v>
      </c>
      <c r="BK214" s="67" t="e">
        <f>+BJ214</f>
        <v>#DIV/0!</v>
      </c>
      <c r="BL214" s="67" t="e">
        <f>BL184/BL39*90</f>
        <v>#DIV/0!</v>
      </c>
      <c r="BM214" s="67" t="e">
        <f>+BL214</f>
        <v>#DIV/0!</v>
      </c>
      <c r="BN214" s="67" t="e">
        <f>BN184/BN39*90</f>
        <v>#DIV/0!</v>
      </c>
      <c r="BO214" s="67" t="e">
        <f>+BN214</f>
        <v>#DIV/0!</v>
      </c>
      <c r="BP214" s="67" t="e">
        <f>BP184/BP39*90</f>
        <v>#DIV/0!</v>
      </c>
      <c r="BQ214" s="67" t="e">
        <f>+BP214</f>
        <v>#DIV/0!</v>
      </c>
      <c r="BR214" s="67" t="e">
        <f>BR184/BR39*90</f>
        <v>#DIV/0!</v>
      </c>
      <c r="BS214" s="67" t="e">
        <f>+BR214</f>
        <v>#DIV/0!</v>
      </c>
      <c r="BT214" s="67" t="e">
        <f>BT184/BT39*90</f>
        <v>#DIV/0!</v>
      </c>
      <c r="BU214" s="67" t="e">
        <f>+BT214</f>
        <v>#DIV/0!</v>
      </c>
      <c r="BV214" s="67" t="e">
        <f>BV184/BV39*90</f>
        <v>#DIV/0!</v>
      </c>
      <c r="BW214" s="67" t="e">
        <f>+BV214</f>
        <v>#DIV/0!</v>
      </c>
      <c r="BX214" s="67" t="e">
        <f>BX184/BX39*90</f>
        <v>#DIV/0!</v>
      </c>
      <c r="BY214" s="67" t="e">
        <f>+BX214</f>
        <v>#DIV/0!</v>
      </c>
      <c r="BZ214" s="67">
        <f>BZ184/BZ39*90</f>
        <v>23.531294225644817</v>
      </c>
      <c r="CA214" s="67">
        <f>+BZ214</f>
        <v>23.531294225644817</v>
      </c>
      <c r="CB214" s="67">
        <f>CB184/CB39*90</f>
        <v>0</v>
      </c>
      <c r="CC214" s="67">
        <f>+CB214</f>
        <v>0</v>
      </c>
      <c r="CD214" s="67">
        <f>CD184/CD39*90</f>
        <v>40.4241122286235</v>
      </c>
      <c r="CE214" s="114">
        <f>+CD214</f>
        <v>40.4241122286235</v>
      </c>
      <c r="CF214" s="67">
        <f>CF184/CF39*90</f>
        <v>35.833189262892134</v>
      </c>
      <c r="CG214" s="67">
        <f>+CF214</f>
        <v>35.833189262892134</v>
      </c>
      <c r="CH214" s="67">
        <f>CH184/CH39*90</f>
        <v>33.682938185913294</v>
      </c>
      <c r="CI214" s="67">
        <f>+CH214</f>
        <v>33.682938185913294</v>
      </c>
      <c r="CJ214" s="67">
        <f>CJ184/CJ39*90</f>
        <v>41.484657644378935</v>
      </c>
      <c r="CK214" s="67">
        <f t="shared" ref="CK214:DB214" si="513">+CJ214</f>
        <v>41.484657644378935</v>
      </c>
      <c r="CL214" s="67">
        <f>CL184/CL39*90</f>
        <v>30.43210305348483</v>
      </c>
      <c r="CM214" s="30">
        <f t="shared" si="513"/>
        <v>30.43210305348483</v>
      </c>
      <c r="CN214" s="30">
        <f t="shared" si="513"/>
        <v>30.43210305348483</v>
      </c>
      <c r="CO214" s="30">
        <f t="shared" si="513"/>
        <v>30.43210305348483</v>
      </c>
      <c r="CP214" s="30">
        <f t="shared" si="513"/>
        <v>30.43210305348483</v>
      </c>
      <c r="CQ214" s="30">
        <f t="shared" si="513"/>
        <v>30.43210305348483</v>
      </c>
      <c r="CR214" s="30">
        <f t="shared" si="513"/>
        <v>30.43210305348483</v>
      </c>
      <c r="CS214" s="30">
        <f t="shared" si="513"/>
        <v>30.43210305348483</v>
      </c>
      <c r="CT214" s="30">
        <f t="shared" si="513"/>
        <v>30.43210305348483</v>
      </c>
      <c r="CU214" s="30">
        <f t="shared" si="513"/>
        <v>30.43210305348483</v>
      </c>
      <c r="CV214" s="30">
        <f t="shared" si="513"/>
        <v>30.43210305348483</v>
      </c>
      <c r="CW214" s="30">
        <f t="shared" si="513"/>
        <v>30.43210305348483</v>
      </c>
      <c r="CX214" s="30">
        <f t="shared" si="513"/>
        <v>30.43210305348483</v>
      </c>
      <c r="CY214" s="30">
        <f t="shared" si="513"/>
        <v>30.43210305348483</v>
      </c>
      <c r="CZ214" s="30">
        <f t="shared" si="513"/>
        <v>30.43210305348483</v>
      </c>
      <c r="DA214" s="30">
        <f t="shared" si="513"/>
        <v>30.43210305348483</v>
      </c>
      <c r="DB214" s="30">
        <f t="shared" si="513"/>
        <v>30.43210305348483</v>
      </c>
      <c r="DE214" s="139"/>
      <c r="DF214" s="62">
        <v>35</v>
      </c>
    </row>
    <row r="215" spans="1:110" s="62" customFormat="1" outlineLevel="1" x14ac:dyDescent="0.2">
      <c r="A215" s="68" t="s">
        <v>466</v>
      </c>
      <c r="B215" s="67">
        <f>B216-B214</f>
        <v>135.26586637744759</v>
      </c>
      <c r="C215" s="67">
        <f t="shared" ref="C215:V215" si="514">C216-C214</f>
        <v>51.563432008034354</v>
      </c>
      <c r="D215" s="67">
        <f t="shared" si="514"/>
        <v>36.484644585720467</v>
      </c>
      <c r="E215" s="67">
        <f t="shared" si="514"/>
        <v>59.532487013303729</v>
      </c>
      <c r="F215" s="67">
        <f t="shared" si="514"/>
        <v>68.803434999037322</v>
      </c>
      <c r="G215" s="67">
        <f t="shared" si="514"/>
        <v>65.139284601842988</v>
      </c>
      <c r="H215" s="67">
        <f t="shared" si="514"/>
        <v>70.257403886972398</v>
      </c>
      <c r="I215" s="67">
        <f t="shared" si="514"/>
        <v>52.667647771026715</v>
      </c>
      <c r="J215" s="67">
        <f t="shared" si="514"/>
        <v>29.295073427867802</v>
      </c>
      <c r="K215" s="67">
        <f t="shared" si="514"/>
        <v>25.696151418251375</v>
      </c>
      <c r="L215" s="67">
        <f t="shared" si="514"/>
        <v>42.953572158558607</v>
      </c>
      <c r="M215" s="67">
        <f t="shared" si="514"/>
        <v>54.648124477338655</v>
      </c>
      <c r="N215" s="67">
        <f t="shared" si="514"/>
        <v>37.476513950505101</v>
      </c>
      <c r="O215" s="67">
        <f t="shared" si="514"/>
        <v>67.323935199082854</v>
      </c>
      <c r="P215" s="67">
        <f t="shared" si="514"/>
        <v>115.5709855114134</v>
      </c>
      <c r="Q215" s="67">
        <f t="shared" si="514"/>
        <v>123.79049352602858</v>
      </c>
      <c r="R215" s="67">
        <f t="shared" si="514"/>
        <v>167.49216229492396</v>
      </c>
      <c r="S215" s="67">
        <f t="shared" si="514"/>
        <v>293.27639961597049</v>
      </c>
      <c r="T215" s="67">
        <f t="shared" si="514"/>
        <v>117.25473672755487</v>
      </c>
      <c r="U215" s="67">
        <f t="shared" si="514"/>
        <v>106.21087526680395</v>
      </c>
      <c r="V215" s="67">
        <f t="shared" si="514"/>
        <v>142.23236235659439</v>
      </c>
      <c r="W215" s="67">
        <f t="shared" ref="W215:AE215" si="515">W216-W214</f>
        <v>141.46943763406929</v>
      </c>
      <c r="X215" s="67">
        <f t="shared" si="515"/>
        <v>199.70519679929694</v>
      </c>
      <c r="Y215" s="67">
        <f t="shared" si="515"/>
        <v>140.57879068224361</v>
      </c>
      <c r="Z215" s="67">
        <f t="shared" si="515"/>
        <v>166.73705755661422</v>
      </c>
      <c r="AA215" s="67">
        <f t="shared" ref="AA215" si="516">AA216-AA214</f>
        <v>151.44142144586709</v>
      </c>
      <c r="AB215" s="18">
        <f t="shared" si="515"/>
        <v>139.72660614539103</v>
      </c>
      <c r="AC215" s="18">
        <f t="shared" si="515"/>
        <v>132.92287759341733</v>
      </c>
      <c r="AD215" s="18">
        <f t="shared" si="515"/>
        <v>139.42656220786481</v>
      </c>
      <c r="AE215" s="18">
        <f t="shared" si="515"/>
        <v>135.47008267431181</v>
      </c>
      <c r="AI215" s="67" t="e">
        <f>AI216-AI214</f>
        <v>#DIV/0!</v>
      </c>
      <c r="AJ215" s="67" t="e">
        <f>AJ216-AJ214</f>
        <v>#DIV/0!</v>
      </c>
      <c r="AK215" s="67" t="e">
        <f>AK216-AK214</f>
        <v>#DIV/0!</v>
      </c>
      <c r="AL215" s="67" t="e">
        <f>AL216-AL214</f>
        <v>#DIV/0!</v>
      </c>
      <c r="AM215" s="67" t="e">
        <f>AM216-AM214</f>
        <v>#DIV/0!</v>
      </c>
      <c r="AN215" s="67" t="e">
        <f t="shared" ref="AN215:AY215" si="517">AN216-AN214</f>
        <v>#DIV/0!</v>
      </c>
      <c r="AO215" s="67" t="e">
        <f t="shared" si="517"/>
        <v>#DIV/0!</v>
      </c>
      <c r="AP215" s="67" t="e">
        <f t="shared" si="517"/>
        <v>#DIV/0!</v>
      </c>
      <c r="AQ215" s="67" t="e">
        <f t="shared" si="517"/>
        <v>#DIV/0!</v>
      </c>
      <c r="AR215" s="67" t="e">
        <f t="shared" si="517"/>
        <v>#DIV/0!</v>
      </c>
      <c r="AS215" s="67" t="e">
        <f t="shared" si="517"/>
        <v>#DIV/0!</v>
      </c>
      <c r="AT215" s="67" t="e">
        <f t="shared" si="517"/>
        <v>#DIV/0!</v>
      </c>
      <c r="AU215" s="67" t="e">
        <f t="shared" si="517"/>
        <v>#DIV/0!</v>
      </c>
      <c r="AV215" s="67" t="e">
        <f t="shared" si="517"/>
        <v>#DIV/0!</v>
      </c>
      <c r="AW215" s="67" t="e">
        <f t="shared" si="517"/>
        <v>#DIV/0!</v>
      </c>
      <c r="AX215" s="67" t="e">
        <f t="shared" si="517"/>
        <v>#DIV/0!</v>
      </c>
      <c r="AY215" s="67" t="e">
        <f t="shared" si="517"/>
        <v>#DIV/0!</v>
      </c>
      <c r="AZ215" s="67" t="e">
        <f>AZ216-AZ214</f>
        <v>#DIV/0!</v>
      </c>
      <c r="BA215" s="67" t="e">
        <f>BA216-BA214</f>
        <v>#DIV/0!</v>
      </c>
      <c r="BB215" s="67" t="e">
        <f>BB216-BB214</f>
        <v>#DIV/0!</v>
      </c>
      <c r="BC215" s="67" t="e">
        <f>BC216-BC214</f>
        <v>#DIV/0!</v>
      </c>
      <c r="BD215" s="67" t="e">
        <f t="shared" ref="BD215:CE215" si="518">BD216-BD214</f>
        <v>#DIV/0!</v>
      </c>
      <c r="BE215" s="67" t="e">
        <f t="shared" si="518"/>
        <v>#DIV/0!</v>
      </c>
      <c r="BF215" s="67" t="e">
        <f t="shared" si="518"/>
        <v>#DIV/0!</v>
      </c>
      <c r="BG215" s="67" t="e">
        <f t="shared" si="518"/>
        <v>#DIV/0!</v>
      </c>
      <c r="BH215" s="67" t="e">
        <f t="shared" si="518"/>
        <v>#DIV/0!</v>
      </c>
      <c r="BI215" s="67" t="e">
        <f t="shared" si="518"/>
        <v>#DIV/0!</v>
      </c>
      <c r="BJ215" s="67" t="e">
        <f t="shared" si="518"/>
        <v>#DIV/0!</v>
      </c>
      <c r="BK215" s="67" t="e">
        <f t="shared" si="518"/>
        <v>#DIV/0!</v>
      </c>
      <c r="BL215" s="67" t="e">
        <f t="shared" si="518"/>
        <v>#DIV/0!</v>
      </c>
      <c r="BM215" s="67" t="e">
        <f t="shared" si="518"/>
        <v>#DIV/0!</v>
      </c>
      <c r="BN215" s="67" t="e">
        <f t="shared" si="518"/>
        <v>#DIV/0!</v>
      </c>
      <c r="BO215" s="67" t="e">
        <f t="shared" si="518"/>
        <v>#DIV/0!</v>
      </c>
      <c r="BP215" s="67" t="e">
        <f t="shared" si="518"/>
        <v>#DIV/0!</v>
      </c>
      <c r="BQ215" s="67" t="e">
        <f t="shared" si="518"/>
        <v>#DIV/0!</v>
      </c>
      <c r="BR215" s="67" t="e">
        <f t="shared" si="518"/>
        <v>#DIV/0!</v>
      </c>
      <c r="BS215" s="67" t="e">
        <f t="shared" si="518"/>
        <v>#DIV/0!</v>
      </c>
      <c r="BT215" s="67" t="e">
        <f t="shared" si="518"/>
        <v>#DIV/0!</v>
      </c>
      <c r="BU215" s="67" t="e">
        <f t="shared" si="518"/>
        <v>#DIV/0!</v>
      </c>
      <c r="BV215" s="67" t="e">
        <f t="shared" si="518"/>
        <v>#DIV/0!</v>
      </c>
      <c r="BW215" s="67" t="e">
        <f t="shared" si="518"/>
        <v>#DIV/0!</v>
      </c>
      <c r="BX215" s="67" t="e">
        <f t="shared" si="518"/>
        <v>#DIV/0!</v>
      </c>
      <c r="BY215" s="67" t="e">
        <f t="shared" si="518"/>
        <v>#DIV/0!</v>
      </c>
      <c r="BZ215" s="67">
        <f t="shared" si="518"/>
        <v>202.13978809939698</v>
      </c>
      <c r="CA215" s="67">
        <f t="shared" si="518"/>
        <v>154.18097831372168</v>
      </c>
      <c r="CB215" s="67">
        <f t="shared" si="518"/>
        <v>0</v>
      </c>
      <c r="CC215" s="67">
        <f t="shared" si="518"/>
        <v>0</v>
      </c>
      <c r="CD215" s="67">
        <f t="shared" si="518"/>
        <v>142.07727109982747</v>
      </c>
      <c r="CE215" s="114">
        <f t="shared" si="518"/>
        <v>132.53722883843324</v>
      </c>
      <c r="CF215" s="67">
        <f>CF216-CF214</f>
        <v>130.31288837857147</v>
      </c>
      <c r="CG215" s="67">
        <f>CG216-CG214</f>
        <v>119.74183744121432</v>
      </c>
      <c r="CH215" s="67">
        <f>CH216-CH214</f>
        <v>145.35488010222036</v>
      </c>
      <c r="CI215" s="67">
        <f>CH215</f>
        <v>145.35488010222036</v>
      </c>
      <c r="CJ215" s="67">
        <f>CJ216-CJ214</f>
        <v>161.89920273348523</v>
      </c>
      <c r="CK215" s="67">
        <f t="shared" ref="CK215:DB215" si="519">CJ215</f>
        <v>161.89920273348523</v>
      </c>
      <c r="CL215" s="67">
        <f>CL216-CL214</f>
        <v>128.65130879141395</v>
      </c>
      <c r="CM215" s="30">
        <f t="shared" si="519"/>
        <v>128.65130879141395</v>
      </c>
      <c r="CN215" s="30">
        <f t="shared" si="519"/>
        <v>128.65130879141395</v>
      </c>
      <c r="CO215" s="30">
        <f t="shared" si="519"/>
        <v>128.65130879141395</v>
      </c>
      <c r="CP215" s="30">
        <f t="shared" si="519"/>
        <v>128.65130879141395</v>
      </c>
      <c r="CQ215" s="30">
        <f t="shared" si="519"/>
        <v>128.65130879141395</v>
      </c>
      <c r="CR215" s="30">
        <f t="shared" si="519"/>
        <v>128.65130879141395</v>
      </c>
      <c r="CS215" s="30">
        <f t="shared" si="519"/>
        <v>128.65130879141395</v>
      </c>
      <c r="CT215" s="30">
        <f t="shared" si="519"/>
        <v>128.65130879141395</v>
      </c>
      <c r="CU215" s="30">
        <f t="shared" si="519"/>
        <v>128.65130879141395</v>
      </c>
      <c r="CV215" s="30">
        <f t="shared" si="519"/>
        <v>128.65130879141395</v>
      </c>
      <c r="CW215" s="30">
        <f t="shared" si="519"/>
        <v>128.65130879141395</v>
      </c>
      <c r="CX215" s="30">
        <f t="shared" si="519"/>
        <v>128.65130879141395</v>
      </c>
      <c r="CY215" s="30">
        <f t="shared" si="519"/>
        <v>128.65130879141395</v>
      </c>
      <c r="CZ215" s="30">
        <f t="shared" si="519"/>
        <v>128.65130879141395</v>
      </c>
      <c r="DA215" s="30">
        <f t="shared" si="519"/>
        <v>128.65130879141395</v>
      </c>
      <c r="DB215" s="30">
        <f t="shared" si="519"/>
        <v>128.65130879141395</v>
      </c>
      <c r="DE215" s="139"/>
      <c r="DF215" s="62">
        <v>150</v>
      </c>
    </row>
    <row r="216" spans="1:110" s="7" customFormat="1" outlineLevel="1" x14ac:dyDescent="0.2">
      <c r="A216" s="69" t="s">
        <v>469</v>
      </c>
      <c r="B216" s="70">
        <f t="shared" ref="B216:AE216" si="520">B187/B39*365</f>
        <v>158.52595524602108</v>
      </c>
      <c r="C216" s="70">
        <f t="shared" si="520"/>
        <v>85.156146666733733</v>
      </c>
      <c r="D216" s="70">
        <f t="shared" si="520"/>
        <v>74.765449543965943</v>
      </c>
      <c r="E216" s="70">
        <f t="shared" si="520"/>
        <v>91.606264777145483</v>
      </c>
      <c r="F216" s="70">
        <f t="shared" si="520"/>
        <v>95.6774121012526</v>
      </c>
      <c r="G216" s="70">
        <f t="shared" si="520"/>
        <v>77.260155357787966</v>
      </c>
      <c r="H216" s="70">
        <f t="shared" si="520"/>
        <v>93.397787041587407</v>
      </c>
      <c r="I216" s="70">
        <f t="shared" si="520"/>
        <v>92.724350675066063</v>
      </c>
      <c r="J216" s="70">
        <f t="shared" si="520"/>
        <v>55.184926936316486</v>
      </c>
      <c r="K216" s="70">
        <f t="shared" si="520"/>
        <v>53.318586977737901</v>
      </c>
      <c r="L216" s="70">
        <f t="shared" si="520"/>
        <v>65.66862904944162</v>
      </c>
      <c r="M216" s="70">
        <f t="shared" si="520"/>
        <v>80.378249919445466</v>
      </c>
      <c r="N216" s="70">
        <f t="shared" si="520"/>
        <v>54.5631135807701</v>
      </c>
      <c r="O216" s="70">
        <f t="shared" si="520"/>
        <v>104.48268281427241</v>
      </c>
      <c r="P216" s="70">
        <f t="shared" si="520"/>
        <v>152.42412863517174</v>
      </c>
      <c r="Q216" s="70">
        <f t="shared" si="520"/>
        <v>162.76614321764566</v>
      </c>
      <c r="R216" s="70">
        <f t="shared" si="520"/>
        <v>212.97901733507183</v>
      </c>
      <c r="S216" s="70">
        <f t="shared" si="520"/>
        <v>311.03216252556615</v>
      </c>
      <c r="T216" s="70">
        <f t="shared" si="520"/>
        <v>130.81962306934909</v>
      </c>
      <c r="U216" s="70">
        <f t="shared" si="520"/>
        <v>115.11950433816909</v>
      </c>
      <c r="V216" s="70">
        <f t="shared" si="520"/>
        <v>152.92893642729007</v>
      </c>
      <c r="W216" s="70">
        <f t="shared" si="520"/>
        <v>160.14633753709865</v>
      </c>
      <c r="X216" s="70">
        <f t="shared" si="520"/>
        <v>222.95307082935989</v>
      </c>
      <c r="Y216" s="70">
        <f t="shared" si="520"/>
        <v>180.57653363968407</v>
      </c>
      <c r="Z216" s="70">
        <f t="shared" si="520"/>
        <v>205.37486592624674</v>
      </c>
      <c r="AA216" s="70">
        <f t="shared" ref="AA216" si="521">AA187/AA39*365</f>
        <v>187.26467111038892</v>
      </c>
      <c r="AB216" s="71">
        <f t="shared" si="520"/>
        <v>172.77853944849019</v>
      </c>
      <c r="AC216" s="71">
        <f t="shared" si="520"/>
        <v>164.36540815987351</v>
      </c>
      <c r="AD216" s="71">
        <f t="shared" si="520"/>
        <v>172.40752096656834</v>
      </c>
      <c r="AE216" s="71">
        <f t="shared" si="520"/>
        <v>167.51514739489636</v>
      </c>
      <c r="AI216" s="70" t="e">
        <f t="shared" ref="AI216:CD216" si="522">AI187/AI39*90</f>
        <v>#DIV/0!</v>
      </c>
      <c r="AJ216" s="70" t="e">
        <f t="shared" si="522"/>
        <v>#DIV/0!</v>
      </c>
      <c r="AK216" s="70" t="e">
        <f>AK187/AK39*90</f>
        <v>#DIV/0!</v>
      </c>
      <c r="AL216" s="70" t="e">
        <f t="shared" si="522"/>
        <v>#DIV/0!</v>
      </c>
      <c r="AM216" s="70" t="e">
        <f t="shared" si="522"/>
        <v>#DIV/0!</v>
      </c>
      <c r="AN216" s="70" t="e">
        <f t="shared" si="522"/>
        <v>#DIV/0!</v>
      </c>
      <c r="AO216" s="70" t="e">
        <f t="shared" si="522"/>
        <v>#DIV/0!</v>
      </c>
      <c r="AP216" s="70" t="e">
        <f t="shared" si="522"/>
        <v>#DIV/0!</v>
      </c>
      <c r="AQ216" s="70" t="e">
        <f t="shared" si="522"/>
        <v>#DIV/0!</v>
      </c>
      <c r="AR216" s="70" t="e">
        <f t="shared" si="522"/>
        <v>#DIV/0!</v>
      </c>
      <c r="AS216" s="70" t="e">
        <f t="shared" si="522"/>
        <v>#DIV/0!</v>
      </c>
      <c r="AT216" s="70" t="e">
        <f t="shared" si="522"/>
        <v>#DIV/0!</v>
      </c>
      <c r="AU216" s="70" t="e">
        <f t="shared" si="522"/>
        <v>#DIV/0!</v>
      </c>
      <c r="AV216" s="70" t="e">
        <f t="shared" si="522"/>
        <v>#DIV/0!</v>
      </c>
      <c r="AW216" s="70" t="e">
        <f t="shared" si="522"/>
        <v>#DIV/0!</v>
      </c>
      <c r="AX216" s="70" t="e">
        <f t="shared" si="522"/>
        <v>#DIV/0!</v>
      </c>
      <c r="AY216" s="70" t="e">
        <f t="shared" si="522"/>
        <v>#DIV/0!</v>
      </c>
      <c r="AZ216" s="70" t="e">
        <f t="shared" si="522"/>
        <v>#DIV/0!</v>
      </c>
      <c r="BA216" s="70" t="e">
        <f t="shared" si="522"/>
        <v>#DIV/0!</v>
      </c>
      <c r="BB216" s="70" t="e">
        <f t="shared" si="522"/>
        <v>#DIV/0!</v>
      </c>
      <c r="BC216" s="70" t="e">
        <f t="shared" si="522"/>
        <v>#DIV/0!</v>
      </c>
      <c r="BD216" s="70" t="e">
        <f t="shared" si="522"/>
        <v>#DIV/0!</v>
      </c>
      <c r="BE216" s="70" t="e">
        <f t="shared" si="522"/>
        <v>#DIV/0!</v>
      </c>
      <c r="BF216" s="70" t="e">
        <f t="shared" si="522"/>
        <v>#DIV/0!</v>
      </c>
      <c r="BG216" s="70" t="e">
        <f t="shared" si="522"/>
        <v>#DIV/0!</v>
      </c>
      <c r="BH216" s="70" t="e">
        <f t="shared" si="522"/>
        <v>#DIV/0!</v>
      </c>
      <c r="BI216" s="70" t="e">
        <f t="shared" si="522"/>
        <v>#DIV/0!</v>
      </c>
      <c r="BJ216" s="70" t="e">
        <f t="shared" si="522"/>
        <v>#DIV/0!</v>
      </c>
      <c r="BK216" s="70" t="e">
        <f t="shared" si="522"/>
        <v>#DIV/0!</v>
      </c>
      <c r="BL216" s="70" t="e">
        <f t="shared" si="522"/>
        <v>#DIV/0!</v>
      </c>
      <c r="BM216" s="70" t="e">
        <f t="shared" si="522"/>
        <v>#DIV/0!</v>
      </c>
      <c r="BN216" s="70" t="e">
        <f t="shared" si="522"/>
        <v>#DIV/0!</v>
      </c>
      <c r="BO216" s="70" t="e">
        <f t="shared" si="522"/>
        <v>#DIV/0!</v>
      </c>
      <c r="BP216" s="70" t="e">
        <f t="shared" si="522"/>
        <v>#DIV/0!</v>
      </c>
      <c r="BQ216" s="70" t="e">
        <f t="shared" si="522"/>
        <v>#DIV/0!</v>
      </c>
      <c r="BR216" s="70" t="e">
        <f t="shared" si="522"/>
        <v>#DIV/0!</v>
      </c>
      <c r="BS216" s="70" t="e">
        <f t="shared" si="522"/>
        <v>#DIV/0!</v>
      </c>
      <c r="BT216" s="70" t="e">
        <f t="shared" si="522"/>
        <v>#DIV/0!</v>
      </c>
      <c r="BU216" s="70" t="e">
        <f t="shared" si="522"/>
        <v>#DIV/0!</v>
      </c>
      <c r="BV216" s="70" t="e">
        <f t="shared" si="522"/>
        <v>#DIV/0!</v>
      </c>
      <c r="BW216" s="70" t="e">
        <f t="shared" si="522"/>
        <v>#DIV/0!</v>
      </c>
      <c r="BX216" s="70" t="e">
        <f t="shared" si="522"/>
        <v>#DIV/0!</v>
      </c>
      <c r="BY216" s="70" t="e">
        <f t="shared" si="522"/>
        <v>#DIV/0!</v>
      </c>
      <c r="BZ216" s="70">
        <f t="shared" si="522"/>
        <v>225.67108232504179</v>
      </c>
      <c r="CA216" s="70">
        <f t="shared" si="522"/>
        <v>177.7122725393665</v>
      </c>
      <c r="CB216" s="70">
        <f t="shared" si="522"/>
        <v>0</v>
      </c>
      <c r="CC216" s="70">
        <f t="shared" si="522"/>
        <v>0</v>
      </c>
      <c r="CD216" s="70">
        <f t="shared" si="522"/>
        <v>182.50138332845097</v>
      </c>
      <c r="CE216" s="115">
        <f>CE187/CE41*90</f>
        <v>172.96134106705674</v>
      </c>
      <c r="CF216" s="70">
        <f>CF187/CF39*90</f>
        <v>166.14607764146359</v>
      </c>
      <c r="CG216" s="70">
        <f>CG187/CG41*90</f>
        <v>155.57502670410645</v>
      </c>
      <c r="CH216" s="70">
        <f>CH187/CH39*90</f>
        <v>179.03781828813365</v>
      </c>
      <c r="CI216" s="70">
        <f>CI214+CI215</f>
        <v>179.03781828813365</v>
      </c>
      <c r="CJ216" s="70">
        <f>CJ187/CJ39*90</f>
        <v>203.38386037786415</v>
      </c>
      <c r="CK216" s="70">
        <f t="shared" ref="CK216:DB216" si="523">CK214+CK215</f>
        <v>203.38386037786415</v>
      </c>
      <c r="CL216" s="70">
        <f>CL187/CL39*90</f>
        <v>159.08341184489879</v>
      </c>
      <c r="CM216" s="50">
        <f t="shared" si="523"/>
        <v>159.08341184489879</v>
      </c>
      <c r="CN216" s="50">
        <f t="shared" si="523"/>
        <v>159.08341184489879</v>
      </c>
      <c r="CO216" s="50">
        <f t="shared" si="523"/>
        <v>159.08341184489879</v>
      </c>
      <c r="CP216" s="50">
        <f t="shared" si="523"/>
        <v>159.08341184489879</v>
      </c>
      <c r="CQ216" s="50">
        <f t="shared" si="523"/>
        <v>159.08341184489879</v>
      </c>
      <c r="CR216" s="50">
        <f t="shared" si="523"/>
        <v>159.08341184489879</v>
      </c>
      <c r="CS216" s="50">
        <f t="shared" si="523"/>
        <v>159.08341184489879</v>
      </c>
      <c r="CT216" s="50">
        <f t="shared" si="523"/>
        <v>159.08341184489879</v>
      </c>
      <c r="CU216" s="50">
        <f t="shared" si="523"/>
        <v>159.08341184489879</v>
      </c>
      <c r="CV216" s="50">
        <f t="shared" si="523"/>
        <v>159.08341184489879</v>
      </c>
      <c r="CW216" s="50">
        <f t="shared" si="523"/>
        <v>159.08341184489879</v>
      </c>
      <c r="CX216" s="50">
        <f t="shared" si="523"/>
        <v>159.08341184489879</v>
      </c>
      <c r="CY216" s="50">
        <f t="shared" si="523"/>
        <v>159.08341184489879</v>
      </c>
      <c r="CZ216" s="50">
        <f t="shared" si="523"/>
        <v>159.08341184489879</v>
      </c>
      <c r="DA216" s="50">
        <f t="shared" si="523"/>
        <v>159.08341184489879</v>
      </c>
      <c r="DB216" s="50">
        <f t="shared" si="523"/>
        <v>159.08341184489879</v>
      </c>
      <c r="DE216" s="138"/>
      <c r="DF216" s="7">
        <v>185</v>
      </c>
    </row>
    <row r="217" spans="1:110" s="7" customFormat="1" x14ac:dyDescent="0.2">
      <c r="A217" s="69" t="s">
        <v>470</v>
      </c>
      <c r="B217" s="70">
        <f>B213-B216</f>
        <v>123.10921735491675</v>
      </c>
      <c r="C217" s="70">
        <f t="shared" ref="C217:V217" si="524">C213-C216</f>
        <v>72.190581803803028</v>
      </c>
      <c r="D217" s="70">
        <f t="shared" si="524"/>
        <v>129.03531563177393</v>
      </c>
      <c r="E217" s="70">
        <f t="shared" si="524"/>
        <v>99.87787965893348</v>
      </c>
      <c r="F217" s="70">
        <f t="shared" si="524"/>
        <v>110.10521234617346</v>
      </c>
      <c r="G217" s="70">
        <f t="shared" si="524"/>
        <v>96.699533657126807</v>
      </c>
      <c r="H217" s="70">
        <f t="shared" si="524"/>
        <v>77.181461328287554</v>
      </c>
      <c r="I217" s="70">
        <f t="shared" si="524"/>
        <v>82.040348528545593</v>
      </c>
      <c r="J217" s="70">
        <f t="shared" si="524"/>
        <v>124.52889127185179</v>
      </c>
      <c r="K217" s="70">
        <f t="shared" si="524"/>
        <v>114.72525570224815</v>
      </c>
      <c r="L217" s="70">
        <f t="shared" si="524"/>
        <v>156.35356565920813</v>
      </c>
      <c r="M217" s="70">
        <f t="shared" si="524"/>
        <v>165.84626671220411</v>
      </c>
      <c r="N217" s="70">
        <f t="shared" si="524"/>
        <v>191.05408268544761</v>
      </c>
      <c r="O217" s="70">
        <f t="shared" si="524"/>
        <v>180.90963215514373</v>
      </c>
      <c r="P217" s="70">
        <f t="shared" si="524"/>
        <v>222.34011134600294</v>
      </c>
      <c r="Q217" s="70">
        <f t="shared" si="524"/>
        <v>135.03505774609164</v>
      </c>
      <c r="R217" s="70">
        <f t="shared" si="524"/>
        <v>127.49128815318255</v>
      </c>
      <c r="S217" s="70">
        <f t="shared" si="524"/>
        <v>55.818452489949095</v>
      </c>
      <c r="T217" s="70">
        <f t="shared" si="524"/>
        <v>115.19592234450263</v>
      </c>
      <c r="U217" s="70">
        <f t="shared" si="524"/>
        <v>97.57612571629798</v>
      </c>
      <c r="V217" s="70">
        <f t="shared" si="524"/>
        <v>65.375576367337629</v>
      </c>
      <c r="W217" s="70">
        <f t="shared" ref="W217:AE217" si="525">W213-W216</f>
        <v>45.320546153050032</v>
      </c>
      <c r="X217" s="70">
        <f t="shared" si="525"/>
        <v>31.174670926181591</v>
      </c>
      <c r="Y217" s="70">
        <f t="shared" si="525"/>
        <v>47.104209543195935</v>
      </c>
      <c r="Z217" s="70">
        <f t="shared" si="525"/>
        <v>74.650071332443531</v>
      </c>
      <c r="AA217" s="70">
        <f t="shared" ref="AA217" si="526">AA213-AA216</f>
        <v>102.25767737371967</v>
      </c>
      <c r="AB217" s="71">
        <f t="shared" si="525"/>
        <v>96.617538408352544</v>
      </c>
      <c r="AC217" s="71">
        <f t="shared" si="525"/>
        <v>91.912926145700766</v>
      </c>
      <c r="AD217" s="71">
        <f t="shared" si="525"/>
        <v>96.41006534750997</v>
      </c>
      <c r="AE217" s="71">
        <f t="shared" si="525"/>
        <v>93.674256299824719</v>
      </c>
      <c r="AI217" s="70" t="e">
        <f>AI213-AI216</f>
        <v>#DIV/0!</v>
      </c>
      <c r="AJ217" s="70" t="e">
        <f>AJ213-AJ216</f>
        <v>#DIV/0!</v>
      </c>
      <c r="AK217" s="70" t="e">
        <f>AK213-AK216</f>
        <v>#DIV/0!</v>
      </c>
      <c r="AL217" s="70" t="e">
        <f>AL213-AL216</f>
        <v>#DIV/0!</v>
      </c>
      <c r="AM217" s="70" t="e">
        <f>AM213-AM216</f>
        <v>#DIV/0!</v>
      </c>
      <c r="AN217" s="70" t="e">
        <f t="shared" ref="AN217:AY217" si="527">AN213-AN216</f>
        <v>#DIV/0!</v>
      </c>
      <c r="AO217" s="70" t="e">
        <f t="shared" si="527"/>
        <v>#DIV/0!</v>
      </c>
      <c r="AP217" s="70" t="e">
        <f t="shared" si="527"/>
        <v>#DIV/0!</v>
      </c>
      <c r="AQ217" s="70" t="e">
        <f t="shared" si="527"/>
        <v>#DIV/0!</v>
      </c>
      <c r="AR217" s="70" t="e">
        <f t="shared" si="527"/>
        <v>#DIV/0!</v>
      </c>
      <c r="AS217" s="70" t="e">
        <f t="shared" si="527"/>
        <v>#DIV/0!</v>
      </c>
      <c r="AT217" s="70" t="e">
        <f t="shared" si="527"/>
        <v>#DIV/0!</v>
      </c>
      <c r="AU217" s="70" t="e">
        <f t="shared" si="527"/>
        <v>#DIV/0!</v>
      </c>
      <c r="AV217" s="70" t="e">
        <f t="shared" si="527"/>
        <v>#DIV/0!</v>
      </c>
      <c r="AW217" s="70" t="e">
        <f t="shared" si="527"/>
        <v>#DIV/0!</v>
      </c>
      <c r="AX217" s="70" t="e">
        <f t="shared" si="527"/>
        <v>#DIV/0!</v>
      </c>
      <c r="AY217" s="70" t="e">
        <f t="shared" si="527"/>
        <v>#DIV/0!</v>
      </c>
      <c r="AZ217" s="70" t="e">
        <f>AZ213-AZ216</f>
        <v>#DIV/0!</v>
      </c>
      <c r="BA217" s="70" t="e">
        <f>BA213-BA216</f>
        <v>#DIV/0!</v>
      </c>
      <c r="BB217" s="70" t="e">
        <f>BB213-BB216</f>
        <v>#DIV/0!</v>
      </c>
      <c r="BC217" s="70" t="e">
        <f>BC213-BC216</f>
        <v>#DIV/0!</v>
      </c>
      <c r="BD217" s="70" t="e">
        <f t="shared" ref="BD217:CE217" si="528">BD213-BD216</f>
        <v>#DIV/0!</v>
      </c>
      <c r="BE217" s="70" t="e">
        <f t="shared" si="528"/>
        <v>#DIV/0!</v>
      </c>
      <c r="BF217" s="70" t="e">
        <f t="shared" si="528"/>
        <v>#DIV/0!</v>
      </c>
      <c r="BG217" s="70" t="e">
        <f t="shared" si="528"/>
        <v>#DIV/0!</v>
      </c>
      <c r="BH217" s="70" t="e">
        <f t="shared" si="528"/>
        <v>#DIV/0!</v>
      </c>
      <c r="BI217" s="70" t="e">
        <f t="shared" si="528"/>
        <v>#DIV/0!</v>
      </c>
      <c r="BJ217" s="70" t="e">
        <f t="shared" si="528"/>
        <v>#DIV/0!</v>
      </c>
      <c r="BK217" s="70" t="e">
        <f t="shared" si="528"/>
        <v>#DIV/0!</v>
      </c>
      <c r="BL217" s="70" t="e">
        <f t="shared" si="528"/>
        <v>#DIV/0!</v>
      </c>
      <c r="BM217" s="70" t="e">
        <f t="shared" si="528"/>
        <v>#DIV/0!</v>
      </c>
      <c r="BN217" s="70" t="e">
        <f t="shared" si="528"/>
        <v>#DIV/0!</v>
      </c>
      <c r="BO217" s="70" t="e">
        <f t="shared" si="528"/>
        <v>#DIV/0!</v>
      </c>
      <c r="BP217" s="70" t="e">
        <f t="shared" si="528"/>
        <v>#DIV/0!</v>
      </c>
      <c r="BQ217" s="70" t="e">
        <f t="shared" si="528"/>
        <v>#DIV/0!</v>
      </c>
      <c r="BR217" s="70" t="e">
        <f t="shared" si="528"/>
        <v>#DIV/0!</v>
      </c>
      <c r="BS217" s="70" t="e">
        <f t="shared" si="528"/>
        <v>#DIV/0!</v>
      </c>
      <c r="BT217" s="70" t="e">
        <f t="shared" si="528"/>
        <v>#DIV/0!</v>
      </c>
      <c r="BU217" s="70" t="e">
        <f t="shared" si="528"/>
        <v>#DIV/0!</v>
      </c>
      <c r="BV217" s="70" t="e">
        <f t="shared" si="528"/>
        <v>#DIV/0!</v>
      </c>
      <c r="BW217" s="70" t="e">
        <f t="shared" si="528"/>
        <v>#DIV/0!</v>
      </c>
      <c r="BX217" s="70" t="e">
        <f t="shared" si="528"/>
        <v>#DIV/0!</v>
      </c>
      <c r="BY217" s="70" t="e">
        <f t="shared" si="528"/>
        <v>#DIV/0!</v>
      </c>
      <c r="BZ217" s="70">
        <f t="shared" si="528"/>
        <v>31.554447745209274</v>
      </c>
      <c r="CA217" s="70">
        <f t="shared" si="528"/>
        <v>68.9120284248948</v>
      </c>
      <c r="CB217" s="70">
        <f t="shared" si="528"/>
        <v>0</v>
      </c>
      <c r="CC217" s="70">
        <f t="shared" si="528"/>
        <v>0</v>
      </c>
      <c r="CD217" s="70">
        <f t="shared" si="528"/>
        <v>50.989161214725158</v>
      </c>
      <c r="CE217" s="115">
        <f t="shared" si="528"/>
        <v>58.132871727250404</v>
      </c>
      <c r="CF217" s="70">
        <f>CF213-CF216</f>
        <v>82.903351024096224</v>
      </c>
      <c r="CG217" s="70">
        <f>CG213-CG216</f>
        <v>87.912322907202849</v>
      </c>
      <c r="CH217" s="70">
        <f>CH213-CH216</f>
        <v>65.077028029388373</v>
      </c>
      <c r="CI217" s="70">
        <f>CI213-CI216</f>
        <v>65.077028029388373</v>
      </c>
      <c r="CJ217" s="70">
        <f t="shared" ref="CJ217:DB217" si="529">CJ213-CJ216</f>
        <v>98.071067265174861</v>
      </c>
      <c r="CK217" s="70">
        <f t="shared" si="529"/>
        <v>98.071067265174861</v>
      </c>
      <c r="CL217" s="70">
        <f t="shared" ref="CL217" si="530">CL213-CL216</f>
        <v>88.959240557989261</v>
      </c>
      <c r="CM217" s="50">
        <f t="shared" si="529"/>
        <v>88.959240557989261</v>
      </c>
      <c r="CN217" s="50">
        <f t="shared" si="529"/>
        <v>88.959240557989261</v>
      </c>
      <c r="CO217" s="50">
        <f t="shared" si="529"/>
        <v>88.959240557989261</v>
      </c>
      <c r="CP217" s="50">
        <f t="shared" si="529"/>
        <v>88.959240557989261</v>
      </c>
      <c r="CQ217" s="50">
        <f t="shared" si="529"/>
        <v>88.959240557989261</v>
      </c>
      <c r="CR217" s="50">
        <f t="shared" si="529"/>
        <v>88.959240557989261</v>
      </c>
      <c r="CS217" s="50">
        <f t="shared" si="529"/>
        <v>88.959240557989261</v>
      </c>
      <c r="CT217" s="50">
        <f t="shared" si="529"/>
        <v>88.959240557989261</v>
      </c>
      <c r="CU217" s="50">
        <f t="shared" si="529"/>
        <v>88.959240557989261</v>
      </c>
      <c r="CV217" s="50">
        <f t="shared" si="529"/>
        <v>88.959240557989261</v>
      </c>
      <c r="CW217" s="50">
        <f t="shared" si="529"/>
        <v>88.959240557989261</v>
      </c>
      <c r="CX217" s="50">
        <f t="shared" si="529"/>
        <v>88.959240557989261</v>
      </c>
      <c r="CY217" s="50">
        <f t="shared" si="529"/>
        <v>88.959240557989261</v>
      </c>
      <c r="CZ217" s="50">
        <f t="shared" si="529"/>
        <v>88.959240557989261</v>
      </c>
      <c r="DA217" s="50">
        <f t="shared" si="529"/>
        <v>88.959240557989261</v>
      </c>
      <c r="DB217" s="50">
        <f t="shared" si="529"/>
        <v>88.959240557989261</v>
      </c>
      <c r="DE217" s="138"/>
      <c r="DF217" s="7">
        <v>80</v>
      </c>
    </row>
    <row r="218" spans="1:110" s="7" customFormat="1" x14ac:dyDescent="0.2">
      <c r="A218" s="69" t="s">
        <v>86</v>
      </c>
      <c r="AB218" s="77"/>
      <c r="AC218" s="77"/>
      <c r="AD218" s="77"/>
      <c r="AE218" s="77"/>
      <c r="CE218" s="115"/>
      <c r="CG218" s="115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E218" s="138"/>
    </row>
    <row r="219" spans="1:110" s="86" customFormat="1" x14ac:dyDescent="0.2">
      <c r="A219" s="86" t="s">
        <v>440</v>
      </c>
      <c r="C219" s="86">
        <f t="shared" ref="C219:Y219" si="531">C41/B41-1</f>
        <v>0.53933387082728057</v>
      </c>
      <c r="D219" s="86">
        <f t="shared" si="531"/>
        <v>-4.9681814443242489E-2</v>
      </c>
      <c r="E219" s="86">
        <f t="shared" si="531"/>
        <v>5.9291758326663002E-2</v>
      </c>
      <c r="F219" s="86">
        <f t="shared" si="531"/>
        <v>4.5072486139241974E-2</v>
      </c>
      <c r="G219" s="86">
        <f t="shared" si="531"/>
        <v>0.59028376724713483</v>
      </c>
      <c r="H219" s="86">
        <f t="shared" si="531"/>
        <v>0.59133597697638196</v>
      </c>
      <c r="I219" s="86">
        <f t="shared" si="531"/>
        <v>0.48648495971618333</v>
      </c>
      <c r="J219" s="86">
        <f t="shared" si="531"/>
        <v>0.24112376809387492</v>
      </c>
      <c r="K219" s="86">
        <f t="shared" si="531"/>
        <v>1.2050943355012667E-2</v>
      </c>
      <c r="L219" s="86">
        <f t="shared" si="531"/>
        <v>-2.51223809695722E-3</v>
      </c>
      <c r="M219" s="86">
        <f t="shared" si="531"/>
        <v>0.24090685317519189</v>
      </c>
      <c r="N219" s="86">
        <f t="shared" si="531"/>
        <v>0.2334146762247804</v>
      </c>
      <c r="O219" s="86">
        <f t="shared" si="531"/>
        <v>-0.16875104539998187</v>
      </c>
      <c r="P219" s="86">
        <f t="shared" si="531"/>
        <v>3.2956899837256692E-2</v>
      </c>
      <c r="Q219" s="86">
        <f t="shared" si="531"/>
        <v>0.44228767967064941</v>
      </c>
      <c r="R219" s="86">
        <f t="shared" si="531"/>
        <v>-5.9246192344884929E-2</v>
      </c>
      <c r="S219" s="86">
        <f t="shared" si="531"/>
        <v>0.2927309300249008</v>
      </c>
      <c r="T219" s="86">
        <f t="shared" si="531"/>
        <v>0.1501845446284642</v>
      </c>
      <c r="U219" s="86">
        <f t="shared" si="531"/>
        <v>8.653649066986624E-3</v>
      </c>
      <c r="V219" s="86">
        <f t="shared" si="531"/>
        <v>-8.3691011661830572E-2</v>
      </c>
      <c r="W219" s="86">
        <f t="shared" si="531"/>
        <v>0.31606040240583289</v>
      </c>
      <c r="X219" s="86">
        <f t="shared" si="531"/>
        <v>0.23404462183360142</v>
      </c>
      <c r="Y219" s="86">
        <f t="shared" si="531"/>
        <v>0.17335246712315966</v>
      </c>
      <c r="Z219" s="86">
        <f t="shared" ref="Z219:AE219" si="532">Z41/Y41-1</f>
        <v>0.1523425198847832</v>
      </c>
      <c r="AA219" s="86">
        <f t="shared" si="532"/>
        <v>0.21521119181229742</v>
      </c>
      <c r="AB219" s="87">
        <f t="shared" si="532"/>
        <v>0.15454344247888518</v>
      </c>
      <c r="AC219" s="87">
        <f t="shared" si="532"/>
        <v>0.26427102462752416</v>
      </c>
      <c r="AD219" s="87">
        <f t="shared" si="532"/>
        <v>0.19011078860389619</v>
      </c>
      <c r="AE219" s="87">
        <f t="shared" si="532"/>
        <v>0.22092695294664466</v>
      </c>
      <c r="AN219" s="86" t="e">
        <f t="shared" ref="AN219:CI219" si="533">+(AN41+AM41)/(AJ41+AI41)-1</f>
        <v>#DIV/0!</v>
      </c>
      <c r="AO219" s="86" t="e">
        <f t="shared" si="533"/>
        <v>#DIV/0!</v>
      </c>
      <c r="AP219" s="86" t="e">
        <f t="shared" si="533"/>
        <v>#DIV/0!</v>
      </c>
      <c r="AQ219" s="86" t="e">
        <f t="shared" si="533"/>
        <v>#DIV/0!</v>
      </c>
      <c r="AR219" s="86" t="e">
        <f t="shared" si="533"/>
        <v>#DIV/0!</v>
      </c>
      <c r="AS219" s="86" t="e">
        <f t="shared" si="533"/>
        <v>#DIV/0!</v>
      </c>
      <c r="AT219" s="86" t="e">
        <f t="shared" si="533"/>
        <v>#DIV/0!</v>
      </c>
      <c r="AU219" s="86" t="e">
        <f t="shared" si="533"/>
        <v>#DIV/0!</v>
      </c>
      <c r="AV219" s="86" t="e">
        <f t="shared" si="533"/>
        <v>#DIV/0!</v>
      </c>
      <c r="AW219" s="86" t="e">
        <f t="shared" si="533"/>
        <v>#DIV/0!</v>
      </c>
      <c r="AX219" s="86" t="e">
        <f t="shared" si="533"/>
        <v>#DIV/0!</v>
      </c>
      <c r="AY219" s="86" t="e">
        <f t="shared" si="533"/>
        <v>#DIV/0!</v>
      </c>
      <c r="AZ219" s="86" t="e">
        <f t="shared" si="533"/>
        <v>#DIV/0!</v>
      </c>
      <c r="BA219" s="86" t="e">
        <f t="shared" si="533"/>
        <v>#DIV/0!</v>
      </c>
      <c r="BB219" s="86" t="e">
        <f t="shared" si="533"/>
        <v>#DIV/0!</v>
      </c>
      <c r="BC219" s="86" t="e">
        <f t="shared" si="533"/>
        <v>#DIV/0!</v>
      </c>
      <c r="BD219" s="86" t="e">
        <f t="shared" si="533"/>
        <v>#DIV/0!</v>
      </c>
      <c r="BE219" s="86" t="e">
        <f t="shared" si="533"/>
        <v>#DIV/0!</v>
      </c>
      <c r="BF219" s="86" t="e">
        <f t="shared" si="533"/>
        <v>#DIV/0!</v>
      </c>
      <c r="BG219" s="86" t="e">
        <f t="shared" si="533"/>
        <v>#DIV/0!</v>
      </c>
      <c r="BH219" s="86" t="e">
        <f t="shared" si="533"/>
        <v>#DIV/0!</v>
      </c>
      <c r="BI219" s="86" t="e">
        <f t="shared" si="533"/>
        <v>#DIV/0!</v>
      </c>
      <c r="BJ219" s="86" t="e">
        <f t="shared" si="533"/>
        <v>#DIV/0!</v>
      </c>
      <c r="BK219" s="86" t="e">
        <f t="shared" si="533"/>
        <v>#DIV/0!</v>
      </c>
      <c r="BL219" s="86" t="e">
        <f t="shared" si="533"/>
        <v>#DIV/0!</v>
      </c>
      <c r="BM219" s="86" t="e">
        <f t="shared" si="533"/>
        <v>#DIV/0!</v>
      </c>
      <c r="BN219" s="86" t="e">
        <f t="shared" si="533"/>
        <v>#DIV/0!</v>
      </c>
      <c r="BO219" s="86" t="e">
        <f t="shared" si="533"/>
        <v>#DIV/0!</v>
      </c>
      <c r="BP219" s="86" t="e">
        <f t="shared" si="533"/>
        <v>#DIV/0!</v>
      </c>
      <c r="BQ219" s="86" t="e">
        <f t="shared" si="533"/>
        <v>#DIV/0!</v>
      </c>
      <c r="BR219" s="86" t="e">
        <f t="shared" si="533"/>
        <v>#DIV/0!</v>
      </c>
      <c r="BS219" s="86" t="e">
        <f t="shared" si="533"/>
        <v>#DIV/0!</v>
      </c>
      <c r="BT219" s="86" t="e">
        <f t="shared" si="533"/>
        <v>#DIV/0!</v>
      </c>
      <c r="BU219" s="86" t="e">
        <f t="shared" si="533"/>
        <v>#DIV/0!</v>
      </c>
      <c r="BV219" s="86" t="e">
        <f t="shared" si="533"/>
        <v>#DIV/0!</v>
      </c>
      <c r="BW219" s="86" t="e">
        <f t="shared" si="533"/>
        <v>#DIV/0!</v>
      </c>
      <c r="BX219" s="86" t="e">
        <f t="shared" si="533"/>
        <v>#DIV/0!</v>
      </c>
      <c r="BY219" s="86" t="e">
        <f t="shared" si="533"/>
        <v>#DIV/0!</v>
      </c>
      <c r="BZ219" s="86" t="e">
        <f t="shared" si="533"/>
        <v>#DIV/0!</v>
      </c>
      <c r="CA219" s="86" t="e">
        <f t="shared" si="533"/>
        <v>#DIV/0!</v>
      </c>
      <c r="CB219" s="86" t="e">
        <f t="shared" si="533"/>
        <v>#DIV/0!</v>
      </c>
      <c r="CC219" s="86">
        <f t="shared" si="533"/>
        <v>1.2491550451189499</v>
      </c>
      <c r="CD219" s="86">
        <f t="shared" si="533"/>
        <v>0.1838910120872721</v>
      </c>
      <c r="CE219" s="86">
        <f t="shared" si="533"/>
        <v>5.3564893736357311E-2</v>
      </c>
      <c r="CF219" s="86">
        <f t="shared" si="533"/>
        <v>6.5059879181827762E-2</v>
      </c>
      <c r="CG219" s="86">
        <f t="shared" si="533"/>
        <v>0.16749704565017587</v>
      </c>
      <c r="CH219" s="86">
        <f t="shared" si="533"/>
        <v>0.23946361166500063</v>
      </c>
      <c r="CI219" s="86">
        <f t="shared" si="533"/>
        <v>0.23756495268948208</v>
      </c>
      <c r="CJ219" s="86">
        <f>+(CJ41+CI41)/(CF41+CE41)-1</f>
        <v>0.15734535377205949</v>
      </c>
      <c r="CL219" s="86">
        <f>+(CL41+CK41)/(CH41+CG41)-1</f>
        <v>0.26484122186266457</v>
      </c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E219" s="141"/>
      <c r="DF219" s="86">
        <v>0.21123652907172263</v>
      </c>
    </row>
    <row r="220" spans="1:110" s="86" customFormat="1" x14ac:dyDescent="0.2">
      <c r="A220" s="86" t="s">
        <v>441</v>
      </c>
      <c r="C220" s="86">
        <f t="shared" ref="C220:AE220" si="534">C217/B217-1</f>
        <v>-0.41360538751796494</v>
      </c>
      <c r="D220" s="86">
        <f t="shared" si="534"/>
        <v>0.78742589971724386</v>
      </c>
      <c r="E220" s="86">
        <f t="shared" si="534"/>
        <v>-0.22596477429517492</v>
      </c>
      <c r="F220" s="86">
        <f t="shared" si="534"/>
        <v>0.10239837611856228</v>
      </c>
      <c r="G220" s="86">
        <f t="shared" si="534"/>
        <v>-0.12175335212014193</v>
      </c>
      <c r="H220" s="86">
        <f t="shared" si="534"/>
        <v>-0.20184246594244837</v>
      </c>
      <c r="I220" s="86">
        <f t="shared" si="534"/>
        <v>6.2954071050702165E-2</v>
      </c>
      <c r="J220" s="86">
        <f t="shared" si="534"/>
        <v>0.51789812580479833</v>
      </c>
      <c r="K220" s="86">
        <f t="shared" si="534"/>
        <v>-7.8725791818076152E-2</v>
      </c>
      <c r="L220" s="86">
        <f t="shared" si="534"/>
        <v>0.36285218718535606</v>
      </c>
      <c r="M220" s="86">
        <f t="shared" si="534"/>
        <v>6.0713044905458036E-2</v>
      </c>
      <c r="N220" s="86">
        <f t="shared" si="534"/>
        <v>0.15199507636181564</v>
      </c>
      <c r="O220" s="86">
        <f t="shared" si="534"/>
        <v>-5.3097271661060264E-2</v>
      </c>
      <c r="P220" s="86">
        <f t="shared" si="534"/>
        <v>0.2290120138839784</v>
      </c>
      <c r="Q220" s="86">
        <f t="shared" si="534"/>
        <v>-0.39266443230321246</v>
      </c>
      <c r="R220" s="86">
        <f t="shared" si="534"/>
        <v>-5.5865267278174091E-2</v>
      </c>
      <c r="S220" s="86">
        <f t="shared" si="534"/>
        <v>-0.56217830019191228</v>
      </c>
      <c r="T220" s="86">
        <f t="shared" si="534"/>
        <v>1.0637605882256462</v>
      </c>
      <c r="U220" s="86">
        <f t="shared" si="534"/>
        <v>-0.15295503755342343</v>
      </c>
      <c r="V220" s="86">
        <f t="shared" si="534"/>
        <v>-0.33000438491053907</v>
      </c>
      <c r="W220" s="86">
        <f t="shared" si="534"/>
        <v>-0.30676640006354594</v>
      </c>
      <c r="X220" s="86">
        <f t="shared" si="534"/>
        <v>-0.31212940768844721</v>
      </c>
      <c r="Y220" s="86">
        <f t="shared" si="534"/>
        <v>0.51097696122386838</v>
      </c>
      <c r="Z220" s="86">
        <f t="shared" si="534"/>
        <v>0.58478556495013967</v>
      </c>
      <c r="AA220" s="86">
        <f t="shared" si="534"/>
        <v>0.36982692110674042</v>
      </c>
      <c r="AB220" s="87">
        <f t="shared" si="534"/>
        <v>-5.5156141917385715E-2</v>
      </c>
      <c r="AC220" s="87">
        <f t="shared" si="534"/>
        <v>-4.8693149713334716E-2</v>
      </c>
      <c r="AD220" s="87">
        <f t="shared" si="534"/>
        <v>4.8928256235475809E-2</v>
      </c>
      <c r="AE220" s="87">
        <f t="shared" si="534"/>
        <v>-2.8376799018069665E-2</v>
      </c>
      <c r="AN220" s="86" t="e">
        <f t="shared" ref="AN220:CI220" si="535">+AN217/AJ217-1</f>
        <v>#DIV/0!</v>
      </c>
      <c r="AO220" s="86" t="e">
        <f t="shared" si="535"/>
        <v>#DIV/0!</v>
      </c>
      <c r="AP220" s="86" t="e">
        <f t="shared" si="535"/>
        <v>#DIV/0!</v>
      </c>
      <c r="AQ220" s="86" t="e">
        <f t="shared" si="535"/>
        <v>#DIV/0!</v>
      </c>
      <c r="AR220" s="86" t="e">
        <f t="shared" si="535"/>
        <v>#DIV/0!</v>
      </c>
      <c r="AS220" s="86" t="e">
        <f t="shared" si="535"/>
        <v>#DIV/0!</v>
      </c>
      <c r="AT220" s="86" t="e">
        <f t="shared" si="535"/>
        <v>#DIV/0!</v>
      </c>
      <c r="AU220" s="86" t="e">
        <f t="shared" si="535"/>
        <v>#DIV/0!</v>
      </c>
      <c r="AV220" s="86" t="e">
        <f t="shared" si="535"/>
        <v>#DIV/0!</v>
      </c>
      <c r="AW220" s="86" t="e">
        <f t="shared" si="535"/>
        <v>#DIV/0!</v>
      </c>
      <c r="AX220" s="86" t="e">
        <f t="shared" si="535"/>
        <v>#DIV/0!</v>
      </c>
      <c r="AY220" s="86" t="e">
        <f t="shared" si="535"/>
        <v>#DIV/0!</v>
      </c>
      <c r="AZ220" s="86" t="e">
        <f t="shared" si="535"/>
        <v>#DIV/0!</v>
      </c>
      <c r="BA220" s="86" t="e">
        <f t="shared" si="535"/>
        <v>#DIV/0!</v>
      </c>
      <c r="BB220" s="86" t="e">
        <f t="shared" si="535"/>
        <v>#DIV/0!</v>
      </c>
      <c r="BC220" s="86" t="e">
        <f t="shared" si="535"/>
        <v>#DIV/0!</v>
      </c>
      <c r="BD220" s="86" t="e">
        <f t="shared" si="535"/>
        <v>#DIV/0!</v>
      </c>
      <c r="BE220" s="86" t="e">
        <f t="shared" si="535"/>
        <v>#DIV/0!</v>
      </c>
      <c r="BF220" s="86" t="e">
        <f t="shared" si="535"/>
        <v>#DIV/0!</v>
      </c>
      <c r="BG220" s="86" t="e">
        <f t="shared" si="535"/>
        <v>#DIV/0!</v>
      </c>
      <c r="BH220" s="86" t="e">
        <f t="shared" si="535"/>
        <v>#DIV/0!</v>
      </c>
      <c r="BI220" s="86" t="e">
        <f t="shared" si="535"/>
        <v>#DIV/0!</v>
      </c>
      <c r="BJ220" s="86" t="e">
        <f t="shared" si="535"/>
        <v>#DIV/0!</v>
      </c>
      <c r="BK220" s="86" t="e">
        <f t="shared" si="535"/>
        <v>#DIV/0!</v>
      </c>
      <c r="BL220" s="86" t="e">
        <f t="shared" si="535"/>
        <v>#DIV/0!</v>
      </c>
      <c r="BM220" s="86" t="e">
        <f t="shared" si="535"/>
        <v>#DIV/0!</v>
      </c>
      <c r="BN220" s="86" t="e">
        <f t="shared" si="535"/>
        <v>#DIV/0!</v>
      </c>
      <c r="BO220" s="86" t="e">
        <f t="shared" si="535"/>
        <v>#DIV/0!</v>
      </c>
      <c r="BP220" s="86" t="e">
        <f t="shared" si="535"/>
        <v>#DIV/0!</v>
      </c>
      <c r="BQ220" s="86" t="e">
        <f t="shared" si="535"/>
        <v>#DIV/0!</v>
      </c>
      <c r="BR220" s="86" t="e">
        <f t="shared" si="535"/>
        <v>#DIV/0!</v>
      </c>
      <c r="BS220" s="86" t="e">
        <f t="shared" si="535"/>
        <v>#DIV/0!</v>
      </c>
      <c r="BT220" s="86" t="e">
        <f t="shared" si="535"/>
        <v>#DIV/0!</v>
      </c>
      <c r="BU220" s="86" t="e">
        <f t="shared" si="535"/>
        <v>#DIV/0!</v>
      </c>
      <c r="BV220" s="86" t="e">
        <f t="shared" si="535"/>
        <v>#DIV/0!</v>
      </c>
      <c r="BW220" s="86" t="e">
        <f t="shared" si="535"/>
        <v>#DIV/0!</v>
      </c>
      <c r="BX220" s="86" t="e">
        <f t="shared" si="535"/>
        <v>#DIV/0!</v>
      </c>
      <c r="BY220" s="86" t="e">
        <f t="shared" si="535"/>
        <v>#DIV/0!</v>
      </c>
      <c r="BZ220" s="86" t="e">
        <f t="shared" si="535"/>
        <v>#DIV/0!</v>
      </c>
      <c r="CA220" s="86" t="e">
        <f t="shared" si="535"/>
        <v>#DIV/0!</v>
      </c>
      <c r="CB220" s="86" t="e">
        <f t="shared" si="535"/>
        <v>#DIV/0!</v>
      </c>
      <c r="CC220" s="86" t="e">
        <f t="shared" si="535"/>
        <v>#DIV/0!</v>
      </c>
      <c r="CD220" s="86">
        <f t="shared" si="535"/>
        <v>0.61591042969422727</v>
      </c>
      <c r="CE220" s="86">
        <f t="shared" si="535"/>
        <v>-0.15641908885895417</v>
      </c>
      <c r="CF220" s="86" t="e">
        <f t="shared" si="535"/>
        <v>#DIV/0!</v>
      </c>
      <c r="CG220" s="86" t="e">
        <f t="shared" si="535"/>
        <v>#DIV/0!</v>
      </c>
      <c r="CH220" s="86">
        <f t="shared" si="535"/>
        <v>0.27629140152622833</v>
      </c>
      <c r="CI220" s="86">
        <f t="shared" si="535"/>
        <v>0.11945317848254211</v>
      </c>
      <c r="CJ220" s="86">
        <f>+CJ217/CF217-1</f>
        <v>0.18295661217204695</v>
      </c>
      <c r="CL220" s="86">
        <f>+CL217/CH217-1</f>
        <v>0.36698376142524269</v>
      </c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E220" s="141"/>
      <c r="DF220" s="86">
        <v>0.52989098368122201</v>
      </c>
    </row>
    <row r="221" spans="1:110" s="103" customFormat="1" x14ac:dyDescent="0.2">
      <c r="A221" s="147" t="s">
        <v>87</v>
      </c>
      <c r="C221" s="103">
        <f>IF(C220&gt;C219,"RF",0)</f>
        <v>0</v>
      </c>
      <c r="D221" s="103" t="str">
        <f>IF(D220&gt;D219,"RF",0)</f>
        <v>RF</v>
      </c>
      <c r="E221" s="103">
        <f t="shared" ref="E221:U221" si="536">IF(E220&gt;E219,"RF",0)</f>
        <v>0</v>
      </c>
      <c r="F221" s="103" t="str">
        <f t="shared" si="536"/>
        <v>RF</v>
      </c>
      <c r="G221" s="103">
        <f t="shared" si="536"/>
        <v>0</v>
      </c>
      <c r="H221" s="103">
        <f t="shared" si="536"/>
        <v>0</v>
      </c>
      <c r="I221" s="103">
        <f t="shared" si="536"/>
        <v>0</v>
      </c>
      <c r="J221" s="103" t="str">
        <f t="shared" si="536"/>
        <v>RF</v>
      </c>
      <c r="K221" s="103">
        <f t="shared" si="536"/>
        <v>0</v>
      </c>
      <c r="L221" s="103" t="str">
        <f t="shared" si="536"/>
        <v>RF</v>
      </c>
      <c r="M221" s="103">
        <f t="shared" si="536"/>
        <v>0</v>
      </c>
      <c r="N221" s="103">
        <f t="shared" si="536"/>
        <v>0</v>
      </c>
      <c r="O221" s="103" t="str">
        <f t="shared" si="536"/>
        <v>RF</v>
      </c>
      <c r="P221" s="103" t="str">
        <f t="shared" si="536"/>
        <v>RF</v>
      </c>
      <c r="Q221" s="103">
        <f t="shared" si="536"/>
        <v>0</v>
      </c>
      <c r="R221" s="103" t="str">
        <f t="shared" si="536"/>
        <v>RF</v>
      </c>
      <c r="S221" s="103">
        <f t="shared" si="536"/>
        <v>0</v>
      </c>
      <c r="T221" s="103" t="str">
        <f t="shared" si="536"/>
        <v>RF</v>
      </c>
      <c r="U221" s="103">
        <f t="shared" si="536"/>
        <v>0</v>
      </c>
      <c r="V221" s="103">
        <f t="shared" ref="V221:AE221" si="537">IF(V220&gt;V219,"RF",0)</f>
        <v>0</v>
      </c>
      <c r="W221" s="103">
        <f t="shared" si="537"/>
        <v>0</v>
      </c>
      <c r="X221" s="103">
        <f t="shared" si="537"/>
        <v>0</v>
      </c>
      <c r="Y221" s="103" t="str">
        <f t="shared" si="537"/>
        <v>RF</v>
      </c>
      <c r="Z221" s="103" t="str">
        <f t="shared" si="537"/>
        <v>RF</v>
      </c>
      <c r="AA221" s="103" t="str">
        <f t="shared" ref="AA221" si="538">IF(AA220&gt;AA219,"RF",0)</f>
        <v>RF</v>
      </c>
      <c r="AB221" s="73">
        <f t="shared" si="537"/>
        <v>0</v>
      </c>
      <c r="AC221" s="73">
        <f t="shared" si="537"/>
        <v>0</v>
      </c>
      <c r="AD221" s="73">
        <f t="shared" si="537"/>
        <v>0</v>
      </c>
      <c r="AE221" s="73">
        <f t="shared" si="537"/>
        <v>0</v>
      </c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E221" s="142"/>
      <c r="DF221" s="103" t="s">
        <v>545</v>
      </c>
    </row>
    <row r="222" spans="1:110" x14ac:dyDescent="0.2">
      <c r="A222" s="153" t="s">
        <v>494</v>
      </c>
      <c r="AA222" s="2"/>
    </row>
    <row r="223" spans="1:110" x14ac:dyDescent="0.2">
      <c r="A223" s="152" t="s">
        <v>495</v>
      </c>
      <c r="AA223" s="2"/>
    </row>
    <row r="224" spans="1:110" s="23" customFormat="1" x14ac:dyDescent="0.2">
      <c r="A224" s="23" t="s">
        <v>22</v>
      </c>
      <c r="C224" s="23">
        <f t="shared" ref="C224:AE224" si="539">C79</f>
        <v>5.1169923000000015</v>
      </c>
      <c r="D224" s="23">
        <f t="shared" si="539"/>
        <v>3.6395475999999913</v>
      </c>
      <c r="E224" s="23">
        <f t="shared" si="539"/>
        <v>3.7936076999999928</v>
      </c>
      <c r="F224" s="23">
        <f t="shared" si="539"/>
        <v>5.2521410000000071</v>
      </c>
      <c r="G224" s="23">
        <f t="shared" si="539"/>
        <v>10.818219599999988</v>
      </c>
      <c r="H224" s="23">
        <f t="shared" si="539"/>
        <v>20.294906699999999</v>
      </c>
      <c r="I224" s="23">
        <f t="shared" si="539"/>
        <v>24.801878799999997</v>
      </c>
      <c r="J224" s="23">
        <f t="shared" si="539"/>
        <v>30.232234800000018</v>
      </c>
      <c r="K224" s="23">
        <f t="shared" si="539"/>
        <v>45.906828899999987</v>
      </c>
      <c r="L224" s="23">
        <f t="shared" si="539"/>
        <v>44.203929600000023</v>
      </c>
      <c r="M224" s="23">
        <f t="shared" si="539"/>
        <v>32.373520000000021</v>
      </c>
      <c r="N224" s="23">
        <f t="shared" si="539"/>
        <v>44.512796200000032</v>
      </c>
      <c r="O224" s="23">
        <f t="shared" si="539"/>
        <v>20.454211900000047</v>
      </c>
      <c r="P224" s="23">
        <f t="shared" si="539"/>
        <v>15.787642699999999</v>
      </c>
      <c r="Q224" s="23">
        <f t="shared" si="539"/>
        <v>-64.573200400000019</v>
      </c>
      <c r="R224" s="23">
        <f t="shared" si="539"/>
        <v>-37.530795499999996</v>
      </c>
      <c r="S224" s="23">
        <f t="shared" si="539"/>
        <v>1.3419823000000222</v>
      </c>
      <c r="T224" s="23">
        <f t="shared" si="539"/>
        <v>192.83132880000005</v>
      </c>
      <c r="U224" s="23">
        <f t="shared" si="539"/>
        <v>98.249239700000004</v>
      </c>
      <c r="V224" s="23">
        <f t="shared" si="539"/>
        <v>98.080500000000015</v>
      </c>
      <c r="W224" s="23">
        <f t="shared" si="539"/>
        <v>130.49800000000002</v>
      </c>
      <c r="X224" s="23">
        <f t="shared" si="539"/>
        <v>154.7381</v>
      </c>
      <c r="Y224" s="23">
        <f t="shared" si="539"/>
        <v>196.00130000000004</v>
      </c>
      <c r="Z224" s="23">
        <f t="shared" si="539"/>
        <v>226.02859999999984</v>
      </c>
      <c r="AA224" s="23">
        <f t="shared" ref="AA224" si="540">AA79</f>
        <v>257.88839999999993</v>
      </c>
      <c r="AB224" s="24">
        <f t="shared" si="539"/>
        <v>295.78935890996519</v>
      </c>
      <c r="AC224" s="24">
        <f t="shared" si="539"/>
        <v>376.78019756036036</v>
      </c>
      <c r="AD224" s="24">
        <f t="shared" si="539"/>
        <v>444.08428990077545</v>
      </c>
      <c r="AE224" s="24">
        <f t="shared" si="539"/>
        <v>553.0463960751772</v>
      </c>
      <c r="AI224" s="23">
        <f t="shared" ref="AI224:BN224" si="541">AI79</f>
        <v>0</v>
      </c>
      <c r="AJ224" s="23">
        <f t="shared" si="541"/>
        <v>0</v>
      </c>
      <c r="AK224" s="23">
        <f t="shared" si="541"/>
        <v>0</v>
      </c>
      <c r="AL224" s="23">
        <f t="shared" si="541"/>
        <v>0</v>
      </c>
      <c r="AM224" s="23">
        <f t="shared" si="541"/>
        <v>0</v>
      </c>
      <c r="AN224" s="23">
        <f t="shared" si="541"/>
        <v>0</v>
      </c>
      <c r="AO224" s="23">
        <f t="shared" si="541"/>
        <v>0</v>
      </c>
      <c r="AP224" s="23">
        <f t="shared" si="541"/>
        <v>0</v>
      </c>
      <c r="AQ224" s="23">
        <f t="shared" si="541"/>
        <v>0</v>
      </c>
      <c r="AR224" s="23">
        <f t="shared" si="541"/>
        <v>0</v>
      </c>
      <c r="AS224" s="23">
        <f t="shared" si="541"/>
        <v>0</v>
      </c>
      <c r="AT224" s="23">
        <f t="shared" si="541"/>
        <v>0</v>
      </c>
      <c r="AU224" s="23">
        <f t="shared" si="541"/>
        <v>0</v>
      </c>
      <c r="AV224" s="23">
        <f t="shared" si="541"/>
        <v>0</v>
      </c>
      <c r="AW224" s="23">
        <f t="shared" si="541"/>
        <v>0</v>
      </c>
      <c r="AX224" s="23">
        <f t="shared" si="541"/>
        <v>0</v>
      </c>
      <c r="AY224" s="23">
        <f t="shared" si="541"/>
        <v>0</v>
      </c>
      <c r="AZ224" s="23">
        <f t="shared" si="541"/>
        <v>0</v>
      </c>
      <c r="BA224" s="23">
        <f t="shared" si="541"/>
        <v>0</v>
      </c>
      <c r="BB224" s="23">
        <f t="shared" si="541"/>
        <v>0</v>
      </c>
      <c r="BC224" s="23">
        <f t="shared" si="541"/>
        <v>0</v>
      </c>
      <c r="BD224" s="23">
        <f t="shared" si="541"/>
        <v>0</v>
      </c>
      <c r="BE224" s="23">
        <f t="shared" si="541"/>
        <v>0</v>
      </c>
      <c r="BF224" s="23">
        <f t="shared" si="541"/>
        <v>0</v>
      </c>
      <c r="BG224" s="23">
        <f t="shared" si="541"/>
        <v>0</v>
      </c>
      <c r="BH224" s="23">
        <f t="shared" si="541"/>
        <v>0</v>
      </c>
      <c r="BI224" s="23">
        <f t="shared" si="541"/>
        <v>0</v>
      </c>
      <c r="BJ224" s="23">
        <f t="shared" si="541"/>
        <v>0</v>
      </c>
      <c r="BK224" s="23">
        <f t="shared" si="541"/>
        <v>0</v>
      </c>
      <c r="BL224" s="23">
        <f t="shared" si="541"/>
        <v>0</v>
      </c>
      <c r="BM224" s="23">
        <f t="shared" si="541"/>
        <v>0</v>
      </c>
      <c r="BN224" s="23">
        <f t="shared" si="541"/>
        <v>0</v>
      </c>
      <c r="BO224" s="23">
        <f t="shared" ref="BO224:CT224" si="542">BO79</f>
        <v>0</v>
      </c>
      <c r="BP224" s="23">
        <f t="shared" si="542"/>
        <v>0</v>
      </c>
      <c r="BQ224" s="23">
        <f t="shared" si="542"/>
        <v>0</v>
      </c>
      <c r="BR224" s="23">
        <f t="shared" si="542"/>
        <v>0</v>
      </c>
      <c r="BS224" s="23">
        <f t="shared" si="542"/>
        <v>0</v>
      </c>
      <c r="BT224" s="23">
        <f t="shared" si="542"/>
        <v>0</v>
      </c>
      <c r="BU224" s="23">
        <f t="shared" si="542"/>
        <v>0</v>
      </c>
      <c r="BV224" s="23">
        <f t="shared" si="542"/>
        <v>0</v>
      </c>
      <c r="BW224" s="23">
        <f t="shared" si="542"/>
        <v>0</v>
      </c>
      <c r="BX224" s="23">
        <f t="shared" si="542"/>
        <v>0</v>
      </c>
      <c r="BY224" s="23">
        <f t="shared" si="542"/>
        <v>40.690000000000012</v>
      </c>
      <c r="BZ224" s="23">
        <f t="shared" si="542"/>
        <v>30.611000000000022</v>
      </c>
      <c r="CA224" s="23">
        <f t="shared" si="542"/>
        <v>57.09100000000003</v>
      </c>
      <c r="CB224" s="23">
        <f t="shared" si="542"/>
        <v>46.245999999999967</v>
      </c>
      <c r="CC224" s="23">
        <f t="shared" si="542"/>
        <v>48.587000000000039</v>
      </c>
      <c r="CD224" s="23">
        <f t="shared" si="542"/>
        <v>44.077000000000012</v>
      </c>
      <c r="CE224" s="23">
        <f t="shared" si="542"/>
        <v>52.637000000000043</v>
      </c>
      <c r="CF224" s="23">
        <f t="shared" si="542"/>
        <v>49.490999999999957</v>
      </c>
      <c r="CG224" s="23">
        <f t="shared" si="542"/>
        <v>58.386000000000017</v>
      </c>
      <c r="CH224" s="23">
        <f t="shared" si="542"/>
        <v>65.51400000000001</v>
      </c>
      <c r="CI224" s="23">
        <f t="shared" si="542"/>
        <v>61.117000000000004</v>
      </c>
      <c r="CJ224" s="23">
        <f t="shared" si="542"/>
        <v>60.837999999999987</v>
      </c>
      <c r="CK224" s="23">
        <f t="shared" si="542"/>
        <v>60.693999999999996</v>
      </c>
      <c r="CL224" s="23">
        <f t="shared" ref="CL224" si="543">CL79</f>
        <v>75.23899999999999</v>
      </c>
      <c r="CM224" s="24">
        <f t="shared" si="542"/>
        <v>65.426768517393015</v>
      </c>
      <c r="CN224" s="24">
        <f t="shared" si="542"/>
        <v>74.65707655318225</v>
      </c>
      <c r="CO224" s="24">
        <f t="shared" si="542"/>
        <v>76.853500988417224</v>
      </c>
      <c r="CP224" s="24">
        <f t="shared" si="542"/>
        <v>78.852012850972997</v>
      </c>
      <c r="CQ224" s="24">
        <f t="shared" si="542"/>
        <v>86.638210002528552</v>
      </c>
      <c r="CR224" s="24">
        <f t="shared" si="542"/>
        <v>95.912846717096727</v>
      </c>
      <c r="CS224" s="24">
        <f t="shared" si="542"/>
        <v>97.824087533025562</v>
      </c>
      <c r="CT224" s="24">
        <f t="shared" si="542"/>
        <v>96.405053307709423</v>
      </c>
      <c r="CU224" s="24">
        <f t="shared" ref="CU224:DB224" si="544">CU79</f>
        <v>102.10227596499715</v>
      </c>
      <c r="CV224" s="24">
        <f t="shared" si="544"/>
        <v>110.88789240563814</v>
      </c>
      <c r="CW224" s="24">
        <f t="shared" si="544"/>
        <v>111.4983031876381</v>
      </c>
      <c r="CX224" s="24">
        <f t="shared" si="544"/>
        <v>119.59581834250214</v>
      </c>
      <c r="CY224" s="24">
        <f t="shared" si="544"/>
        <v>128.0229366071099</v>
      </c>
      <c r="CZ224" s="24">
        <f t="shared" si="544"/>
        <v>138.77460257940351</v>
      </c>
      <c r="DA224" s="24">
        <f t="shared" si="544"/>
        <v>141.20711475659064</v>
      </c>
      <c r="DB224" s="24">
        <f t="shared" si="544"/>
        <v>145.04174213207295</v>
      </c>
      <c r="DE224" s="123"/>
      <c r="DF224" s="23">
        <v>66.853763990847199</v>
      </c>
    </row>
    <row r="225" spans="1:110" s="23" customFormat="1" x14ac:dyDescent="0.2">
      <c r="A225" s="23" t="s">
        <v>88</v>
      </c>
      <c r="C225" s="23">
        <f t="shared" ref="C225:AE225" si="545">C63</f>
        <v>1.2651053999999999</v>
      </c>
      <c r="D225" s="23">
        <f t="shared" si="545"/>
        <v>0.99579309999999999</v>
      </c>
      <c r="E225" s="23">
        <f t="shared" si="545"/>
        <v>0.98346650000000002</v>
      </c>
      <c r="F225" s="23">
        <f t="shared" si="545"/>
        <v>1.0734376999999999</v>
      </c>
      <c r="G225" s="23">
        <f t="shared" si="545"/>
        <v>1.1749392999999999</v>
      </c>
      <c r="H225" s="23">
        <f t="shared" si="545"/>
        <v>1.4546299</v>
      </c>
      <c r="I225" s="23">
        <f t="shared" si="545"/>
        <v>2.5606309999999999</v>
      </c>
      <c r="J225" s="23">
        <f t="shared" si="545"/>
        <v>4.1667591000000002</v>
      </c>
      <c r="K225" s="23">
        <f t="shared" si="545"/>
        <v>3.7943334000000002</v>
      </c>
      <c r="L225" s="23">
        <f t="shared" si="545"/>
        <v>4.6108313000000001</v>
      </c>
      <c r="M225" s="23">
        <f t="shared" si="545"/>
        <v>5.5186251000000004</v>
      </c>
      <c r="N225" s="23">
        <f t="shared" si="545"/>
        <v>6.8438885999999997</v>
      </c>
      <c r="O225" s="23">
        <f t="shared" si="545"/>
        <v>8.0177568000000008</v>
      </c>
      <c r="P225" s="23">
        <f t="shared" si="545"/>
        <v>9.6231665999999993</v>
      </c>
      <c r="Q225" s="23">
        <f t="shared" si="545"/>
        <v>31.720304599999999</v>
      </c>
      <c r="R225" s="23">
        <f t="shared" si="545"/>
        <v>23.3324411</v>
      </c>
      <c r="S225" s="23">
        <f t="shared" si="545"/>
        <v>9.3923120999999998</v>
      </c>
      <c r="T225" s="23">
        <f t="shared" si="545"/>
        <v>9.3784535000000009</v>
      </c>
      <c r="U225" s="23">
        <f t="shared" si="545"/>
        <v>11.957745900000001</v>
      </c>
      <c r="V225" s="23">
        <f t="shared" si="545"/>
        <v>11.776</v>
      </c>
      <c r="W225" s="23">
        <f t="shared" si="545"/>
        <v>12.1</v>
      </c>
      <c r="X225" s="23">
        <f t="shared" si="545"/>
        <v>13.917299999999999</v>
      </c>
      <c r="Y225" s="23">
        <f t="shared" si="545"/>
        <v>18.140999999999998</v>
      </c>
      <c r="Z225" s="23">
        <f t="shared" si="545"/>
        <v>25.0608</v>
      </c>
      <c r="AA225" s="23">
        <f t="shared" ref="AA225" si="546">AA63</f>
        <v>33.615499999999997</v>
      </c>
      <c r="AB225" s="24">
        <f t="shared" si="545"/>
        <v>44.329671134722425</v>
      </c>
      <c r="AC225" s="24">
        <f t="shared" si="545"/>
        <v>55.039799855222611</v>
      </c>
      <c r="AD225" s="24">
        <f t="shared" si="545"/>
        <v>64.758258038127252</v>
      </c>
      <c r="AE225" s="24">
        <f t="shared" si="545"/>
        <v>73.57686628436457</v>
      </c>
      <c r="AI225" s="23">
        <f t="shared" ref="AI225:BN225" si="547">AI63</f>
        <v>0</v>
      </c>
      <c r="AJ225" s="23">
        <f t="shared" si="547"/>
        <v>0</v>
      </c>
      <c r="AK225" s="23">
        <f t="shared" si="547"/>
        <v>0</v>
      </c>
      <c r="AL225" s="23">
        <f t="shared" si="547"/>
        <v>0</v>
      </c>
      <c r="AM225" s="23">
        <f t="shared" si="547"/>
        <v>0</v>
      </c>
      <c r="AN225" s="23">
        <f t="shared" si="547"/>
        <v>0</v>
      </c>
      <c r="AO225" s="23">
        <f t="shared" si="547"/>
        <v>0</v>
      </c>
      <c r="AP225" s="23">
        <f t="shared" si="547"/>
        <v>0</v>
      </c>
      <c r="AQ225" s="23">
        <f t="shared" si="547"/>
        <v>0</v>
      </c>
      <c r="AR225" s="23">
        <f t="shared" si="547"/>
        <v>0</v>
      </c>
      <c r="AS225" s="23">
        <f t="shared" si="547"/>
        <v>0</v>
      </c>
      <c r="AT225" s="23">
        <f t="shared" si="547"/>
        <v>0</v>
      </c>
      <c r="AU225" s="23">
        <f t="shared" si="547"/>
        <v>0</v>
      </c>
      <c r="AV225" s="23">
        <f t="shared" si="547"/>
        <v>0</v>
      </c>
      <c r="AW225" s="23">
        <f t="shared" si="547"/>
        <v>0</v>
      </c>
      <c r="AX225" s="23">
        <f t="shared" si="547"/>
        <v>0</v>
      </c>
      <c r="AY225" s="23">
        <f t="shared" si="547"/>
        <v>0</v>
      </c>
      <c r="AZ225" s="23">
        <f t="shared" si="547"/>
        <v>0</v>
      </c>
      <c r="BA225" s="23">
        <f t="shared" si="547"/>
        <v>0</v>
      </c>
      <c r="BB225" s="23">
        <f t="shared" si="547"/>
        <v>0</v>
      </c>
      <c r="BC225" s="23">
        <f t="shared" si="547"/>
        <v>0</v>
      </c>
      <c r="BD225" s="23">
        <f t="shared" si="547"/>
        <v>0</v>
      </c>
      <c r="BE225" s="23">
        <f t="shared" si="547"/>
        <v>0</v>
      </c>
      <c r="BF225" s="23">
        <f t="shared" si="547"/>
        <v>0</v>
      </c>
      <c r="BG225" s="23">
        <f t="shared" si="547"/>
        <v>0</v>
      </c>
      <c r="BH225" s="23">
        <f t="shared" si="547"/>
        <v>0</v>
      </c>
      <c r="BI225" s="23">
        <f t="shared" si="547"/>
        <v>0</v>
      </c>
      <c r="BJ225" s="23">
        <f t="shared" si="547"/>
        <v>0</v>
      </c>
      <c r="BK225" s="23">
        <f t="shared" si="547"/>
        <v>0</v>
      </c>
      <c r="BL225" s="23">
        <f t="shared" si="547"/>
        <v>0</v>
      </c>
      <c r="BM225" s="23">
        <f t="shared" si="547"/>
        <v>0</v>
      </c>
      <c r="BN225" s="23">
        <f t="shared" si="547"/>
        <v>0</v>
      </c>
      <c r="BO225" s="23">
        <f t="shared" ref="BO225:CT225" si="548">BO63</f>
        <v>0</v>
      </c>
      <c r="BP225" s="23">
        <f t="shared" si="548"/>
        <v>0</v>
      </c>
      <c r="BQ225" s="23">
        <f t="shared" si="548"/>
        <v>0</v>
      </c>
      <c r="BR225" s="23">
        <f t="shared" si="548"/>
        <v>0</v>
      </c>
      <c r="BS225" s="23">
        <f t="shared" si="548"/>
        <v>0</v>
      </c>
      <c r="BT225" s="23">
        <f t="shared" si="548"/>
        <v>0</v>
      </c>
      <c r="BU225" s="23">
        <f t="shared" si="548"/>
        <v>0</v>
      </c>
      <c r="BV225" s="23">
        <f t="shared" si="548"/>
        <v>0</v>
      </c>
      <c r="BW225" s="23">
        <f t="shared" si="548"/>
        <v>0</v>
      </c>
      <c r="BX225" s="23">
        <f t="shared" si="548"/>
        <v>0</v>
      </c>
      <c r="BY225" s="23">
        <f t="shared" si="548"/>
        <v>3.64</v>
      </c>
      <c r="BZ225" s="23">
        <f t="shared" si="548"/>
        <v>3.4689999999999999</v>
      </c>
      <c r="CA225" s="23">
        <f t="shared" si="548"/>
        <v>3.6389999999999998</v>
      </c>
      <c r="CB225" s="23">
        <f t="shared" si="548"/>
        <v>4.085</v>
      </c>
      <c r="CC225" s="23">
        <f t="shared" si="548"/>
        <v>5.2430000000000003</v>
      </c>
      <c r="CD225" s="23">
        <f t="shared" si="548"/>
        <v>5.1740000000000004</v>
      </c>
      <c r="CE225" s="23">
        <f t="shared" si="548"/>
        <v>5.6059999999999999</v>
      </c>
      <c r="CF225" s="23">
        <f t="shared" si="548"/>
        <v>5.9169999999999998</v>
      </c>
      <c r="CG225" s="23">
        <f t="shared" si="548"/>
        <v>6.4009999999999998</v>
      </c>
      <c r="CH225" s="23">
        <f t="shared" si="548"/>
        <v>7.1369999999999996</v>
      </c>
      <c r="CI225" s="23">
        <f t="shared" si="548"/>
        <v>7.5679999999999996</v>
      </c>
      <c r="CJ225" s="23">
        <f t="shared" si="548"/>
        <v>7.6219999999999999</v>
      </c>
      <c r="CK225" s="23">
        <f t="shared" si="548"/>
        <v>9.4049999999999994</v>
      </c>
      <c r="CL225" s="23">
        <f t="shared" ref="CL225" si="549">CL63</f>
        <v>9.0210000000000008</v>
      </c>
      <c r="CM225" s="24">
        <f t="shared" si="548"/>
        <v>10.020400234101704</v>
      </c>
      <c r="CN225" s="24">
        <f t="shared" si="548"/>
        <v>10.739853206230748</v>
      </c>
      <c r="CO225" s="24">
        <f t="shared" si="548"/>
        <v>11.44204068505277</v>
      </c>
      <c r="CP225" s="24">
        <f t="shared" si="548"/>
        <v>12.127377009337202</v>
      </c>
      <c r="CQ225" s="24">
        <f t="shared" si="548"/>
        <v>12.79626657451662</v>
      </c>
      <c r="CR225" s="24">
        <f t="shared" si="548"/>
        <v>13.449104071307792</v>
      </c>
      <c r="CS225" s="24">
        <f t="shared" si="548"/>
        <v>14.086274718606264</v>
      </c>
      <c r="CT225" s="24">
        <f t="shared" si="548"/>
        <v>14.708154490791932</v>
      </c>
      <c r="CU225" s="24">
        <f t="shared" ref="CU225:DB225" si="550">CU63</f>
        <v>15.315110339579698</v>
      </c>
      <c r="CV225" s="24">
        <f t="shared" si="550"/>
        <v>15.907500410546172</v>
      </c>
      <c r="CW225" s="24">
        <f t="shared" si="550"/>
        <v>16.485674254460093</v>
      </c>
      <c r="CX225" s="24">
        <f t="shared" si="550"/>
        <v>17.049973033541288</v>
      </c>
      <c r="CY225" s="24">
        <f t="shared" si="550"/>
        <v>17.600729722769746</v>
      </c>
      <c r="CZ225" s="24">
        <f t="shared" si="550"/>
        <v>18.138269306363721</v>
      </c>
      <c r="DA225" s="24">
        <f t="shared" si="550"/>
        <v>18.662908969542695</v>
      </c>
      <c r="DB225" s="24">
        <f t="shared" si="550"/>
        <v>19.174958285688412</v>
      </c>
      <c r="DE225" s="123"/>
      <c r="DF225" s="23">
        <v>9.175434130959486</v>
      </c>
    </row>
    <row r="226" spans="1:110" s="22" customFormat="1" x14ac:dyDescent="0.2">
      <c r="A226" s="22" t="s">
        <v>89</v>
      </c>
      <c r="C226" s="22">
        <f t="shared" ref="C226:W226" si="551">C224+C225</f>
        <v>6.382097700000001</v>
      </c>
      <c r="D226" s="22">
        <f t="shared" si="551"/>
        <v>4.6353406999999915</v>
      </c>
      <c r="E226" s="22">
        <f t="shared" si="551"/>
        <v>4.7770741999999924</v>
      </c>
      <c r="F226" s="22">
        <f t="shared" si="551"/>
        <v>6.3255787000000065</v>
      </c>
      <c r="G226" s="22">
        <f t="shared" si="551"/>
        <v>11.993158899999989</v>
      </c>
      <c r="H226" s="22">
        <f t="shared" si="551"/>
        <v>21.749536599999999</v>
      </c>
      <c r="I226" s="22">
        <f t="shared" si="551"/>
        <v>27.362509799999998</v>
      </c>
      <c r="J226" s="22">
        <f t="shared" si="551"/>
        <v>34.398993900000022</v>
      </c>
      <c r="K226" s="22">
        <f t="shared" si="551"/>
        <v>49.701162299999986</v>
      </c>
      <c r="L226" s="22">
        <f t="shared" si="551"/>
        <v>48.814760900000024</v>
      </c>
      <c r="M226" s="22">
        <f t="shared" si="551"/>
        <v>37.892145100000022</v>
      </c>
      <c r="N226" s="22">
        <f t="shared" si="551"/>
        <v>51.356684800000032</v>
      </c>
      <c r="O226" s="22">
        <f t="shared" si="551"/>
        <v>28.471968700000048</v>
      </c>
      <c r="P226" s="22">
        <f t="shared" si="551"/>
        <v>25.410809299999997</v>
      </c>
      <c r="Q226" s="22">
        <f t="shared" si="551"/>
        <v>-32.85289580000002</v>
      </c>
      <c r="R226" s="22">
        <f t="shared" si="551"/>
        <v>-14.198354399999996</v>
      </c>
      <c r="S226" s="22">
        <f t="shared" si="551"/>
        <v>10.734294400000023</v>
      </c>
      <c r="T226" s="22">
        <f t="shared" si="551"/>
        <v>202.20978230000006</v>
      </c>
      <c r="U226" s="22">
        <f t="shared" si="551"/>
        <v>110.20698560000001</v>
      </c>
      <c r="V226" s="22">
        <f t="shared" si="551"/>
        <v>109.85650000000001</v>
      </c>
      <c r="W226" s="22">
        <f t="shared" si="551"/>
        <v>142.59800000000001</v>
      </c>
      <c r="X226" s="22">
        <f t="shared" ref="X226:AE226" si="552">X224+X225</f>
        <v>168.65540000000001</v>
      </c>
      <c r="Y226" s="22">
        <f t="shared" si="552"/>
        <v>214.14230000000003</v>
      </c>
      <c r="Z226" s="22">
        <f t="shared" si="552"/>
        <v>251.08939999999984</v>
      </c>
      <c r="AA226" s="22">
        <f t="shared" ref="AA226" si="553">AA224+AA225</f>
        <v>291.50389999999993</v>
      </c>
      <c r="AB226" s="21">
        <f t="shared" si="552"/>
        <v>340.11903004468763</v>
      </c>
      <c r="AC226" s="21">
        <f t="shared" si="552"/>
        <v>431.81999741558298</v>
      </c>
      <c r="AD226" s="21">
        <f t="shared" si="552"/>
        <v>508.84254793890273</v>
      </c>
      <c r="AE226" s="21">
        <f t="shared" si="552"/>
        <v>626.62326235954174</v>
      </c>
      <c r="AI226" s="22">
        <f>AI224+AI225</f>
        <v>0</v>
      </c>
      <c r="AJ226" s="22">
        <f>AJ224+AJ225</f>
        <v>0</v>
      </c>
      <c r="AK226" s="22">
        <f>AK224+AK225</f>
        <v>0</v>
      </c>
      <c r="AL226" s="22">
        <f>AL224+AL225</f>
        <v>0</v>
      </c>
      <c r="AM226" s="22">
        <f>AM224+AM225</f>
        <v>0</v>
      </c>
      <c r="AN226" s="22">
        <f t="shared" ref="AN226:CD226" si="554">AN224+AN225</f>
        <v>0</v>
      </c>
      <c r="AO226" s="22">
        <f t="shared" si="554"/>
        <v>0</v>
      </c>
      <c r="AP226" s="22">
        <f t="shared" si="554"/>
        <v>0</v>
      </c>
      <c r="AQ226" s="22">
        <f t="shared" si="554"/>
        <v>0</v>
      </c>
      <c r="AR226" s="22">
        <f t="shared" si="554"/>
        <v>0</v>
      </c>
      <c r="AS226" s="22">
        <f t="shared" si="554"/>
        <v>0</v>
      </c>
      <c r="AT226" s="22">
        <f t="shared" si="554"/>
        <v>0</v>
      </c>
      <c r="AU226" s="22">
        <f t="shared" si="554"/>
        <v>0</v>
      </c>
      <c r="AV226" s="22">
        <f t="shared" si="554"/>
        <v>0</v>
      </c>
      <c r="AW226" s="22">
        <f t="shared" si="554"/>
        <v>0</v>
      </c>
      <c r="AX226" s="22">
        <f t="shared" si="554"/>
        <v>0</v>
      </c>
      <c r="AY226" s="22">
        <f t="shared" si="554"/>
        <v>0</v>
      </c>
      <c r="AZ226" s="22">
        <f t="shared" si="554"/>
        <v>0</v>
      </c>
      <c r="BA226" s="22">
        <f t="shared" si="554"/>
        <v>0</v>
      </c>
      <c r="BB226" s="22">
        <f t="shared" si="554"/>
        <v>0</v>
      </c>
      <c r="BC226" s="22">
        <f t="shared" si="554"/>
        <v>0</v>
      </c>
      <c r="BD226" s="22">
        <f t="shared" si="554"/>
        <v>0</v>
      </c>
      <c r="BE226" s="22">
        <f t="shared" si="554"/>
        <v>0</v>
      </c>
      <c r="BF226" s="22">
        <f t="shared" si="554"/>
        <v>0</v>
      </c>
      <c r="BG226" s="22">
        <f t="shared" si="554"/>
        <v>0</v>
      </c>
      <c r="BH226" s="22">
        <f t="shared" si="554"/>
        <v>0</v>
      </c>
      <c r="BI226" s="22">
        <f t="shared" si="554"/>
        <v>0</v>
      </c>
      <c r="BJ226" s="22">
        <f t="shared" si="554"/>
        <v>0</v>
      </c>
      <c r="BK226" s="22">
        <f t="shared" si="554"/>
        <v>0</v>
      </c>
      <c r="BL226" s="22">
        <f t="shared" si="554"/>
        <v>0</v>
      </c>
      <c r="BM226" s="22">
        <f t="shared" si="554"/>
        <v>0</v>
      </c>
      <c r="BN226" s="22">
        <f t="shared" si="554"/>
        <v>0</v>
      </c>
      <c r="BO226" s="22">
        <f t="shared" si="554"/>
        <v>0</v>
      </c>
      <c r="BP226" s="22">
        <f t="shared" si="554"/>
        <v>0</v>
      </c>
      <c r="BQ226" s="22">
        <f t="shared" si="554"/>
        <v>0</v>
      </c>
      <c r="BR226" s="22">
        <f t="shared" si="554"/>
        <v>0</v>
      </c>
      <c r="BS226" s="22">
        <f t="shared" si="554"/>
        <v>0</v>
      </c>
      <c r="BT226" s="22">
        <f t="shared" si="554"/>
        <v>0</v>
      </c>
      <c r="BU226" s="22">
        <f t="shared" si="554"/>
        <v>0</v>
      </c>
      <c r="BV226" s="22">
        <f t="shared" si="554"/>
        <v>0</v>
      </c>
      <c r="BW226" s="22">
        <f t="shared" si="554"/>
        <v>0</v>
      </c>
      <c r="BX226" s="22">
        <f t="shared" si="554"/>
        <v>0</v>
      </c>
      <c r="BY226" s="22">
        <f t="shared" si="554"/>
        <v>44.330000000000013</v>
      </c>
      <c r="BZ226" s="22">
        <f t="shared" si="554"/>
        <v>34.08000000000002</v>
      </c>
      <c r="CA226" s="22">
        <f t="shared" si="554"/>
        <v>60.730000000000032</v>
      </c>
      <c r="CB226" s="22">
        <f t="shared" si="554"/>
        <v>50.330999999999968</v>
      </c>
      <c r="CC226" s="22">
        <f t="shared" si="554"/>
        <v>53.830000000000041</v>
      </c>
      <c r="CD226" s="22">
        <f t="shared" si="554"/>
        <v>49.251000000000012</v>
      </c>
      <c r="CE226" s="22">
        <f t="shared" ref="CE226:CJ226" si="555">CE224+CE225</f>
        <v>58.243000000000045</v>
      </c>
      <c r="CF226" s="22">
        <f t="shared" si="555"/>
        <v>55.407999999999959</v>
      </c>
      <c r="CG226" s="22">
        <f t="shared" si="555"/>
        <v>64.78700000000002</v>
      </c>
      <c r="CH226" s="22">
        <f t="shared" si="555"/>
        <v>72.65100000000001</v>
      </c>
      <c r="CI226" s="22">
        <f t="shared" si="555"/>
        <v>68.685000000000002</v>
      </c>
      <c r="CJ226" s="22">
        <f t="shared" si="555"/>
        <v>68.45999999999998</v>
      </c>
      <c r="CK226" s="22">
        <f t="shared" ref="CK226:DB226" si="556">CK224+CK225</f>
        <v>70.09899999999999</v>
      </c>
      <c r="CL226" s="22">
        <f t="shared" si="556"/>
        <v>84.259999999999991</v>
      </c>
      <c r="CM226" s="21">
        <f t="shared" si="556"/>
        <v>75.447168751494715</v>
      </c>
      <c r="CN226" s="21">
        <f t="shared" si="556"/>
        <v>85.396929759412998</v>
      </c>
      <c r="CO226" s="21">
        <f t="shared" si="556"/>
        <v>88.295541673469998</v>
      </c>
      <c r="CP226" s="21">
        <f t="shared" si="556"/>
        <v>90.979389860310192</v>
      </c>
      <c r="CQ226" s="21">
        <f t="shared" si="556"/>
        <v>99.434476577045174</v>
      </c>
      <c r="CR226" s="21">
        <f t="shared" si="556"/>
        <v>109.36195078840451</v>
      </c>
      <c r="CS226" s="21">
        <f t="shared" si="556"/>
        <v>111.91036225163182</v>
      </c>
      <c r="CT226" s="21">
        <f t="shared" si="556"/>
        <v>111.11320779850135</v>
      </c>
      <c r="CU226" s="21">
        <f t="shared" si="556"/>
        <v>117.41738630457685</v>
      </c>
      <c r="CV226" s="21">
        <f t="shared" si="556"/>
        <v>126.79539281618432</v>
      </c>
      <c r="CW226" s="21">
        <f t="shared" si="556"/>
        <v>127.98397744209819</v>
      </c>
      <c r="CX226" s="21">
        <f t="shared" si="556"/>
        <v>136.64579137604343</v>
      </c>
      <c r="CY226" s="21">
        <f t="shared" si="556"/>
        <v>145.62366632987965</v>
      </c>
      <c r="CZ226" s="21">
        <f t="shared" si="556"/>
        <v>156.91287188576723</v>
      </c>
      <c r="DA226" s="21">
        <f t="shared" si="556"/>
        <v>159.87002372613333</v>
      </c>
      <c r="DB226" s="21">
        <f t="shared" si="556"/>
        <v>164.21670041776136</v>
      </c>
      <c r="DE226" s="126"/>
      <c r="DF226" s="22">
        <v>76.029198121806687</v>
      </c>
    </row>
    <row r="227" spans="1:110" s="23" customFormat="1" x14ac:dyDescent="0.2">
      <c r="A227" s="23" t="s">
        <v>65</v>
      </c>
      <c r="C227" s="23">
        <f t="shared" ref="C227:AA227" si="557">B179-C179+B194+B195-C194-C195</f>
        <v>4.8242156000000023</v>
      </c>
      <c r="D227" s="23">
        <f t="shared" si="557"/>
        <v>-2.871850900000001</v>
      </c>
      <c r="E227" s="23">
        <f>D179-E179+D194+D195-E194-E195</f>
        <v>-0.36000420000000449</v>
      </c>
      <c r="F227" s="23">
        <f t="shared" si="557"/>
        <v>-3.7823805999999944</v>
      </c>
      <c r="G227" s="23">
        <f t="shared" si="557"/>
        <v>-10.564025400000002</v>
      </c>
      <c r="H227" s="23">
        <f t="shared" si="557"/>
        <v>-20.547084099999996</v>
      </c>
      <c r="I227" s="23">
        <f t="shared" si="557"/>
        <v>-31.822022800000006</v>
      </c>
      <c r="J227" s="23">
        <f>I179-J179+I194+I195-J194-J195</f>
        <v>-24.942399000000009</v>
      </c>
      <c r="K227" s="23">
        <f>J179-K179+J194+J195-K194-K195</f>
        <v>8.7720613000000238</v>
      </c>
      <c r="L227" s="23">
        <f t="shared" si="557"/>
        <v>-38.666643800000003</v>
      </c>
      <c r="M227" s="23">
        <f t="shared" si="557"/>
        <v>-58.227412899999997</v>
      </c>
      <c r="N227" s="23">
        <f t="shared" si="557"/>
        <v>-47.721542299999996</v>
      </c>
      <c r="O227" s="23">
        <f t="shared" si="557"/>
        <v>11.021639599999963</v>
      </c>
      <c r="P227" s="23">
        <f t="shared" si="557"/>
        <v>-82.878131800000048</v>
      </c>
      <c r="Q227" s="23">
        <f t="shared" si="557"/>
        <v>-62.699940599999934</v>
      </c>
      <c r="R227" s="23">
        <f t="shared" si="557"/>
        <v>-28.114650199999996</v>
      </c>
      <c r="S227" s="23">
        <f t="shared" si="557"/>
        <v>-141.07018990000006</v>
      </c>
      <c r="T227" s="23">
        <f t="shared" si="557"/>
        <v>72.810295100000047</v>
      </c>
      <c r="U227" s="23">
        <f t="shared" si="557"/>
        <v>103.26770499999999</v>
      </c>
      <c r="V227" s="23">
        <f t="shared" si="557"/>
        <v>30.299385699999959</v>
      </c>
      <c r="W227" s="23">
        <f t="shared" si="557"/>
        <v>-82.612999999999886</v>
      </c>
      <c r="X227" s="23">
        <f t="shared" si="557"/>
        <v>-231.23740000000015</v>
      </c>
      <c r="Y227" s="23">
        <f t="shared" si="557"/>
        <v>-34.316699999999877</v>
      </c>
      <c r="Z227" s="23">
        <f t="shared" si="557"/>
        <v>-291.49980000000011</v>
      </c>
      <c r="AA227" s="23">
        <f t="shared" si="557"/>
        <v>-258.38199999999983</v>
      </c>
      <c r="AB227" s="24">
        <f>AA179-AB179+AA194+AA195-AB194-AB195</f>
        <v>-93.515814433080635</v>
      </c>
      <c r="AC227" s="24">
        <f>AB179-AC179+AB194+AB195-AC194-AC195</f>
        <v>-274.14310296083931</v>
      </c>
      <c r="AD227" s="24">
        <f>AC179-AD179+AC194+AC195-AD194-AD195</f>
        <v>-403.93526177594322</v>
      </c>
      <c r="AE227" s="24">
        <f>AD179-AE179+AD194+AD195-AE194-AE195</f>
        <v>-378.23809007713999</v>
      </c>
      <c r="AI227" s="23">
        <f>AH179-AI179+AH194+AH195-AI194-AJ195</f>
        <v>0</v>
      </c>
      <c r="AJ227" s="23">
        <f>AI179-AJ179+AI194+AI195-AJ194-AK195</f>
        <v>0</v>
      </c>
      <c r="AK227" s="23" t="e">
        <f>AJ179-AK179+AJ194+AJ195-AK194-AL195</f>
        <v>#DIV/0!</v>
      </c>
      <c r="AL227" s="23" t="e">
        <f>AK179-AL179+AK194+AK195-AL194-AM195</f>
        <v>#DIV/0!</v>
      </c>
      <c r="AM227" s="23" t="e">
        <f t="shared" ref="AM227:BR227" si="558">AL179-AM179+AL194+AL195-AM194-AM195</f>
        <v>#DIV/0!</v>
      </c>
      <c r="AN227" s="23" t="e">
        <f t="shared" si="558"/>
        <v>#DIV/0!</v>
      </c>
      <c r="AO227" s="23" t="e">
        <f t="shared" si="558"/>
        <v>#DIV/0!</v>
      </c>
      <c r="AP227" s="23" t="e">
        <f t="shared" si="558"/>
        <v>#DIV/0!</v>
      </c>
      <c r="AQ227" s="23" t="e">
        <f t="shared" si="558"/>
        <v>#DIV/0!</v>
      </c>
      <c r="AR227" s="23" t="e">
        <f t="shared" si="558"/>
        <v>#DIV/0!</v>
      </c>
      <c r="AS227" s="23" t="e">
        <f t="shared" si="558"/>
        <v>#DIV/0!</v>
      </c>
      <c r="AT227" s="23" t="e">
        <f t="shared" si="558"/>
        <v>#DIV/0!</v>
      </c>
      <c r="AU227" s="23" t="e">
        <f t="shared" si="558"/>
        <v>#DIV/0!</v>
      </c>
      <c r="AV227" s="23" t="e">
        <f t="shared" si="558"/>
        <v>#DIV/0!</v>
      </c>
      <c r="AW227" s="23" t="e">
        <f t="shared" si="558"/>
        <v>#DIV/0!</v>
      </c>
      <c r="AX227" s="23" t="e">
        <f t="shared" si="558"/>
        <v>#DIV/0!</v>
      </c>
      <c r="AY227" s="23" t="e">
        <f t="shared" si="558"/>
        <v>#DIV/0!</v>
      </c>
      <c r="AZ227" s="23" t="e">
        <f t="shared" si="558"/>
        <v>#DIV/0!</v>
      </c>
      <c r="BA227" s="23" t="e">
        <f t="shared" si="558"/>
        <v>#DIV/0!</v>
      </c>
      <c r="BB227" s="23" t="e">
        <f t="shared" si="558"/>
        <v>#DIV/0!</v>
      </c>
      <c r="BC227" s="23" t="e">
        <f t="shared" si="558"/>
        <v>#DIV/0!</v>
      </c>
      <c r="BD227" s="23" t="e">
        <f t="shared" si="558"/>
        <v>#DIV/0!</v>
      </c>
      <c r="BE227" s="23" t="e">
        <f t="shared" si="558"/>
        <v>#DIV/0!</v>
      </c>
      <c r="BF227" s="23" t="e">
        <f t="shared" si="558"/>
        <v>#DIV/0!</v>
      </c>
      <c r="BG227" s="23" t="e">
        <f t="shared" si="558"/>
        <v>#DIV/0!</v>
      </c>
      <c r="BH227" s="23" t="e">
        <f t="shared" si="558"/>
        <v>#DIV/0!</v>
      </c>
      <c r="BI227" s="23" t="e">
        <f t="shared" si="558"/>
        <v>#DIV/0!</v>
      </c>
      <c r="BJ227" s="23" t="e">
        <f t="shared" si="558"/>
        <v>#DIV/0!</v>
      </c>
      <c r="BK227" s="23" t="e">
        <f t="shared" si="558"/>
        <v>#DIV/0!</v>
      </c>
      <c r="BL227" s="23" t="e">
        <f t="shared" si="558"/>
        <v>#DIV/0!</v>
      </c>
      <c r="BM227" s="23" t="e">
        <f t="shared" si="558"/>
        <v>#DIV/0!</v>
      </c>
      <c r="BN227" s="23" t="e">
        <f t="shared" si="558"/>
        <v>#DIV/0!</v>
      </c>
      <c r="BO227" s="23" t="e">
        <f t="shared" si="558"/>
        <v>#DIV/0!</v>
      </c>
      <c r="BP227" s="23" t="e">
        <f t="shared" si="558"/>
        <v>#DIV/0!</v>
      </c>
      <c r="BQ227" s="23" t="e">
        <f t="shared" si="558"/>
        <v>#DIV/0!</v>
      </c>
      <c r="BR227" s="23" t="e">
        <f t="shared" si="558"/>
        <v>#DIV/0!</v>
      </c>
      <c r="BS227" s="23" t="e">
        <f t="shared" ref="BS227:DB227" si="559">BR179-BS179+BR194+BR195-BS194-BS195</f>
        <v>#DIV/0!</v>
      </c>
      <c r="BT227" s="23" t="e">
        <f t="shared" si="559"/>
        <v>#DIV/0!</v>
      </c>
      <c r="BU227" s="23" t="e">
        <f t="shared" si="559"/>
        <v>#DIV/0!</v>
      </c>
      <c r="BV227" s="23" t="e">
        <f t="shared" si="559"/>
        <v>#DIV/0!</v>
      </c>
      <c r="BW227" s="23" t="e">
        <f t="shared" si="559"/>
        <v>#DIV/0!</v>
      </c>
      <c r="BX227" s="23" t="e">
        <f t="shared" si="559"/>
        <v>#DIV/0!</v>
      </c>
      <c r="BY227" s="23" t="e">
        <f t="shared" si="559"/>
        <v>#DIV/0!</v>
      </c>
      <c r="BZ227" s="23" t="e">
        <f t="shared" si="559"/>
        <v>#DIV/0!</v>
      </c>
      <c r="CA227" s="23">
        <f t="shared" si="559"/>
        <v>-172.84689560516631</v>
      </c>
      <c r="CB227" s="23">
        <f t="shared" si="559"/>
        <v>837.01789560516636</v>
      </c>
      <c r="CC227" s="23">
        <f t="shared" si="559"/>
        <v>0</v>
      </c>
      <c r="CD227" s="23">
        <f t="shared" si="559"/>
        <v>-708.88100000000009</v>
      </c>
      <c r="CE227" s="23">
        <f t="shared" si="559"/>
        <v>-43.742951270673075</v>
      </c>
      <c r="CF227" s="23">
        <f t="shared" si="559"/>
        <v>-84.229048729326877</v>
      </c>
      <c r="CG227" s="23">
        <f t="shared" si="559"/>
        <v>-54.273488764136573</v>
      </c>
      <c r="CH227" s="23">
        <f t="shared" si="559"/>
        <v>-98.860411235863467</v>
      </c>
      <c r="CI227" s="23">
        <f t="shared" si="559"/>
        <v>80.758615936198908</v>
      </c>
      <c r="CJ227" s="23">
        <f t="shared" si="559"/>
        <v>-277.59871593619897</v>
      </c>
      <c r="CK227" s="23">
        <f t="shared" si="559"/>
        <v>-235.59372495142702</v>
      </c>
      <c r="CL227" s="23">
        <f t="shared" si="559"/>
        <v>163.35272495142709</v>
      </c>
      <c r="CM227" s="24">
        <f t="shared" si="559"/>
        <v>145.05747330749705</v>
      </c>
      <c r="CN227" s="24">
        <f t="shared" si="559"/>
        <v>-139.90776085483299</v>
      </c>
      <c r="CO227" s="24">
        <f t="shared" si="559"/>
        <v>-44.200109104281182</v>
      </c>
      <c r="CP227" s="24">
        <f t="shared" si="559"/>
        <v>-43.766317781463385</v>
      </c>
      <c r="CQ227" s="24">
        <f t="shared" si="559"/>
        <v>-114.69256228476729</v>
      </c>
      <c r="CR227" s="24">
        <f t="shared" si="559"/>
        <v>-160.25131162922594</v>
      </c>
      <c r="CS227" s="24">
        <f t="shared" si="559"/>
        <v>-36.228795396169062</v>
      </c>
      <c r="CT227" s="24">
        <f t="shared" si="559"/>
        <v>37.029566349322977</v>
      </c>
      <c r="CU227" s="24">
        <f t="shared" si="559"/>
        <v>-128.24394642236439</v>
      </c>
      <c r="CV227" s="24">
        <f t="shared" si="559"/>
        <v>-147.58379638462793</v>
      </c>
      <c r="CW227" s="24">
        <f t="shared" si="559"/>
        <v>-8.3118177895566987</v>
      </c>
      <c r="CX227" s="24">
        <f t="shared" si="559"/>
        <v>-119.79570117939421</v>
      </c>
      <c r="CY227" s="24">
        <f t="shared" si="559"/>
        <v>-133.54861628814979</v>
      </c>
      <c r="CZ227" s="24">
        <f t="shared" si="559"/>
        <v>-172.02174900143973</v>
      </c>
      <c r="DA227" s="24">
        <f t="shared" si="559"/>
        <v>-32.145036514785261</v>
      </c>
      <c r="DB227" s="24">
        <f t="shared" si="559"/>
        <v>-40.522688272765208</v>
      </c>
      <c r="DE227" s="123"/>
      <c r="DF227" s="23">
        <v>191.34861384031615</v>
      </c>
    </row>
    <row r="228" spans="1:110" s="23" customFormat="1" x14ac:dyDescent="0.2">
      <c r="A228" s="23" t="s">
        <v>73</v>
      </c>
      <c r="C228" s="23">
        <f t="shared" ref="C228:AA228" si="560">B187-C187</f>
        <v>3.1936260999999995</v>
      </c>
      <c r="D228" s="23">
        <f t="shared" si="560"/>
        <v>2.1417614999999994</v>
      </c>
      <c r="E228" s="23">
        <f>D187-E187</f>
        <v>-3.1684086999999987</v>
      </c>
      <c r="F228" s="23">
        <f t="shared" si="560"/>
        <v>-1.3427223000000019</v>
      </c>
      <c r="G228" s="23">
        <f t="shared" si="560"/>
        <v>-4.0658594000000008</v>
      </c>
      <c r="H228" s="23">
        <f t="shared" si="560"/>
        <v>-16.767393599999995</v>
      </c>
      <c r="I228" s="23">
        <f t="shared" si="560"/>
        <v>-16.9307892</v>
      </c>
      <c r="J228" s="23">
        <f>I187-J187</f>
        <v>14.128797299999988</v>
      </c>
      <c r="K228" s="23">
        <f>J187-K187</f>
        <v>1.1744702000000089</v>
      </c>
      <c r="L228" s="23">
        <f t="shared" si="560"/>
        <v>-9.0979268999999974</v>
      </c>
      <c r="M228" s="23">
        <f t="shared" si="560"/>
        <v>-23.764783899999998</v>
      </c>
      <c r="N228" s="23">
        <f t="shared" si="560"/>
        <v>11.324933899999991</v>
      </c>
      <c r="O228" s="23">
        <f t="shared" si="560"/>
        <v>-33.848537699999994</v>
      </c>
      <c r="P228" s="23">
        <f t="shared" si="560"/>
        <v>-44.749560400000007</v>
      </c>
      <c r="Q228" s="23">
        <f t="shared" si="560"/>
        <v>-72.9575648</v>
      </c>
      <c r="R228" s="23">
        <f t="shared" si="560"/>
        <v>-49.089333099999976</v>
      </c>
      <c r="S228" s="23">
        <f t="shared" si="560"/>
        <v>-219.5775208</v>
      </c>
      <c r="T228" s="23">
        <f t="shared" si="560"/>
        <v>247.97892679999995</v>
      </c>
      <c r="U228" s="23">
        <f t="shared" si="560"/>
        <v>25.922788800000035</v>
      </c>
      <c r="V228" s="23">
        <f t="shared" si="560"/>
        <v>-44.47499049999999</v>
      </c>
      <c r="W228" s="23">
        <f t="shared" si="560"/>
        <v>-94.234700000000032</v>
      </c>
      <c r="X228" s="23">
        <f t="shared" si="560"/>
        <v>-246.58119999999991</v>
      </c>
      <c r="Y228" s="23">
        <f t="shared" si="560"/>
        <v>29.302899999999909</v>
      </c>
      <c r="Z228" s="23">
        <f t="shared" si="560"/>
        <v>-174.14850000000001</v>
      </c>
      <c r="AA228" s="23">
        <f t="shared" si="560"/>
        <v>-79.402000000000044</v>
      </c>
      <c r="AB228" s="24">
        <f>AA187-AB187</f>
        <v>-53.115119398619299</v>
      </c>
      <c r="AC228" s="24">
        <f>AB187-AC187</f>
        <v>-175.82306805008943</v>
      </c>
      <c r="AD228" s="24">
        <f>AC187-AD187</f>
        <v>-259.06592670765667</v>
      </c>
      <c r="AE228" s="24">
        <f>AD187-AE187</f>
        <v>-242.58491544202252</v>
      </c>
      <c r="AI228" s="23">
        <f t="shared" ref="AI228:BN228" si="561">AH187-AI187</f>
        <v>0</v>
      </c>
      <c r="AJ228" s="23">
        <f t="shared" si="561"/>
        <v>0</v>
      </c>
      <c r="AK228" s="23" t="e">
        <f t="shared" si="561"/>
        <v>#DIV/0!</v>
      </c>
      <c r="AL228" s="23" t="e">
        <f t="shared" si="561"/>
        <v>#DIV/0!</v>
      </c>
      <c r="AM228" s="23" t="e">
        <f t="shared" si="561"/>
        <v>#DIV/0!</v>
      </c>
      <c r="AN228" s="23" t="e">
        <f t="shared" si="561"/>
        <v>#DIV/0!</v>
      </c>
      <c r="AO228" s="23" t="e">
        <f t="shared" si="561"/>
        <v>#DIV/0!</v>
      </c>
      <c r="AP228" s="23" t="e">
        <f t="shared" si="561"/>
        <v>#DIV/0!</v>
      </c>
      <c r="AQ228" s="23" t="e">
        <f t="shared" si="561"/>
        <v>#DIV/0!</v>
      </c>
      <c r="AR228" s="23" t="e">
        <f t="shared" si="561"/>
        <v>#DIV/0!</v>
      </c>
      <c r="AS228" s="23" t="e">
        <f t="shared" si="561"/>
        <v>#DIV/0!</v>
      </c>
      <c r="AT228" s="23" t="e">
        <f t="shared" si="561"/>
        <v>#DIV/0!</v>
      </c>
      <c r="AU228" s="23" t="e">
        <f t="shared" si="561"/>
        <v>#DIV/0!</v>
      </c>
      <c r="AV228" s="23" t="e">
        <f t="shared" si="561"/>
        <v>#DIV/0!</v>
      </c>
      <c r="AW228" s="23" t="e">
        <f t="shared" si="561"/>
        <v>#DIV/0!</v>
      </c>
      <c r="AX228" s="23" t="e">
        <f t="shared" si="561"/>
        <v>#DIV/0!</v>
      </c>
      <c r="AY228" s="23" t="e">
        <f t="shared" si="561"/>
        <v>#DIV/0!</v>
      </c>
      <c r="AZ228" s="23" t="e">
        <f t="shared" si="561"/>
        <v>#DIV/0!</v>
      </c>
      <c r="BA228" s="23" t="e">
        <f t="shared" si="561"/>
        <v>#DIV/0!</v>
      </c>
      <c r="BB228" s="23" t="e">
        <f t="shared" si="561"/>
        <v>#DIV/0!</v>
      </c>
      <c r="BC228" s="23" t="e">
        <f t="shared" si="561"/>
        <v>#DIV/0!</v>
      </c>
      <c r="BD228" s="23" t="e">
        <f t="shared" si="561"/>
        <v>#DIV/0!</v>
      </c>
      <c r="BE228" s="23" t="e">
        <f t="shared" si="561"/>
        <v>#DIV/0!</v>
      </c>
      <c r="BF228" s="23" t="e">
        <f t="shared" si="561"/>
        <v>#DIV/0!</v>
      </c>
      <c r="BG228" s="23" t="e">
        <f t="shared" si="561"/>
        <v>#DIV/0!</v>
      </c>
      <c r="BH228" s="23" t="e">
        <f t="shared" si="561"/>
        <v>#DIV/0!</v>
      </c>
      <c r="BI228" s="23" t="e">
        <f t="shared" si="561"/>
        <v>#DIV/0!</v>
      </c>
      <c r="BJ228" s="23" t="e">
        <f t="shared" si="561"/>
        <v>#DIV/0!</v>
      </c>
      <c r="BK228" s="23" t="e">
        <f t="shared" si="561"/>
        <v>#DIV/0!</v>
      </c>
      <c r="BL228" s="23" t="e">
        <f t="shared" si="561"/>
        <v>#DIV/0!</v>
      </c>
      <c r="BM228" s="23" t="e">
        <f t="shared" si="561"/>
        <v>#DIV/0!</v>
      </c>
      <c r="BN228" s="23" t="e">
        <f t="shared" si="561"/>
        <v>#DIV/0!</v>
      </c>
      <c r="BO228" s="23" t="e">
        <f t="shared" ref="BO228:CT228" si="562">BN187-BO187</f>
        <v>#DIV/0!</v>
      </c>
      <c r="BP228" s="23" t="e">
        <f t="shared" si="562"/>
        <v>#DIV/0!</v>
      </c>
      <c r="BQ228" s="23" t="e">
        <f t="shared" si="562"/>
        <v>#DIV/0!</v>
      </c>
      <c r="BR228" s="23" t="e">
        <f t="shared" si="562"/>
        <v>#DIV/0!</v>
      </c>
      <c r="BS228" s="23" t="e">
        <f t="shared" si="562"/>
        <v>#DIV/0!</v>
      </c>
      <c r="BT228" s="23" t="e">
        <f t="shared" si="562"/>
        <v>#DIV/0!</v>
      </c>
      <c r="BU228" s="23" t="e">
        <f t="shared" si="562"/>
        <v>#DIV/0!</v>
      </c>
      <c r="BV228" s="23" t="e">
        <f t="shared" si="562"/>
        <v>#DIV/0!</v>
      </c>
      <c r="BW228" s="23" t="e">
        <f t="shared" si="562"/>
        <v>#DIV/0!</v>
      </c>
      <c r="BX228" s="23" t="e">
        <f t="shared" si="562"/>
        <v>#DIV/0!</v>
      </c>
      <c r="BY228" s="23" t="e">
        <f t="shared" si="562"/>
        <v>#DIV/0!</v>
      </c>
      <c r="BZ228" s="23" t="e">
        <f t="shared" si="562"/>
        <v>#DIV/0!</v>
      </c>
      <c r="CA228" s="23">
        <f t="shared" si="562"/>
        <v>-19.136432840768521</v>
      </c>
      <c r="CB228" s="23">
        <f t="shared" si="562"/>
        <v>609.13843284076859</v>
      </c>
      <c r="CC228" s="23">
        <f t="shared" si="562"/>
        <v>0</v>
      </c>
      <c r="CD228" s="23">
        <f t="shared" si="562"/>
        <v>-560.69899999999996</v>
      </c>
      <c r="CE228" s="23">
        <f t="shared" si="562"/>
        <v>-8.9395678409588299</v>
      </c>
      <c r="CF228" s="23">
        <f t="shared" si="562"/>
        <v>3.7025678409587499</v>
      </c>
      <c r="CG228" s="23">
        <f t="shared" si="562"/>
        <v>-10.775438157899089</v>
      </c>
      <c r="CH228" s="23">
        <f t="shared" si="562"/>
        <v>-158.13536184210091</v>
      </c>
      <c r="CI228" s="23">
        <f t="shared" si="562"/>
        <v>59.22968890789889</v>
      </c>
      <c r="CJ228" s="23">
        <f t="shared" si="562"/>
        <v>-133.90488890789891</v>
      </c>
      <c r="CK228" s="23">
        <f t="shared" si="562"/>
        <v>-158.94900652664262</v>
      </c>
      <c r="CL228" s="23">
        <f t="shared" si="562"/>
        <v>154.22200652664264</v>
      </c>
      <c r="CM228" s="24">
        <f t="shared" si="562"/>
        <v>93.033345450099887</v>
      </c>
      <c r="CN228" s="24">
        <f t="shared" si="562"/>
        <v>-89.730551277187601</v>
      </c>
      <c r="CO228" s="24">
        <f t="shared" si="562"/>
        <v>-28.347963917128254</v>
      </c>
      <c r="CP228" s="24">
        <f t="shared" si="562"/>
        <v>-28.069749654403381</v>
      </c>
      <c r="CQ228" s="24">
        <f t="shared" si="562"/>
        <v>-73.558655919621629</v>
      </c>
      <c r="CR228" s="24">
        <f t="shared" si="562"/>
        <v>-102.77799063843793</v>
      </c>
      <c r="CS228" s="24">
        <f t="shared" si="562"/>
        <v>-23.235521483184357</v>
      </c>
      <c r="CT228" s="24">
        <f t="shared" si="562"/>
        <v>23.74909999115448</v>
      </c>
      <c r="CU228" s="24">
        <f t="shared" ref="CU228:DB228" si="563">CT187-CU187</f>
        <v>-82.249904795352222</v>
      </c>
      <c r="CV228" s="24">
        <f t="shared" si="563"/>
        <v>-94.653615555419037</v>
      </c>
      <c r="CW228" s="24">
        <f t="shared" si="563"/>
        <v>-5.3308264517672797</v>
      </c>
      <c r="CX228" s="24">
        <f t="shared" si="563"/>
        <v>-76.831579905118133</v>
      </c>
      <c r="CY228" s="24">
        <f t="shared" si="563"/>
        <v>-85.652081690273008</v>
      </c>
      <c r="CZ228" s="24">
        <f t="shared" si="563"/>
        <v>-110.32702028289236</v>
      </c>
      <c r="DA228" s="24">
        <f t="shared" si="563"/>
        <v>-20.616382033944546</v>
      </c>
      <c r="DB228" s="24">
        <f t="shared" si="563"/>
        <v>-25.989431434912603</v>
      </c>
      <c r="DE228" s="123"/>
      <c r="DF228" s="23">
        <v>99.937117637753886</v>
      </c>
    </row>
    <row r="229" spans="1:110" s="22" customFormat="1" x14ac:dyDescent="0.2">
      <c r="A229" s="22" t="s">
        <v>90</v>
      </c>
      <c r="C229" s="22">
        <f t="shared" ref="C229:W229" si="564">C227-C228</f>
        <v>1.6305895000000028</v>
      </c>
      <c r="D229" s="22">
        <f t="shared" si="564"/>
        <v>-5.0136124000000004</v>
      </c>
      <c r="E229" s="22">
        <f t="shared" si="564"/>
        <v>2.8084044999999942</v>
      </c>
      <c r="F229" s="22">
        <f t="shared" si="564"/>
        <v>-2.4396582999999925</v>
      </c>
      <c r="G229" s="22">
        <f t="shared" si="564"/>
        <v>-6.4981660000000012</v>
      </c>
      <c r="H229" s="22">
        <f t="shared" si="564"/>
        <v>-3.779690500000001</v>
      </c>
      <c r="I229" s="22">
        <f t="shared" si="564"/>
        <v>-14.891233600000007</v>
      </c>
      <c r="J229" s="22">
        <f>J227-J228</f>
        <v>-39.071196299999997</v>
      </c>
      <c r="K229" s="22">
        <f t="shared" si="564"/>
        <v>7.5975911000000149</v>
      </c>
      <c r="L229" s="22">
        <f t="shared" si="564"/>
        <v>-29.568716900000005</v>
      </c>
      <c r="M229" s="22">
        <f t="shared" si="564"/>
        <v>-34.462629</v>
      </c>
      <c r="N229" s="22">
        <f t="shared" si="564"/>
        <v>-59.046476199999987</v>
      </c>
      <c r="O229" s="22">
        <f t="shared" si="564"/>
        <v>44.870177299999959</v>
      </c>
      <c r="P229" s="22">
        <f t="shared" si="564"/>
        <v>-38.128571400000041</v>
      </c>
      <c r="Q229" s="22">
        <f t="shared" si="564"/>
        <v>10.257624200000066</v>
      </c>
      <c r="R229" s="22">
        <f t="shared" si="564"/>
        <v>20.97468289999998</v>
      </c>
      <c r="S229" s="22">
        <f t="shared" si="564"/>
        <v>78.507330899999943</v>
      </c>
      <c r="T229" s="22">
        <f t="shared" si="564"/>
        <v>-175.16863169999991</v>
      </c>
      <c r="U229" s="22">
        <f t="shared" si="564"/>
        <v>77.344916199999957</v>
      </c>
      <c r="V229" s="22">
        <f t="shared" si="564"/>
        <v>74.774376199999949</v>
      </c>
      <c r="W229" s="22">
        <f t="shared" si="564"/>
        <v>11.621700000000146</v>
      </c>
      <c r="X229" s="22">
        <f t="shared" ref="X229:AE229" si="565">X227-X228</f>
        <v>15.34379999999976</v>
      </c>
      <c r="Y229" s="22">
        <f t="shared" si="565"/>
        <v>-63.619599999999785</v>
      </c>
      <c r="Z229" s="22">
        <f t="shared" si="565"/>
        <v>-117.35130000000009</v>
      </c>
      <c r="AA229" s="22">
        <f t="shared" ref="AA229" si="566">AA227-AA228</f>
        <v>-178.97999999999979</v>
      </c>
      <c r="AB229" s="21">
        <f t="shared" si="565"/>
        <v>-40.400695034461336</v>
      </c>
      <c r="AC229" s="21">
        <f t="shared" si="565"/>
        <v>-98.320034910749882</v>
      </c>
      <c r="AD229" s="21">
        <f t="shared" si="565"/>
        <v>-144.86933506828655</v>
      </c>
      <c r="AE229" s="21">
        <f t="shared" si="565"/>
        <v>-135.65317463511747</v>
      </c>
      <c r="AI229" s="22">
        <f>AI227-AI228</f>
        <v>0</v>
      </c>
      <c r="AJ229" s="22">
        <f>AJ227-AJ228</f>
        <v>0</v>
      </c>
      <c r="AK229" s="22" t="e">
        <f>AK227-AK228</f>
        <v>#DIV/0!</v>
      </c>
      <c r="AL229" s="22" t="e">
        <f>AL227-AL228</f>
        <v>#DIV/0!</v>
      </c>
      <c r="AM229" s="22" t="e">
        <f>AM227-AM228</f>
        <v>#DIV/0!</v>
      </c>
      <c r="AN229" s="22" t="e">
        <f t="shared" ref="AN229:CD229" si="567">AN227-AN228</f>
        <v>#DIV/0!</v>
      </c>
      <c r="AO229" s="22" t="e">
        <f t="shared" si="567"/>
        <v>#DIV/0!</v>
      </c>
      <c r="AP229" s="22" t="e">
        <f t="shared" si="567"/>
        <v>#DIV/0!</v>
      </c>
      <c r="AQ229" s="22" t="e">
        <f t="shared" si="567"/>
        <v>#DIV/0!</v>
      </c>
      <c r="AR229" s="22" t="e">
        <f t="shared" si="567"/>
        <v>#DIV/0!</v>
      </c>
      <c r="AS229" s="22" t="e">
        <f t="shared" si="567"/>
        <v>#DIV/0!</v>
      </c>
      <c r="AT229" s="22" t="e">
        <f t="shared" si="567"/>
        <v>#DIV/0!</v>
      </c>
      <c r="AU229" s="22" t="e">
        <f t="shared" si="567"/>
        <v>#DIV/0!</v>
      </c>
      <c r="AV229" s="22" t="e">
        <f t="shared" si="567"/>
        <v>#DIV/0!</v>
      </c>
      <c r="AW229" s="22" t="e">
        <f t="shared" si="567"/>
        <v>#DIV/0!</v>
      </c>
      <c r="AX229" s="22" t="e">
        <f t="shared" si="567"/>
        <v>#DIV/0!</v>
      </c>
      <c r="AY229" s="22" t="e">
        <f t="shared" si="567"/>
        <v>#DIV/0!</v>
      </c>
      <c r="AZ229" s="22" t="e">
        <f t="shared" si="567"/>
        <v>#DIV/0!</v>
      </c>
      <c r="BA229" s="22" t="e">
        <f t="shared" si="567"/>
        <v>#DIV/0!</v>
      </c>
      <c r="BB229" s="22" t="e">
        <f t="shared" si="567"/>
        <v>#DIV/0!</v>
      </c>
      <c r="BC229" s="22" t="e">
        <f t="shared" si="567"/>
        <v>#DIV/0!</v>
      </c>
      <c r="BD229" s="22" t="e">
        <f t="shared" si="567"/>
        <v>#DIV/0!</v>
      </c>
      <c r="BE229" s="22" t="e">
        <f t="shared" si="567"/>
        <v>#DIV/0!</v>
      </c>
      <c r="BF229" s="22" t="e">
        <f t="shared" si="567"/>
        <v>#DIV/0!</v>
      </c>
      <c r="BG229" s="22" t="e">
        <f t="shared" si="567"/>
        <v>#DIV/0!</v>
      </c>
      <c r="BH229" s="22" t="e">
        <f t="shared" si="567"/>
        <v>#DIV/0!</v>
      </c>
      <c r="BI229" s="22" t="e">
        <f t="shared" si="567"/>
        <v>#DIV/0!</v>
      </c>
      <c r="BJ229" s="22" t="e">
        <f t="shared" si="567"/>
        <v>#DIV/0!</v>
      </c>
      <c r="BK229" s="22" t="e">
        <f t="shared" si="567"/>
        <v>#DIV/0!</v>
      </c>
      <c r="BL229" s="22" t="e">
        <f t="shared" si="567"/>
        <v>#DIV/0!</v>
      </c>
      <c r="BM229" s="22" t="e">
        <f t="shared" si="567"/>
        <v>#DIV/0!</v>
      </c>
      <c r="BN229" s="22" t="e">
        <f t="shared" si="567"/>
        <v>#DIV/0!</v>
      </c>
      <c r="BO229" s="22" t="e">
        <f t="shared" si="567"/>
        <v>#DIV/0!</v>
      </c>
      <c r="BP229" s="22" t="e">
        <f t="shared" si="567"/>
        <v>#DIV/0!</v>
      </c>
      <c r="BQ229" s="22" t="e">
        <f t="shared" si="567"/>
        <v>#DIV/0!</v>
      </c>
      <c r="BR229" s="22" t="e">
        <f t="shared" si="567"/>
        <v>#DIV/0!</v>
      </c>
      <c r="BS229" s="22" t="e">
        <f t="shared" si="567"/>
        <v>#DIV/0!</v>
      </c>
      <c r="BT229" s="22" t="e">
        <f t="shared" si="567"/>
        <v>#DIV/0!</v>
      </c>
      <c r="BU229" s="22" t="e">
        <f t="shared" si="567"/>
        <v>#DIV/0!</v>
      </c>
      <c r="BV229" s="22" t="e">
        <f t="shared" si="567"/>
        <v>#DIV/0!</v>
      </c>
      <c r="BW229" s="22" t="e">
        <f t="shared" si="567"/>
        <v>#DIV/0!</v>
      </c>
      <c r="BX229" s="22" t="e">
        <f t="shared" si="567"/>
        <v>#DIV/0!</v>
      </c>
      <c r="BY229" s="22" t="e">
        <f t="shared" si="567"/>
        <v>#DIV/0!</v>
      </c>
      <c r="BZ229" s="22" t="e">
        <f t="shared" si="567"/>
        <v>#DIV/0!</v>
      </c>
      <c r="CA229" s="22">
        <f t="shared" si="567"/>
        <v>-153.71046276439779</v>
      </c>
      <c r="CB229" s="22">
        <f t="shared" si="567"/>
        <v>227.87946276439777</v>
      </c>
      <c r="CC229" s="22">
        <f t="shared" si="567"/>
        <v>0</v>
      </c>
      <c r="CD229" s="22">
        <f t="shared" si="567"/>
        <v>-148.18200000000013</v>
      </c>
      <c r="CE229" s="22">
        <f t="shared" ref="CE229:CJ229" si="568">CE227-CE228</f>
        <v>-34.803383429714245</v>
      </c>
      <c r="CF229" s="22">
        <f t="shared" si="568"/>
        <v>-87.931616570285627</v>
      </c>
      <c r="CG229" s="22">
        <f t="shared" si="568"/>
        <v>-43.498050606237484</v>
      </c>
      <c r="CH229" s="22">
        <f t="shared" si="568"/>
        <v>59.274950606237439</v>
      </c>
      <c r="CI229" s="22">
        <f t="shared" si="568"/>
        <v>21.528927028300018</v>
      </c>
      <c r="CJ229" s="22">
        <f t="shared" si="568"/>
        <v>-143.69382702830006</v>
      </c>
      <c r="CK229" s="22">
        <f t="shared" ref="CK229:DB229" si="569">CK227-CK228</f>
        <v>-76.644718424784401</v>
      </c>
      <c r="CL229" s="22">
        <f t="shared" si="569"/>
        <v>9.1307184247844475</v>
      </c>
      <c r="CM229" s="21">
        <f t="shared" si="569"/>
        <v>52.024127857397161</v>
      </c>
      <c r="CN229" s="21">
        <f t="shared" si="569"/>
        <v>-50.177209577645385</v>
      </c>
      <c r="CO229" s="21">
        <f t="shared" si="569"/>
        <v>-15.852145187152928</v>
      </c>
      <c r="CP229" s="21">
        <f t="shared" si="569"/>
        <v>-15.696568127060004</v>
      </c>
      <c r="CQ229" s="21">
        <f t="shared" si="569"/>
        <v>-41.133906365145663</v>
      </c>
      <c r="CR229" s="21">
        <f t="shared" si="569"/>
        <v>-57.473320990788011</v>
      </c>
      <c r="CS229" s="21">
        <f t="shared" si="569"/>
        <v>-12.993273912984705</v>
      </c>
      <c r="CT229" s="21">
        <f t="shared" si="569"/>
        <v>13.280466358168496</v>
      </c>
      <c r="CU229" s="21">
        <f t="shared" si="569"/>
        <v>-45.994041627012166</v>
      </c>
      <c r="CV229" s="21">
        <f t="shared" si="569"/>
        <v>-52.930180829208894</v>
      </c>
      <c r="CW229" s="21">
        <f t="shared" si="569"/>
        <v>-2.980991337789419</v>
      </c>
      <c r="CX229" s="21">
        <f t="shared" si="569"/>
        <v>-42.964121274276081</v>
      </c>
      <c r="CY229" s="21">
        <f t="shared" si="569"/>
        <v>-47.89653459787678</v>
      </c>
      <c r="CZ229" s="21">
        <f t="shared" si="569"/>
        <v>-61.694728718547367</v>
      </c>
      <c r="DA229" s="21">
        <f t="shared" si="569"/>
        <v>-11.528654480840714</v>
      </c>
      <c r="DB229" s="21">
        <f t="shared" si="569"/>
        <v>-14.533256837852605</v>
      </c>
      <c r="DE229" s="126"/>
      <c r="DF229" s="22">
        <v>91.411496202562262</v>
      </c>
    </row>
    <row r="230" spans="1:110" s="22" customFormat="1" x14ac:dyDescent="0.2">
      <c r="A230" s="22" t="s">
        <v>91</v>
      </c>
      <c r="C230" s="22">
        <f t="shared" ref="C230:W230" si="570">C226+C229</f>
        <v>8.0126872000000038</v>
      </c>
      <c r="D230" s="22">
        <f>D226+D229</f>
        <v>-0.37827170000000887</v>
      </c>
      <c r="E230" s="22">
        <f t="shared" si="570"/>
        <v>7.585478699999987</v>
      </c>
      <c r="F230" s="22">
        <f t="shared" si="570"/>
        <v>3.885920400000014</v>
      </c>
      <c r="G230" s="22">
        <f t="shared" si="570"/>
        <v>5.4949928999999873</v>
      </c>
      <c r="H230" s="22">
        <f t="shared" si="570"/>
        <v>17.969846099999998</v>
      </c>
      <c r="I230" s="22">
        <f t="shared" si="570"/>
        <v>12.471276199999991</v>
      </c>
      <c r="J230" s="22">
        <f>J226+J229</f>
        <v>-4.6722023999999749</v>
      </c>
      <c r="K230" s="22">
        <f t="shared" si="570"/>
        <v>57.298753400000003</v>
      </c>
      <c r="L230" s="22">
        <f t="shared" si="570"/>
        <v>19.246044000000019</v>
      </c>
      <c r="M230" s="22">
        <f t="shared" si="570"/>
        <v>3.429516100000022</v>
      </c>
      <c r="N230" s="22">
        <f t="shared" si="570"/>
        <v>-7.6897913999999545</v>
      </c>
      <c r="O230" s="22">
        <f t="shared" si="570"/>
        <v>73.342146000000014</v>
      </c>
      <c r="P230" s="22">
        <f t="shared" si="570"/>
        <v>-12.717762100000044</v>
      </c>
      <c r="Q230" s="22">
        <f t="shared" si="570"/>
        <v>-22.595271599999954</v>
      </c>
      <c r="R230" s="22">
        <f t="shared" si="570"/>
        <v>6.776328499999984</v>
      </c>
      <c r="S230" s="22">
        <f t="shared" si="570"/>
        <v>89.241625299999967</v>
      </c>
      <c r="T230" s="22">
        <f t="shared" si="570"/>
        <v>27.041150600000151</v>
      </c>
      <c r="U230" s="22">
        <f t="shared" si="570"/>
        <v>187.55190179999997</v>
      </c>
      <c r="V230" s="22">
        <f t="shared" si="570"/>
        <v>184.63087619999996</v>
      </c>
      <c r="W230" s="22">
        <f t="shared" si="570"/>
        <v>154.21970000000016</v>
      </c>
      <c r="X230" s="22">
        <f t="shared" ref="X230:AE230" si="571">X226+X229</f>
        <v>183.99919999999977</v>
      </c>
      <c r="Y230" s="22">
        <f t="shared" si="571"/>
        <v>150.52270000000024</v>
      </c>
      <c r="Z230" s="22">
        <f t="shared" si="571"/>
        <v>133.73809999999975</v>
      </c>
      <c r="AA230" s="22">
        <f t="shared" ref="AA230" si="572">AA226+AA229</f>
        <v>112.52390000000014</v>
      </c>
      <c r="AB230" s="21">
        <f t="shared" si="571"/>
        <v>299.71833501022627</v>
      </c>
      <c r="AC230" s="21">
        <f t="shared" si="571"/>
        <v>333.49996250483309</v>
      </c>
      <c r="AD230" s="21">
        <f t="shared" si="571"/>
        <v>363.97321287061618</v>
      </c>
      <c r="AE230" s="21">
        <f t="shared" si="571"/>
        <v>490.97008772442427</v>
      </c>
      <c r="AI230" s="22">
        <f>AI226+AI229</f>
        <v>0</v>
      </c>
      <c r="AJ230" s="22">
        <f>AJ226+AJ229</f>
        <v>0</v>
      </c>
      <c r="AK230" s="22" t="e">
        <f>AK226+AK229</f>
        <v>#DIV/0!</v>
      </c>
      <c r="AL230" s="22" t="e">
        <f>AL226+AL229</f>
        <v>#DIV/0!</v>
      </c>
      <c r="AM230" s="22" t="e">
        <f>AM226+AM229</f>
        <v>#DIV/0!</v>
      </c>
      <c r="AN230" s="22" t="e">
        <f t="shared" ref="AN230:CD230" si="573">AN226+AN229</f>
        <v>#DIV/0!</v>
      </c>
      <c r="AO230" s="22" t="e">
        <f t="shared" si="573"/>
        <v>#DIV/0!</v>
      </c>
      <c r="AP230" s="22" t="e">
        <f t="shared" si="573"/>
        <v>#DIV/0!</v>
      </c>
      <c r="AQ230" s="22" t="e">
        <f t="shared" si="573"/>
        <v>#DIV/0!</v>
      </c>
      <c r="AR230" s="22" t="e">
        <f t="shared" si="573"/>
        <v>#DIV/0!</v>
      </c>
      <c r="AS230" s="22" t="e">
        <f t="shared" si="573"/>
        <v>#DIV/0!</v>
      </c>
      <c r="AT230" s="22" t="e">
        <f t="shared" si="573"/>
        <v>#DIV/0!</v>
      </c>
      <c r="AU230" s="22" t="e">
        <f t="shared" si="573"/>
        <v>#DIV/0!</v>
      </c>
      <c r="AV230" s="22" t="e">
        <f t="shared" si="573"/>
        <v>#DIV/0!</v>
      </c>
      <c r="AW230" s="22" t="e">
        <f t="shared" si="573"/>
        <v>#DIV/0!</v>
      </c>
      <c r="AX230" s="22" t="e">
        <f t="shared" si="573"/>
        <v>#DIV/0!</v>
      </c>
      <c r="AY230" s="22" t="e">
        <f t="shared" si="573"/>
        <v>#DIV/0!</v>
      </c>
      <c r="AZ230" s="22" t="e">
        <f t="shared" si="573"/>
        <v>#DIV/0!</v>
      </c>
      <c r="BA230" s="22" t="e">
        <f t="shared" si="573"/>
        <v>#DIV/0!</v>
      </c>
      <c r="BB230" s="22" t="e">
        <f t="shared" si="573"/>
        <v>#DIV/0!</v>
      </c>
      <c r="BC230" s="22" t="e">
        <f t="shared" si="573"/>
        <v>#DIV/0!</v>
      </c>
      <c r="BD230" s="22" t="e">
        <f t="shared" si="573"/>
        <v>#DIV/0!</v>
      </c>
      <c r="BE230" s="22" t="e">
        <f t="shared" si="573"/>
        <v>#DIV/0!</v>
      </c>
      <c r="BF230" s="22" t="e">
        <f t="shared" si="573"/>
        <v>#DIV/0!</v>
      </c>
      <c r="BG230" s="22" t="e">
        <f t="shared" si="573"/>
        <v>#DIV/0!</v>
      </c>
      <c r="BH230" s="22" t="e">
        <f t="shared" si="573"/>
        <v>#DIV/0!</v>
      </c>
      <c r="BI230" s="22" t="e">
        <f t="shared" si="573"/>
        <v>#DIV/0!</v>
      </c>
      <c r="BJ230" s="22" t="e">
        <f t="shared" si="573"/>
        <v>#DIV/0!</v>
      </c>
      <c r="BK230" s="22" t="e">
        <f t="shared" si="573"/>
        <v>#DIV/0!</v>
      </c>
      <c r="BL230" s="22" t="e">
        <f t="shared" si="573"/>
        <v>#DIV/0!</v>
      </c>
      <c r="BM230" s="22" t="e">
        <f t="shared" si="573"/>
        <v>#DIV/0!</v>
      </c>
      <c r="BN230" s="22" t="e">
        <f t="shared" si="573"/>
        <v>#DIV/0!</v>
      </c>
      <c r="BO230" s="22" t="e">
        <f t="shared" si="573"/>
        <v>#DIV/0!</v>
      </c>
      <c r="BP230" s="22" t="e">
        <f t="shared" si="573"/>
        <v>#DIV/0!</v>
      </c>
      <c r="BQ230" s="22" t="e">
        <f t="shared" si="573"/>
        <v>#DIV/0!</v>
      </c>
      <c r="BR230" s="22" t="e">
        <f t="shared" si="573"/>
        <v>#DIV/0!</v>
      </c>
      <c r="BS230" s="22" t="e">
        <f t="shared" si="573"/>
        <v>#DIV/0!</v>
      </c>
      <c r="BT230" s="22" t="e">
        <f t="shared" si="573"/>
        <v>#DIV/0!</v>
      </c>
      <c r="BU230" s="22" t="e">
        <f t="shared" si="573"/>
        <v>#DIV/0!</v>
      </c>
      <c r="BV230" s="22" t="e">
        <f t="shared" si="573"/>
        <v>#DIV/0!</v>
      </c>
      <c r="BW230" s="22" t="e">
        <f t="shared" si="573"/>
        <v>#DIV/0!</v>
      </c>
      <c r="BX230" s="22" t="e">
        <f t="shared" si="573"/>
        <v>#DIV/0!</v>
      </c>
      <c r="BY230" s="22" t="e">
        <f t="shared" si="573"/>
        <v>#DIV/0!</v>
      </c>
      <c r="BZ230" s="22" t="e">
        <f t="shared" si="573"/>
        <v>#DIV/0!</v>
      </c>
      <c r="CA230" s="22">
        <f t="shared" si="573"/>
        <v>-92.980462764397757</v>
      </c>
      <c r="CB230" s="22">
        <f t="shared" si="573"/>
        <v>278.21046276439773</v>
      </c>
      <c r="CC230" s="22">
        <f t="shared" si="573"/>
        <v>53.830000000000041</v>
      </c>
      <c r="CD230" s="22">
        <f t="shared" si="573"/>
        <v>-98.931000000000125</v>
      </c>
      <c r="CE230" s="22">
        <f t="shared" ref="CE230:CJ230" si="574">CE226+CE229</f>
        <v>23.4396165702858</v>
      </c>
      <c r="CF230" s="22">
        <f t="shared" si="574"/>
        <v>-32.523616570285668</v>
      </c>
      <c r="CG230" s="22">
        <f t="shared" si="574"/>
        <v>21.288949393762536</v>
      </c>
      <c r="CH230" s="22">
        <f t="shared" si="574"/>
        <v>131.92595060623745</v>
      </c>
      <c r="CI230" s="22">
        <f t="shared" si="574"/>
        <v>90.21392702830002</v>
      </c>
      <c r="CJ230" s="22">
        <f t="shared" si="574"/>
        <v>-75.233827028300084</v>
      </c>
      <c r="CK230" s="22">
        <f t="shared" ref="CK230:DB230" si="575">CK226+CK229</f>
        <v>-6.5457184247844111</v>
      </c>
      <c r="CL230" s="22">
        <f t="shared" si="575"/>
        <v>93.390718424784438</v>
      </c>
      <c r="CM230" s="21">
        <f t="shared" si="575"/>
        <v>127.47129660889188</v>
      </c>
      <c r="CN230" s="21">
        <f t="shared" si="575"/>
        <v>35.219720181767613</v>
      </c>
      <c r="CO230" s="21">
        <f t="shared" si="575"/>
        <v>72.44339648631707</v>
      </c>
      <c r="CP230" s="21">
        <f t="shared" si="575"/>
        <v>75.282821733250188</v>
      </c>
      <c r="CQ230" s="21">
        <f t="shared" si="575"/>
        <v>58.300570211899512</v>
      </c>
      <c r="CR230" s="21">
        <f t="shared" si="575"/>
        <v>51.888629797616503</v>
      </c>
      <c r="CS230" s="21">
        <f t="shared" si="575"/>
        <v>98.917088338647119</v>
      </c>
      <c r="CT230" s="21">
        <f t="shared" si="575"/>
        <v>124.39367415666985</v>
      </c>
      <c r="CU230" s="21">
        <f t="shared" si="575"/>
        <v>71.423344677564685</v>
      </c>
      <c r="CV230" s="21">
        <f t="shared" si="575"/>
        <v>73.865211986975424</v>
      </c>
      <c r="CW230" s="21">
        <f t="shared" si="575"/>
        <v>125.00298610430877</v>
      </c>
      <c r="CX230" s="21">
        <f t="shared" si="575"/>
        <v>93.681670101767352</v>
      </c>
      <c r="CY230" s="21">
        <f t="shared" si="575"/>
        <v>97.727131732002874</v>
      </c>
      <c r="CZ230" s="21">
        <f t="shared" si="575"/>
        <v>95.218143167219864</v>
      </c>
      <c r="DA230" s="21">
        <f t="shared" si="575"/>
        <v>148.34136924529261</v>
      </c>
      <c r="DB230" s="21">
        <f t="shared" si="575"/>
        <v>149.68344357990875</v>
      </c>
      <c r="DE230" s="126"/>
      <c r="DF230" s="22">
        <v>167.44069432436896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92</v>
      </c>
      <c r="C232" s="22">
        <f t="shared" ref="C232:W232" si="576">C233+C234</f>
        <v>-0.48209949999999857</v>
      </c>
      <c r="D232" s="22">
        <f>D233+D234</f>
        <v>-0.3992988000000004</v>
      </c>
      <c r="E232" s="22">
        <f t="shared" si="576"/>
        <v>-0.8157456000000014</v>
      </c>
      <c r="F232" s="22">
        <f t="shared" si="576"/>
        <v>-1.7200933000000003</v>
      </c>
      <c r="G232" s="22">
        <f t="shared" si="576"/>
        <v>-1.7712998000000006</v>
      </c>
      <c r="H232" s="22">
        <f t="shared" si="576"/>
        <v>-21.908642999999998</v>
      </c>
      <c r="I232" s="22">
        <f t="shared" si="576"/>
        <v>-22.426518599999998</v>
      </c>
      <c r="J232" s="22">
        <f t="shared" si="576"/>
        <v>-6.2157185999999953</v>
      </c>
      <c r="K232" s="22">
        <f t="shared" si="576"/>
        <v>-128.06271840000002</v>
      </c>
      <c r="L232" s="22">
        <f t="shared" si="576"/>
        <v>-10.161926499999993</v>
      </c>
      <c r="M232" s="22">
        <f t="shared" si="576"/>
        <v>-54.235444699999988</v>
      </c>
      <c r="N232" s="22">
        <f t="shared" si="576"/>
        <v>-90.354645899999994</v>
      </c>
      <c r="O232" s="22">
        <f t="shared" si="576"/>
        <v>44.511605799999984</v>
      </c>
      <c r="P232" s="22">
        <f t="shared" si="576"/>
        <v>-14.933737000000008</v>
      </c>
      <c r="Q232" s="22">
        <f t="shared" si="576"/>
        <v>-159.92115979999997</v>
      </c>
      <c r="R232" s="22">
        <f t="shared" si="576"/>
        <v>90.23142719999997</v>
      </c>
      <c r="S232" s="22">
        <f t="shared" si="576"/>
        <v>99.930501099999987</v>
      </c>
      <c r="T232" s="22">
        <f t="shared" si="576"/>
        <v>-10.809102700000025</v>
      </c>
      <c r="U232" s="22">
        <f t="shared" si="576"/>
        <v>53.193058899999997</v>
      </c>
      <c r="V232" s="22">
        <f t="shared" si="576"/>
        <v>-6.2058748999999969</v>
      </c>
      <c r="W232" s="22">
        <f t="shared" si="576"/>
        <v>-43.447699999999976</v>
      </c>
      <c r="X232" s="22">
        <f t="shared" ref="X232:AE232" si="577">X233+X234</f>
        <v>-42.987600000000008</v>
      </c>
      <c r="Y232" s="22">
        <f t="shared" si="577"/>
        <v>-113.64979999999996</v>
      </c>
      <c r="Z232" s="22">
        <f t="shared" si="577"/>
        <v>-128.3519</v>
      </c>
      <c r="AA232" s="22">
        <f t="shared" ref="AA232" si="578">AA233+AA234</f>
        <v>-102.55300000000003</v>
      </c>
      <c r="AB232" s="21">
        <f t="shared" si="577"/>
        <v>-149.30129999999997</v>
      </c>
      <c r="AC232" s="21">
        <f t="shared" si="577"/>
        <v>-159.99999999999994</v>
      </c>
      <c r="AD232" s="21">
        <f t="shared" si="577"/>
        <v>-160</v>
      </c>
      <c r="AE232" s="21">
        <f t="shared" si="577"/>
        <v>-159.99999999999989</v>
      </c>
      <c r="AI232" s="22">
        <f>AI233+AI234</f>
        <v>0</v>
      </c>
      <c r="AJ232" s="22">
        <f>AJ233+AJ234</f>
        <v>0</v>
      </c>
      <c r="AK232" s="22">
        <f>AK233+AK234</f>
        <v>0</v>
      </c>
      <c r="AL232" s="22">
        <f>AL233+AL234</f>
        <v>0</v>
      </c>
      <c r="AM232" s="22">
        <f>AM233+AM234</f>
        <v>0</v>
      </c>
      <c r="AN232" s="22">
        <f t="shared" ref="AN232:CD232" si="579">AN233+AN234</f>
        <v>0</v>
      </c>
      <c r="AO232" s="22">
        <f t="shared" si="579"/>
        <v>0</v>
      </c>
      <c r="AP232" s="22">
        <f t="shared" si="579"/>
        <v>0</v>
      </c>
      <c r="AQ232" s="22">
        <f t="shared" si="579"/>
        <v>0</v>
      </c>
      <c r="AR232" s="22">
        <f t="shared" si="579"/>
        <v>0</v>
      </c>
      <c r="AS232" s="22">
        <f t="shared" si="579"/>
        <v>0</v>
      </c>
      <c r="AT232" s="22">
        <f t="shared" si="579"/>
        <v>0</v>
      </c>
      <c r="AU232" s="22">
        <f t="shared" si="579"/>
        <v>0</v>
      </c>
      <c r="AV232" s="22">
        <f t="shared" si="579"/>
        <v>0</v>
      </c>
      <c r="AW232" s="22">
        <f t="shared" si="579"/>
        <v>0</v>
      </c>
      <c r="AX232" s="22">
        <f t="shared" si="579"/>
        <v>0</v>
      </c>
      <c r="AY232" s="22">
        <f t="shared" si="579"/>
        <v>0</v>
      </c>
      <c r="AZ232" s="22">
        <f t="shared" si="579"/>
        <v>0</v>
      </c>
      <c r="BA232" s="22">
        <f t="shared" si="579"/>
        <v>0</v>
      </c>
      <c r="BB232" s="22">
        <f t="shared" si="579"/>
        <v>0</v>
      </c>
      <c r="BC232" s="22">
        <f t="shared" si="579"/>
        <v>0</v>
      </c>
      <c r="BD232" s="22">
        <f t="shared" si="579"/>
        <v>0</v>
      </c>
      <c r="BE232" s="22">
        <f t="shared" si="579"/>
        <v>0</v>
      </c>
      <c r="BF232" s="22">
        <f t="shared" si="579"/>
        <v>0</v>
      </c>
      <c r="BG232" s="22">
        <f t="shared" si="579"/>
        <v>0</v>
      </c>
      <c r="BH232" s="22">
        <f t="shared" si="579"/>
        <v>0</v>
      </c>
      <c r="BI232" s="22">
        <f t="shared" si="579"/>
        <v>0</v>
      </c>
      <c r="BJ232" s="22">
        <f t="shared" si="579"/>
        <v>0</v>
      </c>
      <c r="BK232" s="22">
        <f t="shared" si="579"/>
        <v>0</v>
      </c>
      <c r="BL232" s="22">
        <f t="shared" si="579"/>
        <v>0</v>
      </c>
      <c r="BM232" s="22">
        <f t="shared" si="579"/>
        <v>0</v>
      </c>
      <c r="BN232" s="22">
        <f t="shared" si="579"/>
        <v>0</v>
      </c>
      <c r="BO232" s="22">
        <f t="shared" si="579"/>
        <v>0</v>
      </c>
      <c r="BP232" s="22">
        <f t="shared" si="579"/>
        <v>0</v>
      </c>
      <c r="BQ232" s="22">
        <f t="shared" si="579"/>
        <v>0</v>
      </c>
      <c r="BR232" s="22">
        <f t="shared" si="579"/>
        <v>0</v>
      </c>
      <c r="BS232" s="22">
        <f t="shared" si="579"/>
        <v>0</v>
      </c>
      <c r="BT232" s="22">
        <f t="shared" si="579"/>
        <v>0</v>
      </c>
      <c r="BU232" s="22">
        <f t="shared" si="579"/>
        <v>0</v>
      </c>
      <c r="BV232" s="22">
        <f t="shared" si="579"/>
        <v>0</v>
      </c>
      <c r="BW232" s="22">
        <f t="shared" si="579"/>
        <v>0</v>
      </c>
      <c r="BX232" s="22">
        <f t="shared" si="579"/>
        <v>0</v>
      </c>
      <c r="BY232" s="22">
        <f t="shared" si="579"/>
        <v>-3.64</v>
      </c>
      <c r="BZ232" s="22">
        <f t="shared" si="579"/>
        <v>-168.38600000000002</v>
      </c>
      <c r="CA232" s="22">
        <f t="shared" si="579"/>
        <v>-3.63900000000001</v>
      </c>
      <c r="CB232" s="22">
        <f t="shared" si="579"/>
        <v>160.83200000000002</v>
      </c>
      <c r="CC232" s="22">
        <f t="shared" si="579"/>
        <v>-5.2430000000000003</v>
      </c>
      <c r="CD232" s="22">
        <f t="shared" si="579"/>
        <v>-255.20599999999999</v>
      </c>
      <c r="CE232" s="22">
        <f t="shared" ref="CE232:CJ232" si="580">CE233+CE234</f>
        <v>-5.6059999999999945</v>
      </c>
      <c r="CF232" s="22">
        <f t="shared" si="580"/>
        <v>-48.565999999999995</v>
      </c>
      <c r="CG232" s="22">
        <f t="shared" si="580"/>
        <v>-6.4010000000000105</v>
      </c>
      <c r="CH232" s="22">
        <f t="shared" si="580"/>
        <v>-78.172199999999961</v>
      </c>
      <c r="CI232" s="22">
        <f t="shared" si="580"/>
        <v>0</v>
      </c>
      <c r="CJ232" s="22">
        <f t="shared" si="580"/>
        <v>-41.891800000000039</v>
      </c>
      <c r="CK232" s="22">
        <f t="shared" ref="CK232:DB232" si="581">CK233+CK234</f>
        <v>0</v>
      </c>
      <c r="CL232" s="22">
        <f t="shared" si="581"/>
        <v>-49.963000000000072</v>
      </c>
      <c r="CM232" s="21">
        <f t="shared" si="581"/>
        <v>-40</v>
      </c>
      <c r="CN232" s="21">
        <f t="shared" si="581"/>
        <v>-40</v>
      </c>
      <c r="CO232" s="21">
        <f t="shared" si="581"/>
        <v>-40</v>
      </c>
      <c r="CP232" s="21">
        <f t="shared" si="581"/>
        <v>-39.999999999999886</v>
      </c>
      <c r="CQ232" s="21">
        <f t="shared" si="581"/>
        <v>-40</v>
      </c>
      <c r="CR232" s="21">
        <f t="shared" si="581"/>
        <v>-40</v>
      </c>
      <c r="CS232" s="21">
        <f t="shared" si="581"/>
        <v>-40.000000000000114</v>
      </c>
      <c r="CT232" s="21">
        <f t="shared" si="581"/>
        <v>-39.999999999999886</v>
      </c>
      <c r="CU232" s="21">
        <f t="shared" si="581"/>
        <v>-40.000000000000114</v>
      </c>
      <c r="CV232" s="21">
        <f t="shared" si="581"/>
        <v>-40</v>
      </c>
      <c r="CW232" s="21">
        <f t="shared" si="581"/>
        <v>-40.000000000000114</v>
      </c>
      <c r="CX232" s="21">
        <f t="shared" si="581"/>
        <v>-39.999999999999886</v>
      </c>
      <c r="CY232" s="21">
        <f t="shared" si="581"/>
        <v>-40</v>
      </c>
      <c r="CZ232" s="21">
        <f t="shared" si="581"/>
        <v>-39.999999999999886</v>
      </c>
      <c r="DA232" s="21">
        <f t="shared" si="581"/>
        <v>-40</v>
      </c>
      <c r="DB232" s="21">
        <f t="shared" si="581"/>
        <v>-40</v>
      </c>
      <c r="DE232" s="126"/>
      <c r="DF232" s="22">
        <v>-25</v>
      </c>
    </row>
    <row r="233" spans="1:110" s="23" customFormat="1" x14ac:dyDescent="0.2">
      <c r="A233" s="23" t="s">
        <v>93</v>
      </c>
      <c r="C233" s="23">
        <f t="shared" ref="C233:AA233" si="582">B171-C171</f>
        <v>0</v>
      </c>
      <c r="D233" s="23">
        <f t="shared" si="582"/>
        <v>0</v>
      </c>
      <c r="E233" s="23">
        <f>D171-E171</f>
        <v>0</v>
      </c>
      <c r="F233" s="23">
        <f t="shared" si="582"/>
        <v>0</v>
      </c>
      <c r="G233" s="23">
        <f t="shared" si="582"/>
        <v>-6.9748000000000004E-2</v>
      </c>
      <c r="H233" s="23">
        <f t="shared" si="582"/>
        <v>-1.8299999999999997E-2</v>
      </c>
      <c r="I233" s="23">
        <f t="shared" si="582"/>
        <v>1.3499999999999998E-2</v>
      </c>
      <c r="J233" s="23">
        <f>I171-J171</f>
        <v>1.5400000000000004E-2</v>
      </c>
      <c r="K233" s="23">
        <f>J171-K171</f>
        <v>-119.68968140000001</v>
      </c>
      <c r="L233" s="23">
        <f t="shared" si="582"/>
        <v>4.7800000000009391E-2</v>
      </c>
      <c r="M233" s="23">
        <f t="shared" si="582"/>
        <v>-29.418809999999993</v>
      </c>
      <c r="N233" s="23">
        <f t="shared" si="582"/>
        <v>-62</v>
      </c>
      <c r="O233" s="23">
        <f t="shared" si="582"/>
        <v>47.93334999999999</v>
      </c>
      <c r="P233" s="23">
        <f t="shared" si="582"/>
        <v>5</v>
      </c>
      <c r="Q233" s="23">
        <f t="shared" si="582"/>
        <v>57.833736399999992</v>
      </c>
      <c r="R233" s="23">
        <f t="shared" si="582"/>
        <v>93.73658540000001</v>
      </c>
      <c r="S233" s="23">
        <f t="shared" si="582"/>
        <v>-70.165788800000001</v>
      </c>
      <c r="T233" s="23">
        <f t="shared" si="582"/>
        <v>-4.1336007000000023</v>
      </c>
      <c r="U233" s="23">
        <f t="shared" si="582"/>
        <v>80.781089100000003</v>
      </c>
      <c r="V233" s="23">
        <f t="shared" si="582"/>
        <v>4.3680000000000108E-3</v>
      </c>
      <c r="W233" s="23">
        <f t="shared" si="582"/>
        <v>-0.1119</v>
      </c>
      <c r="X233" s="23">
        <f t="shared" si="582"/>
        <v>3.1E-2</v>
      </c>
      <c r="Y233" s="23">
        <f t="shared" si="582"/>
        <v>2.2699999999999998E-2</v>
      </c>
      <c r="Z233" s="23">
        <f t="shared" si="582"/>
        <v>1.8699999999999994E-2</v>
      </c>
      <c r="AA233" s="23">
        <f t="shared" si="582"/>
        <v>1.21E-2</v>
      </c>
      <c r="AB233" s="24">
        <f>AA171-AB171</f>
        <v>-5.0000000000000044E-4</v>
      </c>
      <c r="AC233" s="24">
        <f>AB171-AC171</f>
        <v>0</v>
      </c>
      <c r="AD233" s="24">
        <f>AC171-AD171</f>
        <v>0</v>
      </c>
      <c r="AE233" s="24">
        <f>AD171-AE171</f>
        <v>0</v>
      </c>
      <c r="AI233" s="23">
        <f t="shared" ref="AI233:BN233" si="583">AH171-AI171</f>
        <v>0</v>
      </c>
      <c r="AJ233" s="23">
        <f t="shared" si="583"/>
        <v>0</v>
      </c>
      <c r="AK233" s="23">
        <f t="shared" si="583"/>
        <v>0</v>
      </c>
      <c r="AL233" s="23">
        <f t="shared" si="583"/>
        <v>0</v>
      </c>
      <c r="AM233" s="23">
        <f t="shared" si="583"/>
        <v>0</v>
      </c>
      <c r="AN233" s="23">
        <f t="shared" si="583"/>
        <v>0</v>
      </c>
      <c r="AO233" s="23">
        <f t="shared" si="583"/>
        <v>0</v>
      </c>
      <c r="AP233" s="23">
        <f t="shared" si="583"/>
        <v>0</v>
      </c>
      <c r="AQ233" s="23">
        <f t="shared" si="583"/>
        <v>0</v>
      </c>
      <c r="AR233" s="23">
        <f t="shared" si="583"/>
        <v>0</v>
      </c>
      <c r="AS233" s="23">
        <f t="shared" si="583"/>
        <v>0</v>
      </c>
      <c r="AT233" s="23">
        <f t="shared" si="583"/>
        <v>0</v>
      </c>
      <c r="AU233" s="23">
        <f t="shared" si="583"/>
        <v>0</v>
      </c>
      <c r="AV233" s="23">
        <f t="shared" si="583"/>
        <v>0</v>
      </c>
      <c r="AW233" s="23">
        <f t="shared" si="583"/>
        <v>0</v>
      </c>
      <c r="AX233" s="23">
        <f t="shared" si="583"/>
        <v>0</v>
      </c>
      <c r="AY233" s="23">
        <f t="shared" si="583"/>
        <v>0</v>
      </c>
      <c r="AZ233" s="23">
        <f t="shared" si="583"/>
        <v>0</v>
      </c>
      <c r="BA233" s="23">
        <f t="shared" si="583"/>
        <v>0</v>
      </c>
      <c r="BB233" s="23">
        <f t="shared" si="583"/>
        <v>0</v>
      </c>
      <c r="BC233" s="23">
        <f t="shared" si="583"/>
        <v>0</v>
      </c>
      <c r="BD233" s="23">
        <f t="shared" si="583"/>
        <v>0</v>
      </c>
      <c r="BE233" s="23">
        <f t="shared" si="583"/>
        <v>0</v>
      </c>
      <c r="BF233" s="23">
        <f t="shared" si="583"/>
        <v>0</v>
      </c>
      <c r="BG233" s="23">
        <f t="shared" si="583"/>
        <v>0</v>
      </c>
      <c r="BH233" s="23">
        <f t="shared" si="583"/>
        <v>0</v>
      </c>
      <c r="BI233" s="23">
        <f t="shared" si="583"/>
        <v>0</v>
      </c>
      <c r="BJ233" s="23">
        <f t="shared" si="583"/>
        <v>0</v>
      </c>
      <c r="BK233" s="23">
        <f t="shared" si="583"/>
        <v>0</v>
      </c>
      <c r="BL233" s="23">
        <f t="shared" si="583"/>
        <v>0</v>
      </c>
      <c r="BM233" s="23">
        <f t="shared" si="583"/>
        <v>0</v>
      </c>
      <c r="BN233" s="23">
        <f t="shared" si="583"/>
        <v>0</v>
      </c>
      <c r="BO233" s="23">
        <f t="shared" ref="BO233:CT233" si="584">BN171-BO171</f>
        <v>0</v>
      </c>
      <c r="BP233" s="23">
        <f t="shared" si="584"/>
        <v>0</v>
      </c>
      <c r="BQ233" s="23">
        <f t="shared" si="584"/>
        <v>0</v>
      </c>
      <c r="BR233" s="23">
        <f t="shared" si="584"/>
        <v>0</v>
      </c>
      <c r="BS233" s="23">
        <f t="shared" si="584"/>
        <v>0</v>
      </c>
      <c r="BT233" s="23">
        <f t="shared" si="584"/>
        <v>0</v>
      </c>
      <c r="BU233" s="23">
        <f t="shared" si="584"/>
        <v>0</v>
      </c>
      <c r="BV233" s="23">
        <f t="shared" si="584"/>
        <v>0</v>
      </c>
      <c r="BW233" s="23">
        <f t="shared" si="584"/>
        <v>0</v>
      </c>
      <c r="BX233" s="23">
        <f t="shared" si="584"/>
        <v>0</v>
      </c>
      <c r="BY233" s="23">
        <f t="shared" si="584"/>
        <v>0</v>
      </c>
      <c r="BZ233" s="23">
        <f t="shared" si="584"/>
        <v>-0.21099999999999999</v>
      </c>
      <c r="CA233" s="23">
        <f t="shared" si="584"/>
        <v>0</v>
      </c>
      <c r="CB233" s="23">
        <f t="shared" si="584"/>
        <v>0.21099999999999999</v>
      </c>
      <c r="CC233" s="23">
        <f t="shared" si="584"/>
        <v>0</v>
      </c>
      <c r="CD233" s="23">
        <f t="shared" si="584"/>
        <v>-0.188</v>
      </c>
      <c r="CE233" s="23">
        <f t="shared" si="584"/>
        <v>0</v>
      </c>
      <c r="CF233" s="23">
        <f t="shared" si="584"/>
        <v>-6.7000000000000004E-2</v>
      </c>
      <c r="CG233" s="23">
        <f t="shared" si="584"/>
        <v>0</v>
      </c>
      <c r="CH233" s="23">
        <f t="shared" si="584"/>
        <v>8.5400000000000004E-2</v>
      </c>
      <c r="CI233" s="23">
        <f t="shared" si="584"/>
        <v>0</v>
      </c>
      <c r="CJ233" s="23">
        <f t="shared" si="584"/>
        <v>-2.2400000000000003E-2</v>
      </c>
      <c r="CK233" s="23">
        <f t="shared" si="584"/>
        <v>0</v>
      </c>
      <c r="CL233" s="23">
        <f t="shared" si="584"/>
        <v>3.4000000000000002E-2</v>
      </c>
      <c r="CM233" s="24">
        <f t="shared" si="584"/>
        <v>0</v>
      </c>
      <c r="CN233" s="24">
        <f t="shared" si="584"/>
        <v>0</v>
      </c>
      <c r="CO233" s="24">
        <f t="shared" si="584"/>
        <v>0</v>
      </c>
      <c r="CP233" s="24">
        <f t="shared" si="584"/>
        <v>0</v>
      </c>
      <c r="CQ233" s="24">
        <f t="shared" si="584"/>
        <v>0</v>
      </c>
      <c r="CR233" s="24">
        <f t="shared" si="584"/>
        <v>0</v>
      </c>
      <c r="CS233" s="24">
        <f t="shared" si="584"/>
        <v>0</v>
      </c>
      <c r="CT233" s="24">
        <f t="shared" si="584"/>
        <v>0</v>
      </c>
      <c r="CU233" s="24">
        <f t="shared" ref="CU233:DB233" si="585">CT171-CU171</f>
        <v>0</v>
      </c>
      <c r="CV233" s="24">
        <f t="shared" si="585"/>
        <v>0</v>
      </c>
      <c r="CW233" s="24">
        <f t="shared" si="585"/>
        <v>0</v>
      </c>
      <c r="CX233" s="24">
        <f t="shared" si="585"/>
        <v>0</v>
      </c>
      <c r="CY233" s="24">
        <f t="shared" si="585"/>
        <v>0</v>
      </c>
      <c r="CZ233" s="24">
        <f t="shared" si="585"/>
        <v>0</v>
      </c>
      <c r="DA233" s="24">
        <f t="shared" si="585"/>
        <v>0</v>
      </c>
      <c r="DB233" s="24">
        <f t="shared" si="585"/>
        <v>0</v>
      </c>
      <c r="DE233" s="123"/>
      <c r="DF233" s="23">
        <v>0</v>
      </c>
    </row>
    <row r="234" spans="1:110" s="23" customFormat="1" x14ac:dyDescent="0.2">
      <c r="A234" s="23" t="s">
        <v>94</v>
      </c>
      <c r="C234" s="23">
        <f t="shared" ref="C234:AE234" si="586">B169-C63-C169</f>
        <v>-0.48209949999999857</v>
      </c>
      <c r="D234" s="23">
        <f t="shared" si="586"/>
        <v>-0.3992988000000004</v>
      </c>
      <c r="E234" s="23">
        <f t="shared" si="586"/>
        <v>-0.8157456000000014</v>
      </c>
      <c r="F234" s="23">
        <f t="shared" si="586"/>
        <v>-1.7200933000000003</v>
      </c>
      <c r="G234" s="23">
        <f t="shared" si="586"/>
        <v>-1.7015518000000007</v>
      </c>
      <c r="H234" s="23">
        <f t="shared" si="586"/>
        <v>-21.890342999999998</v>
      </c>
      <c r="I234" s="23">
        <f t="shared" si="586"/>
        <v>-22.440018599999998</v>
      </c>
      <c r="J234" s="23">
        <f t="shared" si="586"/>
        <v>-6.231118599999995</v>
      </c>
      <c r="K234" s="23">
        <f t="shared" si="586"/>
        <v>-8.3730370000000107</v>
      </c>
      <c r="L234" s="23">
        <f t="shared" si="586"/>
        <v>-10.209726500000002</v>
      </c>
      <c r="M234" s="23">
        <f t="shared" si="586"/>
        <v>-24.816634699999994</v>
      </c>
      <c r="N234" s="23">
        <f t="shared" si="586"/>
        <v>-28.354645899999994</v>
      </c>
      <c r="O234" s="23">
        <f t="shared" si="586"/>
        <v>-3.4217442000000062</v>
      </c>
      <c r="P234" s="23">
        <f t="shared" si="586"/>
        <v>-19.933737000000008</v>
      </c>
      <c r="Q234" s="23">
        <f t="shared" si="586"/>
        <v>-217.75489619999996</v>
      </c>
      <c r="R234" s="23">
        <f t="shared" si="586"/>
        <v>-3.5051582000000394</v>
      </c>
      <c r="S234" s="23">
        <f t="shared" si="586"/>
        <v>170.09628989999999</v>
      </c>
      <c r="T234" s="23">
        <f t="shared" si="586"/>
        <v>-6.6755020000000229</v>
      </c>
      <c r="U234" s="23">
        <f t="shared" si="586"/>
        <v>-27.588030200000006</v>
      </c>
      <c r="V234" s="23">
        <f t="shared" si="586"/>
        <v>-6.2102428999999972</v>
      </c>
      <c r="W234" s="23">
        <f t="shared" si="586"/>
        <v>-43.335799999999978</v>
      </c>
      <c r="X234" s="23">
        <f t="shared" si="586"/>
        <v>-43.018600000000006</v>
      </c>
      <c r="Y234" s="23">
        <f t="shared" si="586"/>
        <v>-113.67249999999996</v>
      </c>
      <c r="Z234" s="23">
        <f t="shared" si="586"/>
        <v>-128.3706</v>
      </c>
      <c r="AA234" s="23">
        <f t="shared" si="586"/>
        <v>-102.56510000000003</v>
      </c>
      <c r="AB234" s="24">
        <f t="shared" si="586"/>
        <v>-149.30079999999998</v>
      </c>
      <c r="AC234" s="24">
        <f t="shared" si="586"/>
        <v>-159.99999999999994</v>
      </c>
      <c r="AD234" s="24">
        <f t="shared" si="586"/>
        <v>-160</v>
      </c>
      <c r="AE234" s="24">
        <f t="shared" si="586"/>
        <v>-159.99999999999989</v>
      </c>
      <c r="AI234" s="23">
        <f t="shared" ref="AI234:BN234" si="587">AH169-AI63-AI169</f>
        <v>0</v>
      </c>
      <c r="AJ234" s="23">
        <f t="shared" si="587"/>
        <v>0</v>
      </c>
      <c r="AK234" s="23">
        <f t="shared" si="587"/>
        <v>0</v>
      </c>
      <c r="AL234" s="23">
        <f t="shared" si="587"/>
        <v>0</v>
      </c>
      <c r="AM234" s="23">
        <f t="shared" si="587"/>
        <v>0</v>
      </c>
      <c r="AN234" s="23">
        <f t="shared" si="587"/>
        <v>0</v>
      </c>
      <c r="AO234" s="23">
        <f t="shared" si="587"/>
        <v>0</v>
      </c>
      <c r="AP234" s="23">
        <f t="shared" si="587"/>
        <v>0</v>
      </c>
      <c r="AQ234" s="23">
        <f t="shared" si="587"/>
        <v>0</v>
      </c>
      <c r="AR234" s="23">
        <f t="shared" si="587"/>
        <v>0</v>
      </c>
      <c r="AS234" s="23">
        <f t="shared" si="587"/>
        <v>0</v>
      </c>
      <c r="AT234" s="23">
        <f t="shared" si="587"/>
        <v>0</v>
      </c>
      <c r="AU234" s="23">
        <f t="shared" si="587"/>
        <v>0</v>
      </c>
      <c r="AV234" s="23">
        <f t="shared" si="587"/>
        <v>0</v>
      </c>
      <c r="AW234" s="23">
        <f t="shared" si="587"/>
        <v>0</v>
      </c>
      <c r="AX234" s="23">
        <f t="shared" si="587"/>
        <v>0</v>
      </c>
      <c r="AY234" s="23">
        <f t="shared" si="587"/>
        <v>0</v>
      </c>
      <c r="AZ234" s="23">
        <f t="shared" si="587"/>
        <v>0</v>
      </c>
      <c r="BA234" s="23">
        <f t="shared" si="587"/>
        <v>0</v>
      </c>
      <c r="BB234" s="23">
        <f t="shared" si="587"/>
        <v>0</v>
      </c>
      <c r="BC234" s="23">
        <f t="shared" si="587"/>
        <v>0</v>
      </c>
      <c r="BD234" s="23">
        <f t="shared" si="587"/>
        <v>0</v>
      </c>
      <c r="BE234" s="23">
        <f t="shared" si="587"/>
        <v>0</v>
      </c>
      <c r="BF234" s="23">
        <f t="shared" si="587"/>
        <v>0</v>
      </c>
      <c r="BG234" s="23">
        <f t="shared" si="587"/>
        <v>0</v>
      </c>
      <c r="BH234" s="23">
        <f t="shared" si="587"/>
        <v>0</v>
      </c>
      <c r="BI234" s="23">
        <f t="shared" si="587"/>
        <v>0</v>
      </c>
      <c r="BJ234" s="23">
        <f t="shared" si="587"/>
        <v>0</v>
      </c>
      <c r="BK234" s="23">
        <f t="shared" si="587"/>
        <v>0</v>
      </c>
      <c r="BL234" s="23">
        <f t="shared" si="587"/>
        <v>0</v>
      </c>
      <c r="BM234" s="23">
        <f t="shared" si="587"/>
        <v>0</v>
      </c>
      <c r="BN234" s="23">
        <f t="shared" si="587"/>
        <v>0</v>
      </c>
      <c r="BO234" s="23">
        <f t="shared" ref="BO234:CT234" si="588">BN169-BO63-BO169</f>
        <v>0</v>
      </c>
      <c r="BP234" s="23">
        <f t="shared" si="588"/>
        <v>0</v>
      </c>
      <c r="BQ234" s="23">
        <f t="shared" si="588"/>
        <v>0</v>
      </c>
      <c r="BR234" s="23">
        <f t="shared" si="588"/>
        <v>0</v>
      </c>
      <c r="BS234" s="23">
        <f t="shared" si="588"/>
        <v>0</v>
      </c>
      <c r="BT234" s="23">
        <f t="shared" si="588"/>
        <v>0</v>
      </c>
      <c r="BU234" s="23">
        <f t="shared" si="588"/>
        <v>0</v>
      </c>
      <c r="BV234" s="23">
        <f t="shared" si="588"/>
        <v>0</v>
      </c>
      <c r="BW234" s="23">
        <f t="shared" si="588"/>
        <v>0</v>
      </c>
      <c r="BX234" s="23">
        <f t="shared" si="588"/>
        <v>0</v>
      </c>
      <c r="BY234" s="23">
        <f t="shared" si="588"/>
        <v>-3.64</v>
      </c>
      <c r="BZ234" s="23">
        <f t="shared" si="588"/>
        <v>-168.17500000000001</v>
      </c>
      <c r="CA234" s="23">
        <f t="shared" si="588"/>
        <v>-3.63900000000001</v>
      </c>
      <c r="CB234" s="23">
        <f t="shared" si="588"/>
        <v>160.62100000000001</v>
      </c>
      <c r="CC234" s="23">
        <f t="shared" si="588"/>
        <v>-5.2430000000000003</v>
      </c>
      <c r="CD234" s="23">
        <f t="shared" si="588"/>
        <v>-255.018</v>
      </c>
      <c r="CE234" s="23">
        <f t="shared" si="588"/>
        <v>-5.6059999999999945</v>
      </c>
      <c r="CF234" s="23">
        <f t="shared" si="588"/>
        <v>-48.498999999999995</v>
      </c>
      <c r="CG234" s="23">
        <f t="shared" si="588"/>
        <v>-6.4010000000000105</v>
      </c>
      <c r="CH234" s="23">
        <f t="shared" si="588"/>
        <v>-78.257599999999968</v>
      </c>
      <c r="CI234" s="23">
        <f t="shared" si="588"/>
        <v>0</v>
      </c>
      <c r="CJ234" s="23">
        <f t="shared" si="588"/>
        <v>-41.869400000000041</v>
      </c>
      <c r="CK234" s="23">
        <f t="shared" si="588"/>
        <v>0</v>
      </c>
      <c r="CL234" s="23">
        <f t="shared" si="588"/>
        <v>-49.997000000000071</v>
      </c>
      <c r="CM234" s="24">
        <f t="shared" si="588"/>
        <v>-40</v>
      </c>
      <c r="CN234" s="24">
        <f t="shared" si="588"/>
        <v>-40</v>
      </c>
      <c r="CO234" s="24">
        <f t="shared" si="588"/>
        <v>-40</v>
      </c>
      <c r="CP234" s="24">
        <f t="shared" si="588"/>
        <v>-39.999999999999886</v>
      </c>
      <c r="CQ234" s="24">
        <f t="shared" si="588"/>
        <v>-40</v>
      </c>
      <c r="CR234" s="24">
        <f t="shared" si="588"/>
        <v>-40</v>
      </c>
      <c r="CS234" s="24">
        <f t="shared" si="588"/>
        <v>-40.000000000000114</v>
      </c>
      <c r="CT234" s="24">
        <f t="shared" si="588"/>
        <v>-39.999999999999886</v>
      </c>
      <c r="CU234" s="24">
        <f t="shared" ref="CU234:DB234" si="589">CT169-CU63-CU169</f>
        <v>-40.000000000000114</v>
      </c>
      <c r="CV234" s="24">
        <f t="shared" si="589"/>
        <v>-40</v>
      </c>
      <c r="CW234" s="24">
        <f t="shared" si="589"/>
        <v>-40.000000000000114</v>
      </c>
      <c r="CX234" s="24">
        <f t="shared" si="589"/>
        <v>-39.999999999999886</v>
      </c>
      <c r="CY234" s="24">
        <f t="shared" si="589"/>
        <v>-40</v>
      </c>
      <c r="CZ234" s="24">
        <f t="shared" si="589"/>
        <v>-39.999999999999886</v>
      </c>
      <c r="DA234" s="24">
        <f t="shared" si="589"/>
        <v>-40</v>
      </c>
      <c r="DB234" s="24">
        <f t="shared" si="589"/>
        <v>-40</v>
      </c>
      <c r="DE234" s="123"/>
      <c r="DF234" s="23">
        <v>-25</v>
      </c>
    </row>
    <row r="235" spans="1:110" s="23" customFormat="1" x14ac:dyDescent="0.2">
      <c r="AB235" s="24"/>
      <c r="AC235" s="24"/>
      <c r="AD235" s="24"/>
      <c r="AE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E235" s="123"/>
    </row>
    <row r="236" spans="1:110" s="22" customFormat="1" x14ac:dyDescent="0.2">
      <c r="A236" s="22" t="s">
        <v>95</v>
      </c>
      <c r="C236" s="22">
        <f t="shared" ref="C236:W236" si="590">C237+C238</f>
        <v>-8.0465939000000049</v>
      </c>
      <c r="D236" s="22">
        <f t="shared" si="590"/>
        <v>0.51344320000001353</v>
      </c>
      <c r="E236" s="22">
        <f t="shared" si="590"/>
        <v>-6.7137853999999937</v>
      </c>
      <c r="F236" s="22">
        <f t="shared" si="590"/>
        <v>-2.0600560000000039</v>
      </c>
      <c r="G236" s="22">
        <f t="shared" si="590"/>
        <v>-2.1741544999999896</v>
      </c>
      <c r="H236" s="22">
        <f t="shared" si="590"/>
        <v>2.3908056999999987</v>
      </c>
      <c r="I236" s="22">
        <f t="shared" si="590"/>
        <v>8.5132385000000053</v>
      </c>
      <c r="J236" s="22">
        <f t="shared" si="590"/>
        <v>11.58836359999999</v>
      </c>
      <c r="K236" s="22">
        <f t="shared" si="590"/>
        <v>76.764660300000003</v>
      </c>
      <c r="L236" s="22">
        <f t="shared" si="590"/>
        <v>-15.614268000000024</v>
      </c>
      <c r="M236" s="22">
        <f t="shared" si="590"/>
        <v>50.954913999999945</v>
      </c>
      <c r="N236" s="22">
        <f t="shared" si="590"/>
        <v>215.73301110000003</v>
      </c>
      <c r="O236" s="22">
        <f t="shared" si="590"/>
        <v>-71.331085100000109</v>
      </c>
      <c r="P236" s="22">
        <f t="shared" si="590"/>
        <v>-35.467009999999988</v>
      </c>
      <c r="Q236" s="22">
        <f t="shared" si="590"/>
        <v>104.36913330000004</v>
      </c>
      <c r="R236" s="22">
        <f t="shared" si="590"/>
        <v>6.0410429000000239</v>
      </c>
      <c r="S236" s="22">
        <f t="shared" si="590"/>
        <v>-286.33526010000003</v>
      </c>
      <c r="T236" s="22">
        <f t="shared" si="590"/>
        <v>20.094229299999924</v>
      </c>
      <c r="U236" s="22">
        <f t="shared" si="590"/>
        <v>-167.91410879999995</v>
      </c>
      <c r="V236" s="22">
        <f t="shared" si="590"/>
        <v>-89.999497800000057</v>
      </c>
      <c r="W236" s="22">
        <f t="shared" si="590"/>
        <v>-17.263800000000046</v>
      </c>
      <c r="X236" s="22">
        <f t="shared" ref="X236:AE236" si="591">X237+X238</f>
        <v>-150.91530000000003</v>
      </c>
      <c r="Y236" s="22">
        <f t="shared" si="591"/>
        <v>-91.543599999999955</v>
      </c>
      <c r="Z236" s="22">
        <f t="shared" si="591"/>
        <v>26.823200000000043</v>
      </c>
      <c r="AA236" s="22">
        <f t="shared" ref="AA236" si="592">AA237+AA238</f>
        <v>22.427800000000147</v>
      </c>
      <c r="AB236" s="21">
        <f t="shared" si="591"/>
        <v>5.0000000010186341E-4</v>
      </c>
      <c r="AC236" s="21">
        <f t="shared" si="591"/>
        <v>-2.2737367544323206E-13</v>
      </c>
      <c r="AD236" s="21">
        <f t="shared" si="591"/>
        <v>-2.2737367544323206E-13</v>
      </c>
      <c r="AE236" s="21">
        <f t="shared" si="591"/>
        <v>0</v>
      </c>
      <c r="AI236" s="22">
        <f>AI237+AI238</f>
        <v>0</v>
      </c>
      <c r="AJ236" s="22">
        <f>AJ237+AJ238</f>
        <v>0</v>
      </c>
      <c r="AK236" s="22">
        <f>AK237+AK238</f>
        <v>0</v>
      </c>
      <c r="AL236" s="22">
        <f>AL237+AL238</f>
        <v>0</v>
      </c>
      <c r="AM236" s="22">
        <f>AM237+AM238</f>
        <v>0</v>
      </c>
      <c r="AN236" s="22">
        <f t="shared" ref="AN236:CD236" si="593">AN237+AN238</f>
        <v>0</v>
      </c>
      <c r="AO236" s="22">
        <f t="shared" si="593"/>
        <v>0</v>
      </c>
      <c r="AP236" s="22">
        <f t="shared" si="593"/>
        <v>0</v>
      </c>
      <c r="AQ236" s="22">
        <f t="shared" si="593"/>
        <v>0</v>
      </c>
      <c r="AR236" s="22">
        <f t="shared" si="593"/>
        <v>0</v>
      </c>
      <c r="AS236" s="22">
        <f t="shared" si="593"/>
        <v>0</v>
      </c>
      <c r="AT236" s="22">
        <f t="shared" si="593"/>
        <v>0</v>
      </c>
      <c r="AU236" s="22">
        <f t="shared" si="593"/>
        <v>0</v>
      </c>
      <c r="AV236" s="22">
        <f t="shared" si="593"/>
        <v>0</v>
      </c>
      <c r="AW236" s="22">
        <f t="shared" si="593"/>
        <v>0</v>
      </c>
      <c r="AX236" s="22">
        <f t="shared" si="593"/>
        <v>0</v>
      </c>
      <c r="AY236" s="22">
        <f t="shared" si="593"/>
        <v>0</v>
      </c>
      <c r="AZ236" s="22">
        <f t="shared" si="593"/>
        <v>0</v>
      </c>
      <c r="BA236" s="22">
        <f t="shared" si="593"/>
        <v>0</v>
      </c>
      <c r="BB236" s="22">
        <f t="shared" si="593"/>
        <v>0</v>
      </c>
      <c r="BC236" s="22">
        <f t="shared" si="593"/>
        <v>0</v>
      </c>
      <c r="BD236" s="22">
        <f t="shared" si="593"/>
        <v>0</v>
      </c>
      <c r="BE236" s="22">
        <f t="shared" si="593"/>
        <v>0</v>
      </c>
      <c r="BF236" s="22">
        <f t="shared" si="593"/>
        <v>0</v>
      </c>
      <c r="BG236" s="22">
        <f t="shared" si="593"/>
        <v>0</v>
      </c>
      <c r="BH236" s="22">
        <f t="shared" si="593"/>
        <v>0</v>
      </c>
      <c r="BI236" s="22">
        <f t="shared" si="593"/>
        <v>0</v>
      </c>
      <c r="BJ236" s="22">
        <f t="shared" si="593"/>
        <v>0</v>
      </c>
      <c r="BK236" s="22">
        <f t="shared" si="593"/>
        <v>0</v>
      </c>
      <c r="BL236" s="22">
        <f t="shared" si="593"/>
        <v>0</v>
      </c>
      <c r="BM236" s="22">
        <f t="shared" si="593"/>
        <v>0</v>
      </c>
      <c r="BN236" s="22">
        <f t="shared" si="593"/>
        <v>0</v>
      </c>
      <c r="BO236" s="22">
        <f t="shared" si="593"/>
        <v>0</v>
      </c>
      <c r="BP236" s="22">
        <f t="shared" si="593"/>
        <v>0</v>
      </c>
      <c r="BQ236" s="22">
        <f t="shared" si="593"/>
        <v>0</v>
      </c>
      <c r="BR236" s="22">
        <f t="shared" si="593"/>
        <v>0</v>
      </c>
      <c r="BS236" s="22">
        <f t="shared" si="593"/>
        <v>0</v>
      </c>
      <c r="BT236" s="22">
        <f t="shared" si="593"/>
        <v>0</v>
      </c>
      <c r="BU236" s="22">
        <f t="shared" si="593"/>
        <v>0</v>
      </c>
      <c r="BV236" s="22">
        <f t="shared" si="593"/>
        <v>0</v>
      </c>
      <c r="BW236" s="22">
        <f t="shared" si="593"/>
        <v>0</v>
      </c>
      <c r="BX236" s="22">
        <f t="shared" si="593"/>
        <v>0</v>
      </c>
      <c r="BY236" s="22">
        <f t="shared" si="593"/>
        <v>0</v>
      </c>
      <c r="BZ236" s="22">
        <f t="shared" si="593"/>
        <v>478.18200000000007</v>
      </c>
      <c r="CA236" s="22">
        <f t="shared" si="593"/>
        <v>0</v>
      </c>
      <c r="CB236" s="22">
        <f t="shared" si="593"/>
        <v>-652.82000000000005</v>
      </c>
      <c r="CC236" s="22">
        <f t="shared" si="593"/>
        <v>0</v>
      </c>
      <c r="CD236" s="22">
        <f t="shared" si="593"/>
        <v>561.27700000000004</v>
      </c>
      <c r="CE236" s="22">
        <f t="shared" ref="CE236:CJ236" si="594">CE237+CE238</f>
        <v>0</v>
      </c>
      <c r="CF236" s="22">
        <f t="shared" si="594"/>
        <v>81.636999999999986</v>
      </c>
      <c r="CG236" s="22">
        <f t="shared" si="594"/>
        <v>0</v>
      </c>
      <c r="CH236" s="22">
        <f t="shared" si="594"/>
        <v>-54.813700000000026</v>
      </c>
      <c r="CI236" s="22">
        <f t="shared" si="594"/>
        <v>0</v>
      </c>
      <c r="CJ236" s="22">
        <f t="shared" si="594"/>
        <v>41.943700000000135</v>
      </c>
      <c r="CK236" s="22">
        <f t="shared" ref="CK236:DB236" si="595">CK237+CK238</f>
        <v>0</v>
      </c>
      <c r="CL236" s="22">
        <f t="shared" si="595"/>
        <v>-19.5150000000001</v>
      </c>
      <c r="CM236" s="21">
        <f t="shared" si="595"/>
        <v>0</v>
      </c>
      <c r="CN236" s="21">
        <f t="shared" si="595"/>
        <v>0</v>
      </c>
      <c r="CO236" s="21">
        <f t="shared" si="595"/>
        <v>0</v>
      </c>
      <c r="CP236" s="21">
        <f t="shared" si="595"/>
        <v>0</v>
      </c>
      <c r="CQ236" s="21">
        <f t="shared" si="595"/>
        <v>0</v>
      </c>
      <c r="CR236" s="21">
        <f t="shared" si="595"/>
        <v>0</v>
      </c>
      <c r="CS236" s="21">
        <f t="shared" si="595"/>
        <v>0</v>
      </c>
      <c r="CT236" s="21">
        <f t="shared" si="595"/>
        <v>0</v>
      </c>
      <c r="CU236" s="21">
        <f t="shared" si="595"/>
        <v>0</v>
      </c>
      <c r="CV236" s="21">
        <f t="shared" si="595"/>
        <v>0</v>
      </c>
      <c r="CW236" s="21">
        <f t="shared" si="595"/>
        <v>-4.5474735088646412E-13</v>
      </c>
      <c r="CX236" s="21">
        <f t="shared" si="595"/>
        <v>0</v>
      </c>
      <c r="CY236" s="21">
        <f t="shared" si="595"/>
        <v>0</v>
      </c>
      <c r="CZ236" s="21">
        <f t="shared" si="595"/>
        <v>0</v>
      </c>
      <c r="DA236" s="21">
        <f t="shared" si="595"/>
        <v>0</v>
      </c>
      <c r="DB236" s="21">
        <f t="shared" si="595"/>
        <v>0</v>
      </c>
      <c r="DE236" s="126"/>
      <c r="DF236" s="22">
        <v>0</v>
      </c>
    </row>
    <row r="237" spans="1:110" s="23" customFormat="1" x14ac:dyDescent="0.2">
      <c r="A237" s="23" t="s">
        <v>49</v>
      </c>
      <c r="C237" s="23">
        <f t="shared" ref="C237:AA237" si="596">C159-B159</f>
        <v>-5.6522704000000008</v>
      </c>
      <c r="D237" s="23">
        <f t="shared" si="596"/>
        <v>3.3415555000000001</v>
      </c>
      <c r="E237" s="23">
        <f>E159-D159</f>
        <v>-5.4898854000000004</v>
      </c>
      <c r="F237" s="23">
        <f t="shared" si="596"/>
        <v>0.39477909999999994</v>
      </c>
      <c r="G237" s="23">
        <f t="shared" si="596"/>
        <v>0.29914750000000012</v>
      </c>
      <c r="H237" s="23">
        <f t="shared" si="596"/>
        <v>6.7604528000000004</v>
      </c>
      <c r="I237" s="23">
        <f t="shared" si="596"/>
        <v>13.8420763</v>
      </c>
      <c r="J237" s="23">
        <f>J159-I159</f>
        <v>16.915987699999999</v>
      </c>
      <c r="K237" s="23">
        <f>K159-J159</f>
        <v>80.158498100000003</v>
      </c>
      <c r="L237" s="23">
        <f t="shared" si="596"/>
        <v>-8.3873020999999852</v>
      </c>
      <c r="M237" s="23">
        <f t="shared" si="596"/>
        <v>68.794794899999971</v>
      </c>
      <c r="N237" s="23">
        <f t="shared" si="596"/>
        <v>25.041132400000038</v>
      </c>
      <c r="O237" s="23">
        <f t="shared" si="596"/>
        <v>29.498062899999979</v>
      </c>
      <c r="P237" s="23">
        <f t="shared" si="596"/>
        <v>-6.5037920000000042</v>
      </c>
      <c r="Q237" s="23">
        <f t="shared" si="596"/>
        <v>299.50899770000001</v>
      </c>
      <c r="R237" s="23">
        <f t="shared" si="596"/>
        <v>19.956356000000028</v>
      </c>
      <c r="S237" s="23">
        <f t="shared" si="596"/>
        <v>-285.2182942</v>
      </c>
      <c r="T237" s="23">
        <f t="shared" si="596"/>
        <v>22.736517699999979</v>
      </c>
      <c r="U237" s="23">
        <f t="shared" si="596"/>
        <v>-139.47751509999998</v>
      </c>
      <c r="V237" s="23">
        <f t="shared" si="596"/>
        <v>-84.551199700000012</v>
      </c>
      <c r="W237" s="23">
        <f t="shared" si="596"/>
        <v>-16.992699999999999</v>
      </c>
      <c r="X237" s="23">
        <f t="shared" si="596"/>
        <v>-43.375999999999998</v>
      </c>
      <c r="Y237" s="23">
        <f t="shared" si="596"/>
        <v>4.8727999999999998</v>
      </c>
      <c r="Z237" s="23">
        <f t="shared" si="596"/>
        <v>28.226900000000001</v>
      </c>
      <c r="AA237" s="23">
        <f t="shared" si="596"/>
        <v>36.400300000000001</v>
      </c>
      <c r="AB237" s="24">
        <f>AB159-AA159</f>
        <v>0</v>
      </c>
      <c r="AC237" s="24">
        <f>AC159-AB159</f>
        <v>0</v>
      </c>
      <c r="AD237" s="24">
        <f>AD159-AC159</f>
        <v>0</v>
      </c>
      <c r="AE237" s="24">
        <f>AE159-AD159</f>
        <v>0</v>
      </c>
      <c r="AI237" s="23">
        <f t="shared" ref="AI237:BN237" si="597">AI159-AH159</f>
        <v>0</v>
      </c>
      <c r="AJ237" s="23">
        <f t="shared" si="597"/>
        <v>0</v>
      </c>
      <c r="AK237" s="23">
        <f t="shared" si="597"/>
        <v>0</v>
      </c>
      <c r="AL237" s="23">
        <f t="shared" si="597"/>
        <v>0</v>
      </c>
      <c r="AM237" s="23">
        <f t="shared" si="597"/>
        <v>0</v>
      </c>
      <c r="AN237" s="23">
        <f t="shared" si="597"/>
        <v>0</v>
      </c>
      <c r="AO237" s="23">
        <f t="shared" si="597"/>
        <v>0</v>
      </c>
      <c r="AP237" s="23">
        <f t="shared" si="597"/>
        <v>0</v>
      </c>
      <c r="AQ237" s="23">
        <f t="shared" si="597"/>
        <v>0</v>
      </c>
      <c r="AR237" s="23">
        <f t="shared" si="597"/>
        <v>0</v>
      </c>
      <c r="AS237" s="23">
        <f t="shared" si="597"/>
        <v>0</v>
      </c>
      <c r="AT237" s="23">
        <f t="shared" si="597"/>
        <v>0</v>
      </c>
      <c r="AU237" s="23">
        <f t="shared" si="597"/>
        <v>0</v>
      </c>
      <c r="AV237" s="23">
        <f t="shared" si="597"/>
        <v>0</v>
      </c>
      <c r="AW237" s="23">
        <f t="shared" si="597"/>
        <v>0</v>
      </c>
      <c r="AX237" s="23">
        <f t="shared" si="597"/>
        <v>0</v>
      </c>
      <c r="AY237" s="23">
        <f t="shared" si="597"/>
        <v>0</v>
      </c>
      <c r="AZ237" s="23">
        <f t="shared" si="597"/>
        <v>0</v>
      </c>
      <c r="BA237" s="23">
        <f t="shared" si="597"/>
        <v>0</v>
      </c>
      <c r="BB237" s="23">
        <f t="shared" si="597"/>
        <v>0</v>
      </c>
      <c r="BC237" s="23">
        <f t="shared" si="597"/>
        <v>0</v>
      </c>
      <c r="BD237" s="23">
        <f t="shared" si="597"/>
        <v>0</v>
      </c>
      <c r="BE237" s="23">
        <f t="shared" si="597"/>
        <v>0</v>
      </c>
      <c r="BF237" s="23">
        <f t="shared" si="597"/>
        <v>0</v>
      </c>
      <c r="BG237" s="23">
        <f t="shared" si="597"/>
        <v>0</v>
      </c>
      <c r="BH237" s="23">
        <f t="shared" si="597"/>
        <v>0</v>
      </c>
      <c r="BI237" s="23">
        <f t="shared" si="597"/>
        <v>0</v>
      </c>
      <c r="BJ237" s="23">
        <f t="shared" si="597"/>
        <v>0</v>
      </c>
      <c r="BK237" s="23">
        <f t="shared" si="597"/>
        <v>0</v>
      </c>
      <c r="BL237" s="23">
        <f t="shared" si="597"/>
        <v>0</v>
      </c>
      <c r="BM237" s="23">
        <f t="shared" si="597"/>
        <v>0</v>
      </c>
      <c r="BN237" s="23">
        <f t="shared" si="597"/>
        <v>0</v>
      </c>
      <c r="BO237" s="23">
        <f t="shared" ref="BO237:CT237" si="598">BO159-BN159</f>
        <v>0</v>
      </c>
      <c r="BP237" s="23">
        <f t="shared" si="598"/>
        <v>0</v>
      </c>
      <c r="BQ237" s="23">
        <f t="shared" si="598"/>
        <v>0</v>
      </c>
      <c r="BR237" s="23">
        <f t="shared" si="598"/>
        <v>0</v>
      </c>
      <c r="BS237" s="23">
        <f t="shared" si="598"/>
        <v>0</v>
      </c>
      <c r="BT237" s="23">
        <f t="shared" si="598"/>
        <v>0</v>
      </c>
      <c r="BU237" s="23">
        <f t="shared" si="598"/>
        <v>0</v>
      </c>
      <c r="BV237" s="23">
        <f t="shared" si="598"/>
        <v>0</v>
      </c>
      <c r="BW237" s="23">
        <f t="shared" si="598"/>
        <v>0</v>
      </c>
      <c r="BX237" s="23">
        <f t="shared" si="598"/>
        <v>0</v>
      </c>
      <c r="BY237" s="23">
        <f t="shared" si="598"/>
        <v>0</v>
      </c>
      <c r="BZ237" s="23">
        <f t="shared" si="598"/>
        <v>0</v>
      </c>
      <c r="CA237" s="23">
        <f t="shared" si="598"/>
        <v>0</v>
      </c>
      <c r="CB237" s="23">
        <f t="shared" si="598"/>
        <v>0</v>
      </c>
      <c r="CC237" s="23">
        <f t="shared" si="598"/>
        <v>0</v>
      </c>
      <c r="CD237" s="23">
        <f t="shared" si="598"/>
        <v>4.8730000000000002</v>
      </c>
      <c r="CE237" s="23">
        <f t="shared" si="598"/>
        <v>0</v>
      </c>
      <c r="CF237" s="23">
        <f t="shared" si="598"/>
        <v>82.126999999999995</v>
      </c>
      <c r="CG237" s="23">
        <f t="shared" si="598"/>
        <v>0</v>
      </c>
      <c r="CH237" s="23">
        <f t="shared" si="598"/>
        <v>-53.900300000000001</v>
      </c>
      <c r="CI237" s="23">
        <f t="shared" si="598"/>
        <v>0</v>
      </c>
      <c r="CJ237" s="23">
        <f t="shared" si="598"/>
        <v>57.400300000000001</v>
      </c>
      <c r="CK237" s="23">
        <f t="shared" si="598"/>
        <v>0</v>
      </c>
      <c r="CL237" s="23">
        <f t="shared" si="598"/>
        <v>-21</v>
      </c>
      <c r="CM237" s="24">
        <f t="shared" si="598"/>
        <v>0</v>
      </c>
      <c r="CN237" s="24">
        <f t="shared" si="598"/>
        <v>0</v>
      </c>
      <c r="CO237" s="24">
        <f t="shared" si="598"/>
        <v>0</v>
      </c>
      <c r="CP237" s="24">
        <f t="shared" si="598"/>
        <v>0</v>
      </c>
      <c r="CQ237" s="24">
        <f t="shared" si="598"/>
        <v>0</v>
      </c>
      <c r="CR237" s="24">
        <f t="shared" si="598"/>
        <v>0</v>
      </c>
      <c r="CS237" s="24">
        <f t="shared" si="598"/>
        <v>0</v>
      </c>
      <c r="CT237" s="24">
        <f t="shared" si="598"/>
        <v>0</v>
      </c>
      <c r="CU237" s="24">
        <f t="shared" ref="CU237:DB237" si="599">CU159-CT159</f>
        <v>0</v>
      </c>
      <c r="CV237" s="24">
        <f t="shared" si="599"/>
        <v>0</v>
      </c>
      <c r="CW237" s="24">
        <f t="shared" si="599"/>
        <v>0</v>
      </c>
      <c r="CX237" s="24">
        <f t="shared" si="599"/>
        <v>0</v>
      </c>
      <c r="CY237" s="24">
        <f t="shared" si="599"/>
        <v>0</v>
      </c>
      <c r="CZ237" s="24">
        <f t="shared" si="599"/>
        <v>0</v>
      </c>
      <c r="DA237" s="24">
        <f t="shared" si="599"/>
        <v>0</v>
      </c>
      <c r="DB237" s="24">
        <f t="shared" si="599"/>
        <v>0</v>
      </c>
      <c r="DE237" s="123"/>
      <c r="DF237" s="23">
        <v>0</v>
      </c>
    </row>
    <row r="238" spans="1:110" s="23" customFormat="1" x14ac:dyDescent="0.2">
      <c r="A238" s="23" t="s">
        <v>27</v>
      </c>
      <c r="C238" s="23">
        <f t="shared" ref="C238:AE238" si="600">C151-C79-B151+C153-B153</f>
        <v>-2.394323500000004</v>
      </c>
      <c r="D238" s="23">
        <f t="shared" si="600"/>
        <v>-2.8281122999999866</v>
      </c>
      <c r="E238" s="23">
        <f t="shared" si="600"/>
        <v>-1.2238999999999933</v>
      </c>
      <c r="F238" s="23">
        <f t="shared" si="600"/>
        <v>-2.4548351000000039</v>
      </c>
      <c r="G238" s="23">
        <f t="shared" si="600"/>
        <v>-2.4733019999999897</v>
      </c>
      <c r="H238" s="23">
        <f t="shared" si="600"/>
        <v>-4.3696471000000017</v>
      </c>
      <c r="I238" s="23">
        <f t="shared" si="600"/>
        <v>-5.3288377999999952</v>
      </c>
      <c r="J238" s="23">
        <f t="shared" si="600"/>
        <v>-5.3276241000000084</v>
      </c>
      <c r="K238" s="23">
        <f t="shared" si="600"/>
        <v>-3.3938378</v>
      </c>
      <c r="L238" s="23">
        <f t="shared" si="600"/>
        <v>-7.2269659000000388</v>
      </c>
      <c r="M238" s="23">
        <f t="shared" si="600"/>
        <v>-17.839880900000026</v>
      </c>
      <c r="N238" s="23">
        <f t="shared" si="600"/>
        <v>190.69187869999999</v>
      </c>
      <c r="O238" s="23">
        <f t="shared" si="600"/>
        <v>-100.82914800000009</v>
      </c>
      <c r="P238" s="23">
        <f t="shared" si="600"/>
        <v>-28.963217999999983</v>
      </c>
      <c r="Q238" s="23">
        <f t="shared" si="600"/>
        <v>-195.13986439999996</v>
      </c>
      <c r="R238" s="23">
        <f t="shared" si="600"/>
        <v>-13.915313100000004</v>
      </c>
      <c r="S238" s="23">
        <f t="shared" si="600"/>
        <v>-1.1169659000000218</v>
      </c>
      <c r="T238" s="23">
        <f t="shared" si="600"/>
        <v>-2.6422884000000533</v>
      </c>
      <c r="U238" s="23">
        <f t="shared" si="600"/>
        <v>-28.436593699999989</v>
      </c>
      <c r="V238" s="23">
        <f t="shared" si="600"/>
        <v>-5.4482981000000512</v>
      </c>
      <c r="W238" s="23">
        <f t="shared" si="600"/>
        <v>-0.27110000000004675</v>
      </c>
      <c r="X238" s="23">
        <f t="shared" si="600"/>
        <v>-107.53930000000003</v>
      </c>
      <c r="Y238" s="23">
        <f t="shared" si="600"/>
        <v>-96.416399999999953</v>
      </c>
      <c r="Z238" s="23">
        <f t="shared" si="600"/>
        <v>-1.403699999999958</v>
      </c>
      <c r="AA238" s="23">
        <f t="shared" si="600"/>
        <v>-13.972499999999854</v>
      </c>
      <c r="AB238" s="24">
        <f t="shared" si="600"/>
        <v>5.0000000010186341E-4</v>
      </c>
      <c r="AC238" s="24">
        <f t="shared" si="600"/>
        <v>-2.2737367544323206E-13</v>
      </c>
      <c r="AD238" s="24">
        <f t="shared" si="600"/>
        <v>-2.2737367544323206E-13</v>
      </c>
      <c r="AE238" s="24">
        <f t="shared" si="600"/>
        <v>0</v>
      </c>
      <c r="AI238" s="23">
        <f t="shared" ref="AI238:BN238" si="601">AI151-AI79-AH151+AI153-AH153</f>
        <v>0</v>
      </c>
      <c r="AJ238" s="23">
        <f t="shared" si="601"/>
        <v>0</v>
      </c>
      <c r="AK238" s="23">
        <f t="shared" si="601"/>
        <v>0</v>
      </c>
      <c r="AL238" s="23">
        <f t="shared" si="601"/>
        <v>0</v>
      </c>
      <c r="AM238" s="23">
        <f t="shared" si="601"/>
        <v>0</v>
      </c>
      <c r="AN238" s="23">
        <f t="shared" si="601"/>
        <v>0</v>
      </c>
      <c r="AO238" s="23">
        <f t="shared" si="601"/>
        <v>0</v>
      </c>
      <c r="AP238" s="23">
        <f t="shared" si="601"/>
        <v>0</v>
      </c>
      <c r="AQ238" s="23">
        <f t="shared" si="601"/>
        <v>0</v>
      </c>
      <c r="AR238" s="23">
        <f t="shared" si="601"/>
        <v>0</v>
      </c>
      <c r="AS238" s="23">
        <f t="shared" si="601"/>
        <v>0</v>
      </c>
      <c r="AT238" s="23">
        <f t="shared" si="601"/>
        <v>0</v>
      </c>
      <c r="AU238" s="23">
        <f t="shared" si="601"/>
        <v>0</v>
      </c>
      <c r="AV238" s="23">
        <f t="shared" si="601"/>
        <v>0</v>
      </c>
      <c r="AW238" s="23">
        <f t="shared" si="601"/>
        <v>0</v>
      </c>
      <c r="AX238" s="23">
        <f t="shared" si="601"/>
        <v>0</v>
      </c>
      <c r="AY238" s="23">
        <f t="shared" si="601"/>
        <v>0</v>
      </c>
      <c r="AZ238" s="23">
        <f t="shared" si="601"/>
        <v>0</v>
      </c>
      <c r="BA238" s="23">
        <f t="shared" si="601"/>
        <v>0</v>
      </c>
      <c r="BB238" s="23">
        <f t="shared" si="601"/>
        <v>0</v>
      </c>
      <c r="BC238" s="23">
        <f t="shared" si="601"/>
        <v>0</v>
      </c>
      <c r="BD238" s="23">
        <f t="shared" si="601"/>
        <v>0</v>
      </c>
      <c r="BE238" s="23">
        <f t="shared" si="601"/>
        <v>0</v>
      </c>
      <c r="BF238" s="23">
        <f t="shared" si="601"/>
        <v>0</v>
      </c>
      <c r="BG238" s="23">
        <f t="shared" si="601"/>
        <v>0</v>
      </c>
      <c r="BH238" s="23">
        <f t="shared" si="601"/>
        <v>0</v>
      </c>
      <c r="BI238" s="23">
        <f t="shared" si="601"/>
        <v>0</v>
      </c>
      <c r="BJ238" s="23">
        <f t="shared" si="601"/>
        <v>0</v>
      </c>
      <c r="BK238" s="23">
        <f t="shared" si="601"/>
        <v>0</v>
      </c>
      <c r="BL238" s="23">
        <f t="shared" si="601"/>
        <v>0</v>
      </c>
      <c r="BM238" s="23">
        <f t="shared" si="601"/>
        <v>0</v>
      </c>
      <c r="BN238" s="23">
        <f t="shared" si="601"/>
        <v>0</v>
      </c>
      <c r="BO238" s="23">
        <f t="shared" ref="BO238:CT238" si="602">BO151-BO79-BN151+BO153-BN153</f>
        <v>0</v>
      </c>
      <c r="BP238" s="23">
        <f t="shared" si="602"/>
        <v>0</v>
      </c>
      <c r="BQ238" s="23">
        <f t="shared" si="602"/>
        <v>0</v>
      </c>
      <c r="BR238" s="23">
        <f t="shared" si="602"/>
        <v>0</v>
      </c>
      <c r="BS238" s="23">
        <f t="shared" si="602"/>
        <v>0</v>
      </c>
      <c r="BT238" s="23">
        <f t="shared" si="602"/>
        <v>0</v>
      </c>
      <c r="BU238" s="23">
        <f t="shared" si="602"/>
        <v>0</v>
      </c>
      <c r="BV238" s="23">
        <f t="shared" si="602"/>
        <v>0</v>
      </c>
      <c r="BW238" s="23">
        <f t="shared" si="602"/>
        <v>0</v>
      </c>
      <c r="BX238" s="23">
        <f t="shared" si="602"/>
        <v>0</v>
      </c>
      <c r="BY238" s="23">
        <f t="shared" si="602"/>
        <v>0</v>
      </c>
      <c r="BZ238" s="23">
        <f t="shared" si="602"/>
        <v>478.18200000000007</v>
      </c>
      <c r="CA238" s="23">
        <f t="shared" si="602"/>
        <v>0</v>
      </c>
      <c r="CB238" s="23">
        <f t="shared" si="602"/>
        <v>-652.82000000000005</v>
      </c>
      <c r="CC238" s="23">
        <f t="shared" si="602"/>
        <v>0</v>
      </c>
      <c r="CD238" s="23">
        <f t="shared" si="602"/>
        <v>556.404</v>
      </c>
      <c r="CE238" s="23">
        <f t="shared" si="602"/>
        <v>0</v>
      </c>
      <c r="CF238" s="23">
        <f t="shared" si="602"/>
        <v>-0.49000000000000909</v>
      </c>
      <c r="CG238" s="23">
        <f t="shared" si="602"/>
        <v>0</v>
      </c>
      <c r="CH238" s="23">
        <f t="shared" si="602"/>
        <v>-0.91340000000002419</v>
      </c>
      <c r="CI238" s="23">
        <f t="shared" si="602"/>
        <v>0</v>
      </c>
      <c r="CJ238" s="23">
        <f t="shared" si="602"/>
        <v>-15.456599999999867</v>
      </c>
      <c r="CK238" s="23">
        <f t="shared" si="602"/>
        <v>0</v>
      </c>
      <c r="CL238" s="23">
        <f t="shared" si="602"/>
        <v>1.4849999999999</v>
      </c>
      <c r="CM238" s="24">
        <f t="shared" si="602"/>
        <v>0</v>
      </c>
      <c r="CN238" s="24">
        <f t="shared" si="602"/>
        <v>0</v>
      </c>
      <c r="CO238" s="24">
        <f t="shared" si="602"/>
        <v>0</v>
      </c>
      <c r="CP238" s="24">
        <f t="shared" si="602"/>
        <v>0</v>
      </c>
      <c r="CQ238" s="24">
        <f t="shared" si="602"/>
        <v>0</v>
      </c>
      <c r="CR238" s="24">
        <f t="shared" si="602"/>
        <v>0</v>
      </c>
      <c r="CS238" s="24">
        <f t="shared" si="602"/>
        <v>0</v>
      </c>
      <c r="CT238" s="24">
        <f t="shared" si="602"/>
        <v>0</v>
      </c>
      <c r="CU238" s="24">
        <f t="shared" ref="CU238:DB238" si="603">CU151-CU79-CT151+CU153-CT153</f>
        <v>0</v>
      </c>
      <c r="CV238" s="24">
        <f t="shared" si="603"/>
        <v>0</v>
      </c>
      <c r="CW238" s="24">
        <f t="shared" si="603"/>
        <v>-4.5474735088646412E-13</v>
      </c>
      <c r="CX238" s="24">
        <f t="shared" si="603"/>
        <v>0</v>
      </c>
      <c r="CY238" s="24">
        <f t="shared" si="603"/>
        <v>0</v>
      </c>
      <c r="CZ238" s="24">
        <f t="shared" si="603"/>
        <v>0</v>
      </c>
      <c r="DA238" s="24">
        <f t="shared" si="603"/>
        <v>0</v>
      </c>
      <c r="DB238" s="24">
        <f t="shared" si="603"/>
        <v>0</v>
      </c>
      <c r="DE238" s="123"/>
      <c r="DF238" s="23">
        <v>0</v>
      </c>
    </row>
    <row r="239" spans="1:110" s="23" customFormat="1" x14ac:dyDescent="0.2">
      <c r="AB239" s="24"/>
      <c r="AC239" s="24"/>
      <c r="AD239" s="24"/>
      <c r="AE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E239" s="123"/>
    </row>
    <row r="240" spans="1:110" s="23" customFormat="1" x14ac:dyDescent="0.2">
      <c r="A240" s="23" t="s">
        <v>442</v>
      </c>
      <c r="C240" s="23">
        <f t="shared" ref="C240:AE240" si="604">B192</f>
        <v>2.1179676000000001</v>
      </c>
      <c r="D240" s="23">
        <f t="shared" si="604"/>
        <v>1.6019614</v>
      </c>
      <c r="E240" s="23">
        <f t="shared" si="604"/>
        <v>1.3378340999999998</v>
      </c>
      <c r="F240" s="23">
        <f t="shared" si="604"/>
        <v>1.3937818</v>
      </c>
      <c r="G240" s="23">
        <f t="shared" si="604"/>
        <v>1.4995529000000001</v>
      </c>
      <c r="H240" s="23">
        <f t="shared" si="604"/>
        <v>3.0490914999999998</v>
      </c>
      <c r="I240" s="23">
        <f t="shared" si="604"/>
        <v>1.5011003000000001</v>
      </c>
      <c r="J240" s="23">
        <f t="shared" si="604"/>
        <v>5.90964E-2</v>
      </c>
      <c r="K240" s="23">
        <f t="shared" si="604"/>
        <v>0.75953899999999996</v>
      </c>
      <c r="L240" s="23">
        <f t="shared" si="604"/>
        <v>6.7602342999999996</v>
      </c>
      <c r="M240" s="23">
        <f t="shared" si="604"/>
        <v>0.2300838</v>
      </c>
      <c r="N240" s="23">
        <f t="shared" si="604"/>
        <v>0.3790692</v>
      </c>
      <c r="O240" s="23">
        <f t="shared" si="604"/>
        <v>118.067643</v>
      </c>
      <c r="P240" s="23">
        <f t="shared" si="604"/>
        <v>164.59030970000001</v>
      </c>
      <c r="Q240" s="23">
        <f t="shared" si="604"/>
        <v>101.47180059999999</v>
      </c>
      <c r="R240" s="23">
        <f t="shared" si="604"/>
        <v>23.324502500000001</v>
      </c>
      <c r="S240" s="23">
        <f t="shared" si="604"/>
        <v>126.37330110000001</v>
      </c>
      <c r="T240" s="23">
        <f t="shared" si="604"/>
        <v>29.210167400000003</v>
      </c>
      <c r="U240" s="23">
        <f t="shared" si="604"/>
        <v>65.536444599999996</v>
      </c>
      <c r="V240" s="23">
        <f t="shared" si="604"/>
        <v>138.36729650000001</v>
      </c>
      <c r="W240" s="23">
        <f t="shared" si="604"/>
        <v>226.7928</v>
      </c>
      <c r="X240" s="23">
        <f t="shared" si="604"/>
        <v>320.30099999999999</v>
      </c>
      <c r="Y240" s="23">
        <f t="shared" si="604"/>
        <v>310.39729999999997</v>
      </c>
      <c r="Z240" s="23">
        <f t="shared" si="604"/>
        <v>255.72660000000002</v>
      </c>
      <c r="AA240" s="23">
        <f t="shared" si="604"/>
        <v>287.93600000000004</v>
      </c>
      <c r="AB240" s="24">
        <f t="shared" si="604"/>
        <v>320.3347</v>
      </c>
      <c r="AC240" s="24">
        <f t="shared" si="604"/>
        <v>470.75223501022685</v>
      </c>
      <c r="AD240" s="24">
        <f t="shared" si="604"/>
        <v>644.25219751505983</v>
      </c>
      <c r="AE240" s="24">
        <f t="shared" si="604"/>
        <v>848.22541038567556</v>
      </c>
      <c r="AI240" s="23">
        <f t="shared" ref="AI240:BN240" si="605">AH192</f>
        <v>0</v>
      </c>
      <c r="AJ240" s="23">
        <f t="shared" si="605"/>
        <v>0</v>
      </c>
      <c r="AK240" s="23">
        <f t="shared" si="605"/>
        <v>0</v>
      </c>
      <c r="AL240" s="23" t="e">
        <f t="shared" si="605"/>
        <v>#DIV/0!</v>
      </c>
      <c r="AM240" s="23">
        <f t="shared" si="605"/>
        <v>0</v>
      </c>
      <c r="AN240" s="23" t="e">
        <f t="shared" si="605"/>
        <v>#DIV/0!</v>
      </c>
      <c r="AO240" s="23">
        <f t="shared" si="605"/>
        <v>0</v>
      </c>
      <c r="AP240" s="23" t="e">
        <f t="shared" si="605"/>
        <v>#DIV/0!</v>
      </c>
      <c r="AQ240" s="23">
        <f t="shared" si="605"/>
        <v>0</v>
      </c>
      <c r="AR240" s="23" t="e">
        <f t="shared" si="605"/>
        <v>#DIV/0!</v>
      </c>
      <c r="AS240" s="23">
        <f t="shared" si="605"/>
        <v>0</v>
      </c>
      <c r="AT240" s="23" t="e">
        <f t="shared" si="605"/>
        <v>#DIV/0!</v>
      </c>
      <c r="AU240" s="23">
        <f t="shared" si="605"/>
        <v>0</v>
      </c>
      <c r="AV240" s="23" t="e">
        <f t="shared" si="605"/>
        <v>#DIV/0!</v>
      </c>
      <c r="AW240" s="23">
        <f t="shared" si="605"/>
        <v>0</v>
      </c>
      <c r="AX240" s="23" t="e">
        <f t="shared" si="605"/>
        <v>#DIV/0!</v>
      </c>
      <c r="AY240" s="23">
        <f t="shared" si="605"/>
        <v>0</v>
      </c>
      <c r="AZ240" s="23" t="e">
        <f t="shared" si="605"/>
        <v>#DIV/0!</v>
      </c>
      <c r="BA240" s="23">
        <f t="shared" si="605"/>
        <v>0</v>
      </c>
      <c r="BB240" s="23" t="e">
        <f t="shared" si="605"/>
        <v>#DIV/0!</v>
      </c>
      <c r="BC240" s="23">
        <f t="shared" si="605"/>
        <v>0</v>
      </c>
      <c r="BD240" s="23" t="e">
        <f t="shared" si="605"/>
        <v>#DIV/0!</v>
      </c>
      <c r="BE240" s="23">
        <f t="shared" si="605"/>
        <v>0</v>
      </c>
      <c r="BF240" s="23" t="e">
        <f t="shared" si="605"/>
        <v>#DIV/0!</v>
      </c>
      <c r="BG240" s="23">
        <f t="shared" si="605"/>
        <v>0</v>
      </c>
      <c r="BH240" s="23" t="e">
        <f t="shared" si="605"/>
        <v>#DIV/0!</v>
      </c>
      <c r="BI240" s="23">
        <f t="shared" si="605"/>
        <v>0</v>
      </c>
      <c r="BJ240" s="23" t="e">
        <f t="shared" si="605"/>
        <v>#DIV/0!</v>
      </c>
      <c r="BK240" s="23">
        <f t="shared" si="605"/>
        <v>0</v>
      </c>
      <c r="BL240" s="23" t="e">
        <f t="shared" si="605"/>
        <v>#DIV/0!</v>
      </c>
      <c r="BM240" s="23">
        <f t="shared" si="605"/>
        <v>0</v>
      </c>
      <c r="BN240" s="23" t="e">
        <f t="shared" si="605"/>
        <v>#DIV/0!</v>
      </c>
      <c r="BO240" s="23">
        <f t="shared" ref="BO240:CT240" si="606">BN192</f>
        <v>0</v>
      </c>
      <c r="BP240" s="23" t="e">
        <f t="shared" si="606"/>
        <v>#DIV/0!</v>
      </c>
      <c r="BQ240" s="23">
        <f t="shared" si="606"/>
        <v>0</v>
      </c>
      <c r="BR240" s="23" t="e">
        <f t="shared" si="606"/>
        <v>#DIV/0!</v>
      </c>
      <c r="BS240" s="23">
        <f t="shared" si="606"/>
        <v>0</v>
      </c>
      <c r="BT240" s="23" t="e">
        <f t="shared" si="606"/>
        <v>#DIV/0!</v>
      </c>
      <c r="BU240" s="23">
        <f t="shared" si="606"/>
        <v>0</v>
      </c>
      <c r="BV240" s="23" t="e">
        <f t="shared" si="606"/>
        <v>#DIV/0!</v>
      </c>
      <c r="BW240" s="23">
        <f t="shared" si="606"/>
        <v>0</v>
      </c>
      <c r="BX240" s="23" t="e">
        <f t="shared" si="606"/>
        <v>#DIV/0!</v>
      </c>
      <c r="BY240" s="23">
        <f t="shared" si="606"/>
        <v>0</v>
      </c>
      <c r="BZ240" s="23" t="e">
        <f t="shared" si="606"/>
        <v>#DIV/0!</v>
      </c>
      <c r="CA240" s="23">
        <f t="shared" si="606"/>
        <v>310.39800000000002</v>
      </c>
      <c r="CB240" s="23">
        <f t="shared" si="606"/>
        <v>213.77853723560224</v>
      </c>
      <c r="CC240" s="23">
        <f t="shared" si="606"/>
        <v>0</v>
      </c>
      <c r="CD240" s="23">
        <f t="shared" si="606"/>
        <v>48.587000000000039</v>
      </c>
      <c r="CE240" s="23">
        <f t="shared" si="606"/>
        <v>255.727</v>
      </c>
      <c r="CF240" s="23">
        <f t="shared" si="606"/>
        <v>273.56061657028579</v>
      </c>
      <c r="CG240" s="23">
        <f t="shared" si="606"/>
        <v>274.10699999999997</v>
      </c>
      <c r="CH240" s="23">
        <f t="shared" si="606"/>
        <v>288.99494939376251</v>
      </c>
      <c r="CI240" s="23">
        <f t="shared" si="606"/>
        <v>287.93600000000004</v>
      </c>
      <c r="CJ240" s="23">
        <f t="shared" si="606"/>
        <v>378.14992702830006</v>
      </c>
      <c r="CK240" s="23">
        <f t="shared" si="606"/>
        <v>302.96800000000002</v>
      </c>
      <c r="CL240" s="23">
        <f t="shared" si="606"/>
        <v>296.42228157521561</v>
      </c>
      <c r="CM240" s="24">
        <f t="shared" si="606"/>
        <v>320.33500000000004</v>
      </c>
      <c r="CN240" s="24">
        <f t="shared" si="606"/>
        <v>407.8062966088919</v>
      </c>
      <c r="CO240" s="24">
        <f t="shared" si="606"/>
        <v>403.02601679065953</v>
      </c>
      <c r="CP240" s="24">
        <f t="shared" si="606"/>
        <v>435.46941327697658</v>
      </c>
      <c r="CQ240" s="24">
        <f t="shared" si="606"/>
        <v>470.75223501022685</v>
      </c>
      <c r="CR240" s="24">
        <f t="shared" si="606"/>
        <v>489.05280522212638</v>
      </c>
      <c r="CS240" s="24">
        <f t="shared" si="606"/>
        <v>500.94143501974287</v>
      </c>
      <c r="CT240" s="24">
        <f t="shared" si="606"/>
        <v>559.8585233583899</v>
      </c>
      <c r="CU240" s="24">
        <f t="shared" ref="CU240:DB240" si="607">CT192</f>
        <v>644.25219751505983</v>
      </c>
      <c r="CV240" s="24">
        <f t="shared" si="607"/>
        <v>675.67554219262445</v>
      </c>
      <c r="CW240" s="24">
        <f t="shared" si="607"/>
        <v>709.54075417959984</v>
      </c>
      <c r="CX240" s="24">
        <f t="shared" si="607"/>
        <v>794.54374028390805</v>
      </c>
      <c r="CY240" s="24">
        <f t="shared" si="607"/>
        <v>848.22541038567556</v>
      </c>
      <c r="CZ240" s="24">
        <f t="shared" si="607"/>
        <v>905.95254211767838</v>
      </c>
      <c r="DA240" s="24">
        <f t="shared" si="607"/>
        <v>961.17068528489835</v>
      </c>
      <c r="DB240" s="24">
        <f t="shared" si="607"/>
        <v>1069.5120545301909</v>
      </c>
      <c r="DE240" s="123"/>
      <c r="DF240" s="23">
        <v>296.42228157521561</v>
      </c>
    </row>
    <row r="241" spans="1:110" s="23" customFormat="1" x14ac:dyDescent="0.2">
      <c r="A241" s="23" t="s">
        <v>443</v>
      </c>
      <c r="C241" s="23">
        <f t="shared" ref="C241:W241" si="608">C240+C236+C232+C230</f>
        <v>1.6019614000000004</v>
      </c>
      <c r="D241" s="23">
        <f t="shared" si="608"/>
        <v>1.3378341000000042</v>
      </c>
      <c r="E241" s="23">
        <f t="shared" si="608"/>
        <v>1.3937817999999922</v>
      </c>
      <c r="F241" s="23">
        <f t="shared" si="608"/>
        <v>1.4995529000000101</v>
      </c>
      <c r="G241" s="23">
        <f t="shared" si="608"/>
        <v>3.0490914999999972</v>
      </c>
      <c r="H241" s="23">
        <f t="shared" si="608"/>
        <v>1.5011002999999974</v>
      </c>
      <c r="I241" s="23">
        <f t="shared" si="608"/>
        <v>5.9096399999997828E-2</v>
      </c>
      <c r="J241" s="23">
        <f>J240+J236+J232+J230</f>
        <v>0.75953900000001973</v>
      </c>
      <c r="K241" s="23">
        <f>K240+K236+K232+K230</f>
        <v>6.7602342999999863</v>
      </c>
      <c r="L241" s="23">
        <f>L240+L236+L232+L230</f>
        <v>0.23008380000000273</v>
      </c>
      <c r="M241" s="23">
        <f>M240+M236+M232+M230</f>
        <v>0.37906919999998223</v>
      </c>
      <c r="N241" s="23">
        <f t="shared" si="608"/>
        <v>118.06764300000009</v>
      </c>
      <c r="O241" s="23">
        <f t="shared" si="608"/>
        <v>164.59030969999989</v>
      </c>
      <c r="P241" s="23">
        <f t="shared" si="608"/>
        <v>101.47180059999997</v>
      </c>
      <c r="Q241" s="23">
        <f t="shared" si="608"/>
        <v>23.324502500000115</v>
      </c>
      <c r="R241" s="23">
        <f t="shared" si="608"/>
        <v>126.37330109999996</v>
      </c>
      <c r="S241" s="23">
        <f t="shared" si="608"/>
        <v>29.210167399999918</v>
      </c>
      <c r="T241" s="23">
        <f t="shared" si="608"/>
        <v>65.536444600000053</v>
      </c>
      <c r="U241" s="23">
        <f t="shared" si="608"/>
        <v>138.36729650000001</v>
      </c>
      <c r="V241" s="23">
        <f t="shared" si="608"/>
        <v>226.79279999999991</v>
      </c>
      <c r="W241" s="23">
        <f t="shared" si="608"/>
        <v>320.30100000000016</v>
      </c>
      <c r="X241" s="23">
        <f t="shared" ref="X241:AE241" si="609">X240+X236+X232+X230</f>
        <v>310.39729999999975</v>
      </c>
      <c r="Y241" s="23">
        <f t="shared" si="609"/>
        <v>255.7266000000003</v>
      </c>
      <c r="Z241" s="23">
        <f t="shared" si="609"/>
        <v>287.93599999999981</v>
      </c>
      <c r="AA241" s="23">
        <f t="shared" ref="AA241" si="610">AA240+AA236+AA232+AA230</f>
        <v>320.33470000000034</v>
      </c>
      <c r="AB241" s="24">
        <f t="shared" si="609"/>
        <v>470.7522350102264</v>
      </c>
      <c r="AC241" s="24">
        <f t="shared" si="609"/>
        <v>644.25219751505983</v>
      </c>
      <c r="AD241" s="24">
        <f t="shared" si="609"/>
        <v>848.22541038567579</v>
      </c>
      <c r="AE241" s="24">
        <f t="shared" si="609"/>
        <v>1179.1954981100998</v>
      </c>
      <c r="AI241" s="23">
        <f>AI240+AI236+AI232+AI230</f>
        <v>0</v>
      </c>
      <c r="AJ241" s="23">
        <f>AJ240+AJ236+AJ232+AJ230</f>
        <v>0</v>
      </c>
      <c r="AK241" s="23" t="e">
        <f>AK240+AK236+AK232+AK230</f>
        <v>#DIV/0!</v>
      </c>
      <c r="AL241" s="23" t="e">
        <f>AL240+AL236+AL232+AL230</f>
        <v>#DIV/0!</v>
      </c>
      <c r="AM241" s="23" t="e">
        <f>AM240+AM236+AM232+AM230</f>
        <v>#DIV/0!</v>
      </c>
      <c r="AN241" s="23" t="e">
        <f t="shared" ref="AN241:CD241" si="611">AN240+AN236+AN232+AN230</f>
        <v>#DIV/0!</v>
      </c>
      <c r="AO241" s="23" t="e">
        <f t="shared" si="611"/>
        <v>#DIV/0!</v>
      </c>
      <c r="AP241" s="23" t="e">
        <f t="shared" si="611"/>
        <v>#DIV/0!</v>
      </c>
      <c r="AQ241" s="23" t="e">
        <f t="shared" si="611"/>
        <v>#DIV/0!</v>
      </c>
      <c r="AR241" s="23" t="e">
        <f t="shared" si="611"/>
        <v>#DIV/0!</v>
      </c>
      <c r="AS241" s="23" t="e">
        <f t="shared" si="611"/>
        <v>#DIV/0!</v>
      </c>
      <c r="AT241" s="23" t="e">
        <f t="shared" si="611"/>
        <v>#DIV/0!</v>
      </c>
      <c r="AU241" s="23" t="e">
        <f t="shared" si="611"/>
        <v>#DIV/0!</v>
      </c>
      <c r="AV241" s="23" t="e">
        <f t="shared" si="611"/>
        <v>#DIV/0!</v>
      </c>
      <c r="AW241" s="23" t="e">
        <f t="shared" si="611"/>
        <v>#DIV/0!</v>
      </c>
      <c r="AX241" s="23" t="e">
        <f t="shared" si="611"/>
        <v>#DIV/0!</v>
      </c>
      <c r="AY241" s="23" t="e">
        <f t="shared" si="611"/>
        <v>#DIV/0!</v>
      </c>
      <c r="AZ241" s="23" t="e">
        <f t="shared" si="611"/>
        <v>#DIV/0!</v>
      </c>
      <c r="BA241" s="23" t="e">
        <f t="shared" si="611"/>
        <v>#DIV/0!</v>
      </c>
      <c r="BB241" s="23" t="e">
        <f t="shared" si="611"/>
        <v>#DIV/0!</v>
      </c>
      <c r="BC241" s="23" t="e">
        <f t="shared" si="611"/>
        <v>#DIV/0!</v>
      </c>
      <c r="BD241" s="23" t="e">
        <f t="shared" si="611"/>
        <v>#DIV/0!</v>
      </c>
      <c r="BE241" s="23" t="e">
        <f t="shared" si="611"/>
        <v>#DIV/0!</v>
      </c>
      <c r="BF241" s="23" t="e">
        <f t="shared" si="611"/>
        <v>#DIV/0!</v>
      </c>
      <c r="BG241" s="23" t="e">
        <f t="shared" si="611"/>
        <v>#DIV/0!</v>
      </c>
      <c r="BH241" s="23" t="e">
        <f t="shared" si="611"/>
        <v>#DIV/0!</v>
      </c>
      <c r="BI241" s="23" t="e">
        <f t="shared" si="611"/>
        <v>#DIV/0!</v>
      </c>
      <c r="BJ241" s="23" t="e">
        <f t="shared" si="611"/>
        <v>#DIV/0!</v>
      </c>
      <c r="BK241" s="23" t="e">
        <f t="shared" si="611"/>
        <v>#DIV/0!</v>
      </c>
      <c r="BL241" s="23" t="e">
        <f t="shared" si="611"/>
        <v>#DIV/0!</v>
      </c>
      <c r="BM241" s="23" t="e">
        <f t="shared" si="611"/>
        <v>#DIV/0!</v>
      </c>
      <c r="BN241" s="23" t="e">
        <f t="shared" si="611"/>
        <v>#DIV/0!</v>
      </c>
      <c r="BO241" s="23" t="e">
        <f t="shared" si="611"/>
        <v>#DIV/0!</v>
      </c>
      <c r="BP241" s="23" t="e">
        <f t="shared" si="611"/>
        <v>#DIV/0!</v>
      </c>
      <c r="BQ241" s="23" t="e">
        <f t="shared" si="611"/>
        <v>#DIV/0!</v>
      </c>
      <c r="BR241" s="23" t="e">
        <f t="shared" si="611"/>
        <v>#DIV/0!</v>
      </c>
      <c r="BS241" s="23" t="e">
        <f t="shared" si="611"/>
        <v>#DIV/0!</v>
      </c>
      <c r="BT241" s="23" t="e">
        <f t="shared" si="611"/>
        <v>#DIV/0!</v>
      </c>
      <c r="BU241" s="23" t="e">
        <f t="shared" si="611"/>
        <v>#DIV/0!</v>
      </c>
      <c r="BV241" s="23" t="e">
        <f t="shared" si="611"/>
        <v>#DIV/0!</v>
      </c>
      <c r="BW241" s="23" t="e">
        <f t="shared" si="611"/>
        <v>#DIV/0!</v>
      </c>
      <c r="BX241" s="23" t="e">
        <f t="shared" si="611"/>
        <v>#DIV/0!</v>
      </c>
      <c r="BY241" s="23" t="e">
        <f t="shared" si="611"/>
        <v>#DIV/0!</v>
      </c>
      <c r="BZ241" s="23" t="e">
        <f t="shared" si="611"/>
        <v>#DIV/0!</v>
      </c>
      <c r="CA241" s="23">
        <f t="shared" si="611"/>
        <v>213.77853723560224</v>
      </c>
      <c r="CB241" s="23">
        <f t="shared" si="611"/>
        <v>9.9999999991950972E-4</v>
      </c>
      <c r="CC241" s="23">
        <f t="shared" si="611"/>
        <v>48.587000000000039</v>
      </c>
      <c r="CD241" s="23">
        <f t="shared" si="611"/>
        <v>255.72699999999989</v>
      </c>
      <c r="CE241" s="23">
        <f t="shared" ref="CE241:CJ241" si="612">CE240+CE236+CE232+CE230</f>
        <v>273.56061657028579</v>
      </c>
      <c r="CF241" s="23">
        <f t="shared" si="612"/>
        <v>274.10800000000017</v>
      </c>
      <c r="CG241" s="23">
        <f t="shared" si="612"/>
        <v>288.99494939376251</v>
      </c>
      <c r="CH241" s="23">
        <f t="shared" si="612"/>
        <v>287.93499999999995</v>
      </c>
      <c r="CI241" s="23">
        <f t="shared" si="612"/>
        <v>378.14992702830006</v>
      </c>
      <c r="CJ241" s="23">
        <f t="shared" si="612"/>
        <v>302.96800000000007</v>
      </c>
      <c r="CK241" s="23">
        <f t="shared" ref="CK241:DB241" si="613">CK240+CK236+CK232+CK230</f>
        <v>296.42228157521561</v>
      </c>
      <c r="CL241" s="23">
        <f t="shared" si="613"/>
        <v>320.33499999999987</v>
      </c>
      <c r="CM241" s="24">
        <f t="shared" si="613"/>
        <v>407.8062966088919</v>
      </c>
      <c r="CN241" s="24">
        <f t="shared" si="613"/>
        <v>403.02601679065953</v>
      </c>
      <c r="CO241" s="24">
        <f t="shared" si="613"/>
        <v>435.46941327697658</v>
      </c>
      <c r="CP241" s="24">
        <f t="shared" si="613"/>
        <v>470.75223501022685</v>
      </c>
      <c r="CQ241" s="24">
        <f t="shared" si="613"/>
        <v>489.05280522212638</v>
      </c>
      <c r="CR241" s="24">
        <f t="shared" si="613"/>
        <v>500.94143501974287</v>
      </c>
      <c r="CS241" s="24">
        <f t="shared" si="613"/>
        <v>559.8585233583899</v>
      </c>
      <c r="CT241" s="24">
        <f t="shared" si="613"/>
        <v>644.25219751505983</v>
      </c>
      <c r="CU241" s="24">
        <f t="shared" si="613"/>
        <v>675.67554219262445</v>
      </c>
      <c r="CV241" s="24">
        <f t="shared" si="613"/>
        <v>709.54075417959984</v>
      </c>
      <c r="CW241" s="24">
        <f t="shared" si="613"/>
        <v>794.54374028390805</v>
      </c>
      <c r="CX241" s="24">
        <f t="shared" si="613"/>
        <v>848.22541038567556</v>
      </c>
      <c r="CY241" s="24">
        <f t="shared" si="613"/>
        <v>905.95254211767838</v>
      </c>
      <c r="CZ241" s="24">
        <f t="shared" si="613"/>
        <v>961.17068528489835</v>
      </c>
      <c r="DA241" s="24">
        <f t="shared" si="613"/>
        <v>1069.5120545301909</v>
      </c>
      <c r="DB241" s="24">
        <f t="shared" si="613"/>
        <v>1179.1954981100996</v>
      </c>
      <c r="DE241" s="123"/>
      <c r="DF241" s="23">
        <v>438.86297589958457</v>
      </c>
    </row>
    <row r="242" spans="1:110" s="28" customFormat="1" x14ac:dyDescent="0.2">
      <c r="A242" s="28" t="s">
        <v>444</v>
      </c>
      <c r="C242" s="28">
        <f t="shared" ref="C242:W242" si="614">C241-C192</f>
        <v>0</v>
      </c>
      <c r="D242" s="28">
        <f t="shared" si="614"/>
        <v>4.4408920985006262E-15</v>
      </c>
      <c r="E242" s="28">
        <f t="shared" si="614"/>
        <v>-7.7715611723760958E-15</v>
      </c>
      <c r="F242" s="28">
        <f t="shared" si="614"/>
        <v>9.9920072216264089E-15</v>
      </c>
      <c r="G242" s="28">
        <f t="shared" si="614"/>
        <v>0</v>
      </c>
      <c r="H242" s="28">
        <f t="shared" si="614"/>
        <v>-2.6645352591003757E-15</v>
      </c>
      <c r="I242" s="28">
        <f t="shared" si="614"/>
        <v>-2.1718737919229625E-15</v>
      </c>
      <c r="J242" s="28">
        <f>J241-J192</f>
        <v>1.9761969838327786E-14</v>
      </c>
      <c r="K242" s="28">
        <f t="shared" si="614"/>
        <v>-1.3322676295501878E-14</v>
      </c>
      <c r="L242" s="28">
        <f t="shared" si="614"/>
        <v>2.7200464103316335E-15</v>
      </c>
      <c r="M242" s="28">
        <f t="shared" si="614"/>
        <v>-1.7763568394002505E-14</v>
      </c>
      <c r="N242" s="28">
        <f t="shared" si="614"/>
        <v>0</v>
      </c>
      <c r="O242" s="28">
        <f t="shared" si="614"/>
        <v>0</v>
      </c>
      <c r="P242" s="28">
        <f t="shared" si="614"/>
        <v>0</v>
      </c>
      <c r="Q242" s="28">
        <f t="shared" si="614"/>
        <v>1.1368683772161603E-13</v>
      </c>
      <c r="R242" s="28">
        <f t="shared" si="614"/>
        <v>0</v>
      </c>
      <c r="S242" s="28">
        <f t="shared" si="614"/>
        <v>-8.5265128291212022E-14</v>
      </c>
      <c r="T242" s="28">
        <f t="shared" si="614"/>
        <v>0</v>
      </c>
      <c r="U242" s="28">
        <f t="shared" si="614"/>
        <v>0</v>
      </c>
      <c r="V242" s="28">
        <f t="shared" si="614"/>
        <v>0</v>
      </c>
      <c r="W242" s="28">
        <f t="shared" si="614"/>
        <v>0</v>
      </c>
      <c r="X242" s="28">
        <f t="shared" ref="X242:AE242" si="615">X241-X192</f>
        <v>0</v>
      </c>
      <c r="Y242" s="28">
        <f t="shared" si="615"/>
        <v>2.8421709430404007E-13</v>
      </c>
      <c r="Z242" s="28">
        <f t="shared" si="615"/>
        <v>0</v>
      </c>
      <c r="AA242" s="28">
        <f t="shared" ref="AA242" si="616">AA241-AA192</f>
        <v>0</v>
      </c>
      <c r="AB242" s="30">
        <f t="shared" si="615"/>
        <v>-4.5474735088646412E-13</v>
      </c>
      <c r="AC242" s="30">
        <f t="shared" si="615"/>
        <v>0</v>
      </c>
      <c r="AD242" s="30">
        <f t="shared" si="615"/>
        <v>0</v>
      </c>
      <c r="AE242" s="30">
        <f t="shared" si="615"/>
        <v>0</v>
      </c>
      <c r="AI242" s="28">
        <f>AI241-AI192</f>
        <v>0</v>
      </c>
      <c r="AJ242" s="28">
        <f>AJ241-AJ192</f>
        <v>0</v>
      </c>
      <c r="AK242" s="28" t="e">
        <f>AK241-AK192</f>
        <v>#DIV/0!</v>
      </c>
      <c r="AL242" s="28" t="e">
        <f>AL241-AL192</f>
        <v>#DIV/0!</v>
      </c>
      <c r="AM242" s="28" t="e">
        <f>AM241-AM192</f>
        <v>#DIV/0!</v>
      </c>
      <c r="AN242" s="28" t="e">
        <f t="shared" ref="AN242:CD242" si="617">AN241-AN192</f>
        <v>#DIV/0!</v>
      </c>
      <c r="AO242" s="28" t="e">
        <f t="shared" si="617"/>
        <v>#DIV/0!</v>
      </c>
      <c r="AP242" s="28" t="e">
        <f t="shared" si="617"/>
        <v>#DIV/0!</v>
      </c>
      <c r="AQ242" s="28" t="e">
        <f t="shared" si="617"/>
        <v>#DIV/0!</v>
      </c>
      <c r="AR242" s="28" t="e">
        <f t="shared" si="617"/>
        <v>#DIV/0!</v>
      </c>
      <c r="AS242" s="28" t="e">
        <f t="shared" si="617"/>
        <v>#DIV/0!</v>
      </c>
      <c r="AT242" s="28" t="e">
        <f t="shared" si="617"/>
        <v>#DIV/0!</v>
      </c>
      <c r="AU242" s="28" t="e">
        <f t="shared" si="617"/>
        <v>#DIV/0!</v>
      </c>
      <c r="AV242" s="28" t="e">
        <f t="shared" si="617"/>
        <v>#DIV/0!</v>
      </c>
      <c r="AW242" s="28" t="e">
        <f t="shared" si="617"/>
        <v>#DIV/0!</v>
      </c>
      <c r="AX242" s="28" t="e">
        <f t="shared" si="617"/>
        <v>#DIV/0!</v>
      </c>
      <c r="AY242" s="28" t="e">
        <f t="shared" si="617"/>
        <v>#DIV/0!</v>
      </c>
      <c r="AZ242" s="28" t="e">
        <f t="shared" si="617"/>
        <v>#DIV/0!</v>
      </c>
      <c r="BA242" s="28" t="e">
        <f t="shared" si="617"/>
        <v>#DIV/0!</v>
      </c>
      <c r="BB242" s="28" t="e">
        <f t="shared" si="617"/>
        <v>#DIV/0!</v>
      </c>
      <c r="BC242" s="28" t="e">
        <f t="shared" si="617"/>
        <v>#DIV/0!</v>
      </c>
      <c r="BD242" s="28" t="e">
        <f t="shared" si="617"/>
        <v>#DIV/0!</v>
      </c>
      <c r="BE242" s="28" t="e">
        <f t="shared" si="617"/>
        <v>#DIV/0!</v>
      </c>
      <c r="BF242" s="28" t="e">
        <f t="shared" si="617"/>
        <v>#DIV/0!</v>
      </c>
      <c r="BG242" s="28" t="e">
        <f t="shared" si="617"/>
        <v>#DIV/0!</v>
      </c>
      <c r="BH242" s="28" t="e">
        <f t="shared" si="617"/>
        <v>#DIV/0!</v>
      </c>
      <c r="BI242" s="28" t="e">
        <f t="shared" si="617"/>
        <v>#DIV/0!</v>
      </c>
      <c r="BJ242" s="28" t="e">
        <f t="shared" si="617"/>
        <v>#DIV/0!</v>
      </c>
      <c r="BK242" s="28" t="e">
        <f t="shared" si="617"/>
        <v>#DIV/0!</v>
      </c>
      <c r="BL242" s="28" t="e">
        <f t="shared" si="617"/>
        <v>#DIV/0!</v>
      </c>
      <c r="BM242" s="28" t="e">
        <f t="shared" si="617"/>
        <v>#DIV/0!</v>
      </c>
      <c r="BN242" s="28" t="e">
        <f t="shared" si="617"/>
        <v>#DIV/0!</v>
      </c>
      <c r="BO242" s="28" t="e">
        <f t="shared" si="617"/>
        <v>#DIV/0!</v>
      </c>
      <c r="BP242" s="28" t="e">
        <f t="shared" si="617"/>
        <v>#DIV/0!</v>
      </c>
      <c r="BQ242" s="28" t="e">
        <f t="shared" si="617"/>
        <v>#DIV/0!</v>
      </c>
      <c r="BR242" s="28" t="e">
        <f t="shared" si="617"/>
        <v>#DIV/0!</v>
      </c>
      <c r="BS242" s="28" t="e">
        <f t="shared" si="617"/>
        <v>#DIV/0!</v>
      </c>
      <c r="BT242" s="28" t="e">
        <f t="shared" si="617"/>
        <v>#DIV/0!</v>
      </c>
      <c r="BU242" s="28" t="e">
        <f t="shared" si="617"/>
        <v>#DIV/0!</v>
      </c>
      <c r="BV242" s="28" t="e">
        <f t="shared" si="617"/>
        <v>#DIV/0!</v>
      </c>
      <c r="BW242" s="28" t="e">
        <f t="shared" si="617"/>
        <v>#DIV/0!</v>
      </c>
      <c r="BX242" s="28" t="e">
        <f t="shared" si="617"/>
        <v>#DIV/0!</v>
      </c>
      <c r="BY242" s="28" t="e">
        <f t="shared" si="617"/>
        <v>#DIV/0!</v>
      </c>
      <c r="BZ242" s="28" t="e">
        <f t="shared" si="617"/>
        <v>#DIV/0!</v>
      </c>
      <c r="CA242" s="28">
        <f t="shared" si="617"/>
        <v>0</v>
      </c>
      <c r="CB242" s="28">
        <f t="shared" si="617"/>
        <v>9.9999999991950972E-4</v>
      </c>
      <c r="CC242" s="28">
        <f t="shared" si="617"/>
        <v>0</v>
      </c>
      <c r="CD242" s="28">
        <f t="shared" si="617"/>
        <v>0</v>
      </c>
      <c r="CE242" s="28">
        <f t="shared" ref="CE242:CJ242" si="618">CE241-CE192</f>
        <v>0</v>
      </c>
      <c r="CF242" s="28">
        <f t="shared" si="618"/>
        <v>1.0000000002037268E-3</v>
      </c>
      <c r="CG242" s="28">
        <f t="shared" si="618"/>
        <v>0</v>
      </c>
      <c r="CH242" s="28">
        <f t="shared" si="618"/>
        <v>-1.00000000009004E-3</v>
      </c>
      <c r="CI242" s="28">
        <f t="shared" si="618"/>
        <v>0</v>
      </c>
      <c r="CJ242" s="28">
        <f t="shared" si="618"/>
        <v>0</v>
      </c>
      <c r="CK242" s="28">
        <f t="shared" ref="CK242:DB242" si="619">CK241-CK192</f>
        <v>0</v>
      </c>
      <c r="CL242" s="28">
        <f t="shared" si="619"/>
        <v>0</v>
      </c>
      <c r="CM242" s="30">
        <f t="shared" si="619"/>
        <v>0</v>
      </c>
      <c r="CN242" s="30">
        <f t="shared" si="619"/>
        <v>0</v>
      </c>
      <c r="CO242" s="30">
        <f t="shared" si="619"/>
        <v>0</v>
      </c>
      <c r="CP242" s="30">
        <f t="shared" si="619"/>
        <v>0</v>
      </c>
      <c r="CQ242" s="30">
        <f t="shared" si="619"/>
        <v>0</v>
      </c>
      <c r="CR242" s="30">
        <f t="shared" si="619"/>
        <v>0</v>
      </c>
      <c r="CS242" s="30">
        <f t="shared" si="619"/>
        <v>0</v>
      </c>
      <c r="CT242" s="30">
        <f t="shared" si="619"/>
        <v>0</v>
      </c>
      <c r="CU242" s="30">
        <f t="shared" si="619"/>
        <v>0</v>
      </c>
      <c r="CV242" s="30">
        <f t="shared" si="619"/>
        <v>0</v>
      </c>
      <c r="CW242" s="30">
        <f t="shared" si="619"/>
        <v>0</v>
      </c>
      <c r="CX242" s="30">
        <f t="shared" si="619"/>
        <v>0</v>
      </c>
      <c r="CY242" s="30">
        <f t="shared" si="619"/>
        <v>0</v>
      </c>
      <c r="CZ242" s="30">
        <f t="shared" si="619"/>
        <v>0</v>
      </c>
      <c r="DA242" s="30">
        <f t="shared" si="619"/>
        <v>0</v>
      </c>
      <c r="DB242" s="30">
        <f t="shared" si="619"/>
        <v>0</v>
      </c>
      <c r="DE242" s="139"/>
      <c r="DF242" s="28">
        <v>0</v>
      </c>
    </row>
    <row r="243" spans="1:110" s="23" customFormat="1" x14ac:dyDescent="0.2">
      <c r="AB243" s="24"/>
      <c r="AC243" s="24"/>
      <c r="AD243" s="24"/>
      <c r="AE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E243" s="123"/>
    </row>
    <row r="244" spans="1:110" s="22" customFormat="1" x14ac:dyDescent="0.2">
      <c r="A244" s="22" t="s">
        <v>96</v>
      </c>
      <c r="C244" s="22">
        <f t="shared" ref="C244:W244" si="620">C230+C232</f>
        <v>7.5305877000000052</v>
      </c>
      <c r="D244" s="22">
        <f t="shared" si="620"/>
        <v>-0.77757050000000927</v>
      </c>
      <c r="E244" s="22">
        <f t="shared" si="620"/>
        <v>6.7697330999999856</v>
      </c>
      <c r="F244" s="22">
        <f t="shared" si="620"/>
        <v>2.1658271000000138</v>
      </c>
      <c r="G244" s="22">
        <f t="shared" si="620"/>
        <v>3.7236930999999869</v>
      </c>
      <c r="H244" s="22">
        <f t="shared" si="620"/>
        <v>-3.9387968999999998</v>
      </c>
      <c r="I244" s="22">
        <f t="shared" si="620"/>
        <v>-9.9552424000000066</v>
      </c>
      <c r="J244" s="22">
        <f>J230+J232</f>
        <v>-10.88792099999997</v>
      </c>
      <c r="K244" s="22">
        <f t="shared" si="620"/>
        <v>-70.763965000000013</v>
      </c>
      <c r="L244" s="22">
        <f t="shared" si="620"/>
        <v>9.0841175000000263</v>
      </c>
      <c r="M244" s="22">
        <f t="shared" si="620"/>
        <v>-50.805928599999966</v>
      </c>
      <c r="N244" s="22">
        <f t="shared" si="620"/>
        <v>-98.044437299999942</v>
      </c>
      <c r="O244" s="22">
        <f t="shared" si="620"/>
        <v>117.8537518</v>
      </c>
      <c r="P244" s="22">
        <f t="shared" si="620"/>
        <v>-27.651499100000052</v>
      </c>
      <c r="Q244" s="22">
        <f t="shared" si="620"/>
        <v>-182.51643139999993</v>
      </c>
      <c r="R244" s="22">
        <f t="shared" si="620"/>
        <v>97.007755699999962</v>
      </c>
      <c r="S244" s="22">
        <f t="shared" si="620"/>
        <v>189.17212639999997</v>
      </c>
      <c r="T244" s="22">
        <f t="shared" si="620"/>
        <v>16.232047900000126</v>
      </c>
      <c r="U244" s="22">
        <f t="shared" si="620"/>
        <v>240.74496069999998</v>
      </c>
      <c r="V244" s="22">
        <f t="shared" si="620"/>
        <v>178.42500129999996</v>
      </c>
      <c r="W244" s="22">
        <f t="shared" si="620"/>
        <v>110.77200000000019</v>
      </c>
      <c r="X244" s="22">
        <f t="shared" ref="X244:AE244" si="621">X230+X232</f>
        <v>141.01159999999976</v>
      </c>
      <c r="Y244" s="22">
        <f t="shared" si="621"/>
        <v>36.872900000000286</v>
      </c>
      <c r="Z244" s="22">
        <f t="shared" si="621"/>
        <v>5.3861999999997465</v>
      </c>
      <c r="AA244" s="22">
        <f t="shared" ref="AA244" si="622">AA230+AA232</f>
        <v>9.970900000000114</v>
      </c>
      <c r="AB244" s="21">
        <f t="shared" si="621"/>
        <v>150.4170350102263</v>
      </c>
      <c r="AC244" s="21">
        <f t="shared" si="621"/>
        <v>173.49996250483315</v>
      </c>
      <c r="AD244" s="21">
        <f t="shared" si="621"/>
        <v>203.97321287061618</v>
      </c>
      <c r="AE244" s="21">
        <f t="shared" si="621"/>
        <v>330.97008772442439</v>
      </c>
      <c r="AI244" s="22">
        <f>AI230+AI232</f>
        <v>0</v>
      </c>
      <c r="AJ244" s="22">
        <f>AJ230+AJ232</f>
        <v>0</v>
      </c>
      <c r="AK244" s="22" t="e">
        <f>AK230+AK232</f>
        <v>#DIV/0!</v>
      </c>
      <c r="AL244" s="22" t="e">
        <f>AL230+AL232</f>
        <v>#DIV/0!</v>
      </c>
      <c r="AM244" s="22" t="e">
        <f>AM230+AM232</f>
        <v>#DIV/0!</v>
      </c>
      <c r="AN244" s="22" t="e">
        <f t="shared" ref="AN244:CD244" si="623">AN230+AN232</f>
        <v>#DIV/0!</v>
      </c>
      <c r="AO244" s="22" t="e">
        <f t="shared" si="623"/>
        <v>#DIV/0!</v>
      </c>
      <c r="AP244" s="22" t="e">
        <f t="shared" si="623"/>
        <v>#DIV/0!</v>
      </c>
      <c r="AQ244" s="22" t="e">
        <f t="shared" si="623"/>
        <v>#DIV/0!</v>
      </c>
      <c r="AR244" s="22" t="e">
        <f t="shared" si="623"/>
        <v>#DIV/0!</v>
      </c>
      <c r="AS244" s="22" t="e">
        <f t="shared" si="623"/>
        <v>#DIV/0!</v>
      </c>
      <c r="AT244" s="22" t="e">
        <f t="shared" si="623"/>
        <v>#DIV/0!</v>
      </c>
      <c r="AU244" s="22" t="e">
        <f t="shared" si="623"/>
        <v>#DIV/0!</v>
      </c>
      <c r="AV244" s="22" t="e">
        <f t="shared" si="623"/>
        <v>#DIV/0!</v>
      </c>
      <c r="AW244" s="22" t="e">
        <f t="shared" si="623"/>
        <v>#DIV/0!</v>
      </c>
      <c r="AX244" s="22" t="e">
        <f t="shared" si="623"/>
        <v>#DIV/0!</v>
      </c>
      <c r="AY244" s="22" t="e">
        <f t="shared" si="623"/>
        <v>#DIV/0!</v>
      </c>
      <c r="AZ244" s="22" t="e">
        <f t="shared" si="623"/>
        <v>#DIV/0!</v>
      </c>
      <c r="BA244" s="22" t="e">
        <f t="shared" si="623"/>
        <v>#DIV/0!</v>
      </c>
      <c r="BB244" s="22" t="e">
        <f t="shared" si="623"/>
        <v>#DIV/0!</v>
      </c>
      <c r="BC244" s="22" t="e">
        <f t="shared" si="623"/>
        <v>#DIV/0!</v>
      </c>
      <c r="BD244" s="22" t="e">
        <f t="shared" si="623"/>
        <v>#DIV/0!</v>
      </c>
      <c r="BE244" s="22" t="e">
        <f t="shared" si="623"/>
        <v>#DIV/0!</v>
      </c>
      <c r="BF244" s="22" t="e">
        <f t="shared" si="623"/>
        <v>#DIV/0!</v>
      </c>
      <c r="BG244" s="22" t="e">
        <f t="shared" si="623"/>
        <v>#DIV/0!</v>
      </c>
      <c r="BH244" s="22" t="e">
        <f t="shared" si="623"/>
        <v>#DIV/0!</v>
      </c>
      <c r="BI244" s="22" t="e">
        <f t="shared" si="623"/>
        <v>#DIV/0!</v>
      </c>
      <c r="BJ244" s="22" t="e">
        <f t="shared" si="623"/>
        <v>#DIV/0!</v>
      </c>
      <c r="BK244" s="22" t="e">
        <f t="shared" si="623"/>
        <v>#DIV/0!</v>
      </c>
      <c r="BL244" s="22" t="e">
        <f t="shared" si="623"/>
        <v>#DIV/0!</v>
      </c>
      <c r="BM244" s="22" t="e">
        <f t="shared" si="623"/>
        <v>#DIV/0!</v>
      </c>
      <c r="BN244" s="22" t="e">
        <f t="shared" si="623"/>
        <v>#DIV/0!</v>
      </c>
      <c r="BO244" s="22" t="e">
        <f t="shared" si="623"/>
        <v>#DIV/0!</v>
      </c>
      <c r="BP244" s="22" t="e">
        <f t="shared" si="623"/>
        <v>#DIV/0!</v>
      </c>
      <c r="BQ244" s="22" t="e">
        <f t="shared" si="623"/>
        <v>#DIV/0!</v>
      </c>
      <c r="BR244" s="22" t="e">
        <f t="shared" si="623"/>
        <v>#DIV/0!</v>
      </c>
      <c r="BS244" s="22" t="e">
        <f t="shared" si="623"/>
        <v>#DIV/0!</v>
      </c>
      <c r="BT244" s="22" t="e">
        <f t="shared" si="623"/>
        <v>#DIV/0!</v>
      </c>
      <c r="BU244" s="22" t="e">
        <f t="shared" si="623"/>
        <v>#DIV/0!</v>
      </c>
      <c r="BV244" s="22" t="e">
        <f t="shared" si="623"/>
        <v>#DIV/0!</v>
      </c>
      <c r="BW244" s="22" t="e">
        <f t="shared" si="623"/>
        <v>#DIV/0!</v>
      </c>
      <c r="BX244" s="22" t="e">
        <f t="shared" si="623"/>
        <v>#DIV/0!</v>
      </c>
      <c r="BY244" s="22" t="e">
        <f t="shared" si="623"/>
        <v>#DIV/0!</v>
      </c>
      <c r="BZ244" s="22" t="e">
        <f t="shared" si="623"/>
        <v>#DIV/0!</v>
      </c>
      <c r="CA244" s="22">
        <f t="shared" si="623"/>
        <v>-96.619462764397767</v>
      </c>
      <c r="CB244" s="22">
        <f t="shared" si="623"/>
        <v>439.04246276439778</v>
      </c>
      <c r="CC244" s="22">
        <f t="shared" si="623"/>
        <v>48.587000000000039</v>
      </c>
      <c r="CD244" s="22">
        <f t="shared" si="623"/>
        <v>-354.13700000000011</v>
      </c>
      <c r="CE244" s="22">
        <f t="shared" ref="CE244:CJ244" si="624">CE230+CE232</f>
        <v>17.833616570285805</v>
      </c>
      <c r="CF244" s="22">
        <f t="shared" si="624"/>
        <v>-81.089616570285671</v>
      </c>
      <c r="CG244" s="22">
        <f t="shared" si="624"/>
        <v>14.887949393762526</v>
      </c>
      <c r="CH244" s="22">
        <f t="shared" si="624"/>
        <v>53.753750606237489</v>
      </c>
      <c r="CI244" s="22">
        <f t="shared" si="624"/>
        <v>90.21392702830002</v>
      </c>
      <c r="CJ244" s="22">
        <f t="shared" si="624"/>
        <v>-117.12562702830013</v>
      </c>
      <c r="CK244" s="22">
        <f t="shared" ref="CK244:DB244" si="625">CK230+CK232</f>
        <v>-6.5457184247844111</v>
      </c>
      <c r="CL244" s="22">
        <f t="shared" si="625"/>
        <v>43.427718424784366</v>
      </c>
      <c r="CM244" s="21">
        <f t="shared" si="625"/>
        <v>87.471296608891876</v>
      </c>
      <c r="CN244" s="21">
        <f t="shared" si="625"/>
        <v>-4.7802798182323869</v>
      </c>
      <c r="CO244" s="21">
        <f t="shared" si="625"/>
        <v>32.44339648631707</v>
      </c>
      <c r="CP244" s="21">
        <f t="shared" si="625"/>
        <v>35.282821733250302</v>
      </c>
      <c r="CQ244" s="21">
        <f t="shared" si="625"/>
        <v>18.300570211899512</v>
      </c>
      <c r="CR244" s="21">
        <f t="shared" si="625"/>
        <v>11.888629797616503</v>
      </c>
      <c r="CS244" s="21">
        <f t="shared" si="625"/>
        <v>58.917088338647005</v>
      </c>
      <c r="CT244" s="21">
        <f t="shared" si="625"/>
        <v>84.39367415666996</v>
      </c>
      <c r="CU244" s="21">
        <f t="shared" si="625"/>
        <v>31.423344677564572</v>
      </c>
      <c r="CV244" s="21">
        <f t="shared" si="625"/>
        <v>33.865211986975424</v>
      </c>
      <c r="CW244" s="21">
        <f t="shared" si="625"/>
        <v>85.002986104308661</v>
      </c>
      <c r="CX244" s="21">
        <f t="shared" si="625"/>
        <v>53.681670101767466</v>
      </c>
      <c r="CY244" s="21">
        <f t="shared" si="625"/>
        <v>57.727131732002874</v>
      </c>
      <c r="CZ244" s="21">
        <f t="shared" si="625"/>
        <v>55.218143167219978</v>
      </c>
      <c r="DA244" s="21">
        <f t="shared" si="625"/>
        <v>108.34136924529261</v>
      </c>
      <c r="DB244" s="21">
        <f t="shared" si="625"/>
        <v>109.68344357990875</v>
      </c>
      <c r="DE244" s="126"/>
      <c r="DF244" s="22">
        <v>142.44069432436896</v>
      </c>
    </row>
    <row r="245" spans="1:110" x14ac:dyDescent="0.2">
      <c r="A245" s="152" t="s">
        <v>496</v>
      </c>
      <c r="AA245" s="2"/>
    </row>
    <row r="246" spans="1:110" x14ac:dyDescent="0.2">
      <c r="AA246" s="2"/>
    </row>
    <row r="247" spans="1:110" s="7" customFormat="1" hidden="1" outlineLevel="1" x14ac:dyDescent="0.2">
      <c r="A247" s="61" t="s">
        <v>97</v>
      </c>
      <c r="AB247" s="77"/>
      <c r="AC247" s="77"/>
      <c r="AD247" s="77"/>
      <c r="AE247" s="77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62" customFormat="1" hidden="1" outlineLevel="1" x14ac:dyDescent="0.2">
      <c r="A248" s="62" t="s">
        <v>98</v>
      </c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249" s="62" t="s">
        <v>99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2" customFormat="1" hidden="1" outlineLevel="1" x14ac:dyDescent="0.2">
      <c r="A250" s="62" t="s">
        <v>100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9"/>
    </row>
    <row r="251" spans="1:110" s="62" customFormat="1" hidden="1" outlineLevel="1" x14ac:dyDescent="0.2"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3" customFormat="1" x14ac:dyDescent="0.2">
      <c r="A255" s="82" t="s">
        <v>101</v>
      </c>
      <c r="AB255" s="72"/>
      <c r="AC255" s="72"/>
      <c r="AD255" s="72"/>
      <c r="AE255" s="72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6" customFormat="1" x14ac:dyDescent="0.2">
      <c r="A256" s="66" t="s">
        <v>471</v>
      </c>
      <c r="AB256" s="50"/>
      <c r="AC256" s="50"/>
      <c r="AD256" s="50"/>
      <c r="AE256" s="50"/>
      <c r="AL256" s="66">
        <f t="shared" ref="AL256:BQ256" si="626">SUM(AI41:AL41)</f>
        <v>0</v>
      </c>
      <c r="AM256" s="66">
        <f t="shared" si="626"/>
        <v>0</v>
      </c>
      <c r="AN256" s="66">
        <f t="shared" si="626"/>
        <v>0</v>
      </c>
      <c r="AO256" s="66">
        <f t="shared" si="626"/>
        <v>0</v>
      </c>
      <c r="AP256" s="66">
        <f t="shared" si="626"/>
        <v>0</v>
      </c>
      <c r="AQ256" s="66">
        <f t="shared" si="626"/>
        <v>0</v>
      </c>
      <c r="AR256" s="66">
        <f t="shared" si="626"/>
        <v>0</v>
      </c>
      <c r="AS256" s="66">
        <f t="shared" si="626"/>
        <v>0</v>
      </c>
      <c r="AT256" s="66">
        <f t="shared" si="626"/>
        <v>0</v>
      </c>
      <c r="AU256" s="66">
        <f t="shared" si="626"/>
        <v>0</v>
      </c>
      <c r="AV256" s="66">
        <f t="shared" si="626"/>
        <v>0</v>
      </c>
      <c r="AW256" s="66">
        <f t="shared" si="626"/>
        <v>0</v>
      </c>
      <c r="AX256" s="66">
        <f t="shared" si="626"/>
        <v>0</v>
      </c>
      <c r="AY256" s="66">
        <f t="shared" si="626"/>
        <v>0</v>
      </c>
      <c r="AZ256" s="66">
        <f t="shared" si="626"/>
        <v>0</v>
      </c>
      <c r="BA256" s="66">
        <f t="shared" si="626"/>
        <v>0</v>
      </c>
      <c r="BB256" s="66">
        <f t="shared" si="626"/>
        <v>0</v>
      </c>
      <c r="BC256" s="66">
        <f t="shared" si="626"/>
        <v>0</v>
      </c>
      <c r="BD256" s="66">
        <f t="shared" si="626"/>
        <v>0</v>
      </c>
      <c r="BE256" s="66">
        <f t="shared" si="626"/>
        <v>0</v>
      </c>
      <c r="BF256" s="66">
        <f t="shared" si="626"/>
        <v>0</v>
      </c>
      <c r="BG256" s="66">
        <f t="shared" si="626"/>
        <v>0</v>
      </c>
      <c r="BH256" s="66">
        <f t="shared" si="626"/>
        <v>0</v>
      </c>
      <c r="BI256" s="66">
        <f t="shared" si="626"/>
        <v>0</v>
      </c>
      <c r="BJ256" s="66">
        <f t="shared" si="626"/>
        <v>0</v>
      </c>
      <c r="BK256" s="66">
        <f t="shared" si="626"/>
        <v>0</v>
      </c>
      <c r="BL256" s="66">
        <f t="shared" si="626"/>
        <v>0</v>
      </c>
      <c r="BM256" s="66">
        <f t="shared" si="626"/>
        <v>0</v>
      </c>
      <c r="BN256" s="66">
        <f t="shared" si="626"/>
        <v>0</v>
      </c>
      <c r="BO256" s="66">
        <f t="shared" si="626"/>
        <v>0</v>
      </c>
      <c r="BP256" s="66">
        <f t="shared" si="626"/>
        <v>0</v>
      </c>
      <c r="BQ256" s="66">
        <f t="shared" si="626"/>
        <v>0</v>
      </c>
      <c r="BR256" s="66">
        <f t="shared" ref="BR256:CW256" si="627">SUM(BO41:BR41)</f>
        <v>0</v>
      </c>
      <c r="BS256" s="66">
        <f t="shared" si="627"/>
        <v>0</v>
      </c>
      <c r="BT256" s="66">
        <f t="shared" si="627"/>
        <v>0</v>
      </c>
      <c r="BU256" s="66">
        <f t="shared" si="627"/>
        <v>0</v>
      </c>
      <c r="BV256" s="66">
        <f t="shared" si="627"/>
        <v>0</v>
      </c>
      <c r="BW256" s="66">
        <f t="shared" si="627"/>
        <v>0</v>
      </c>
      <c r="BX256" s="66">
        <f t="shared" si="627"/>
        <v>0</v>
      </c>
      <c r="BY256" s="66">
        <f t="shared" si="627"/>
        <v>243.8</v>
      </c>
      <c r="BZ256" s="66">
        <f t="shared" si="627"/>
        <v>479.09900000000005</v>
      </c>
      <c r="CA256" s="66">
        <f t="shared" si="627"/>
        <v>787.58900000000006</v>
      </c>
      <c r="CB256" s="66">
        <f t="shared" si="627"/>
        <v>1045.239</v>
      </c>
      <c r="CC256" s="66">
        <f t="shared" si="627"/>
        <v>1092.133</v>
      </c>
      <c r="CD256" s="66">
        <f t="shared" si="627"/>
        <v>1133.3410000000001</v>
      </c>
      <c r="CE256" s="66">
        <f t="shared" si="627"/>
        <v>1121.2610000000002</v>
      </c>
      <c r="CF256" s="66">
        <f t="shared" si="627"/>
        <v>1170.174</v>
      </c>
      <c r="CG256" s="66">
        <f t="shared" si="627"/>
        <v>1213.107</v>
      </c>
      <c r="CH256" s="66">
        <f t="shared" si="627"/>
        <v>1305.998</v>
      </c>
      <c r="CI256" s="66">
        <f t="shared" si="627"/>
        <v>1349.212</v>
      </c>
      <c r="CJ256" s="66">
        <f t="shared" si="627"/>
        <v>1400.873</v>
      </c>
      <c r="CK256" s="66">
        <f t="shared" si="627"/>
        <v>1495.807</v>
      </c>
      <c r="CL256" s="66">
        <f t="shared" si="627"/>
        <v>1587.0629999999999</v>
      </c>
      <c r="CM256" s="50">
        <f t="shared" si="627"/>
        <v>1655.4602270829064</v>
      </c>
      <c r="CN256" s="50">
        <f t="shared" si="627"/>
        <v>1756.0217011812124</v>
      </c>
      <c r="CO256" s="50">
        <f t="shared" si="627"/>
        <v>1802.2837792191981</v>
      </c>
      <c r="CP256" s="50">
        <f t="shared" si="627"/>
        <v>1832.3330639965225</v>
      </c>
      <c r="CQ256" s="50">
        <f t="shared" si="627"/>
        <v>1956.6302653189919</v>
      </c>
      <c r="CR256" s="50">
        <f t="shared" si="627"/>
        <v>2088.3089373359508</v>
      </c>
      <c r="CS256" s="50">
        <f t="shared" si="627"/>
        <v>2217.0952913310684</v>
      </c>
      <c r="CT256" s="50">
        <f t="shared" si="627"/>
        <v>2316.5656002777741</v>
      </c>
      <c r="CU256" s="50">
        <f t="shared" si="627"/>
        <v>2420.9529045902709</v>
      </c>
      <c r="CV256" s="50">
        <f t="shared" si="627"/>
        <v>2520.7439172530485</v>
      </c>
      <c r="CW256" s="50">
        <f t="shared" si="627"/>
        <v>2610.4055108007856</v>
      </c>
      <c r="CX256" s="50">
        <f>SUM(CU41:CX41)</f>
        <v>2756.9697133992399</v>
      </c>
      <c r="CY256" s="50">
        <f>SUM(CV41:CY41)</f>
        <v>2905.4586667746103</v>
      </c>
      <c r="CZ256" s="50">
        <f>SUM(CW41:CZ41)</f>
        <v>3062.814706976405</v>
      </c>
      <c r="DA256" s="50">
        <f>SUM(CX41:DA41)</f>
        <v>3228.8184118620397</v>
      </c>
      <c r="DB256" s="50">
        <f>SUM(CY41:DB41)</f>
        <v>3366.0586315467181</v>
      </c>
      <c r="DE256" s="138"/>
      <c r="DF256" s="66">
        <v>1548.9389999999999</v>
      </c>
    </row>
    <row r="257" spans="1:110" s="66" customFormat="1" x14ac:dyDescent="0.2">
      <c r="A257" s="66" t="s">
        <v>472</v>
      </c>
      <c r="AB257" s="50"/>
      <c r="AC257" s="50"/>
      <c r="AD257" s="50"/>
      <c r="AE257" s="50"/>
      <c r="AL257" s="66">
        <f t="shared" ref="AL257:BQ257" si="628">SUM(AI59:AL59)</f>
        <v>0</v>
      </c>
      <c r="AM257" s="66">
        <f t="shared" si="628"/>
        <v>0</v>
      </c>
      <c r="AN257" s="66">
        <f t="shared" si="628"/>
        <v>0</v>
      </c>
      <c r="AO257" s="66">
        <f t="shared" si="628"/>
        <v>0</v>
      </c>
      <c r="AP257" s="66">
        <f t="shared" si="628"/>
        <v>0</v>
      </c>
      <c r="AQ257" s="66">
        <f t="shared" si="628"/>
        <v>0</v>
      </c>
      <c r="AR257" s="66">
        <f t="shared" si="628"/>
        <v>0</v>
      </c>
      <c r="AS257" s="66">
        <f t="shared" si="628"/>
        <v>0</v>
      </c>
      <c r="AT257" s="66">
        <f t="shared" si="628"/>
        <v>0</v>
      </c>
      <c r="AU257" s="66">
        <f t="shared" si="628"/>
        <v>0</v>
      </c>
      <c r="AV257" s="66">
        <f t="shared" si="628"/>
        <v>0</v>
      </c>
      <c r="AW257" s="66">
        <f t="shared" si="628"/>
        <v>0</v>
      </c>
      <c r="AX257" s="66">
        <f t="shared" si="628"/>
        <v>0</v>
      </c>
      <c r="AY257" s="66">
        <f t="shared" si="628"/>
        <v>0</v>
      </c>
      <c r="AZ257" s="66">
        <f t="shared" si="628"/>
        <v>0</v>
      </c>
      <c r="BA257" s="66">
        <f t="shared" si="628"/>
        <v>0</v>
      </c>
      <c r="BB257" s="66">
        <f t="shared" si="628"/>
        <v>0</v>
      </c>
      <c r="BC257" s="66">
        <f t="shared" si="628"/>
        <v>0</v>
      </c>
      <c r="BD257" s="66">
        <f t="shared" si="628"/>
        <v>0</v>
      </c>
      <c r="BE257" s="66">
        <f t="shared" si="628"/>
        <v>0</v>
      </c>
      <c r="BF257" s="66">
        <f t="shared" si="628"/>
        <v>0</v>
      </c>
      <c r="BG257" s="66">
        <f t="shared" si="628"/>
        <v>0</v>
      </c>
      <c r="BH257" s="66">
        <f t="shared" si="628"/>
        <v>0</v>
      </c>
      <c r="BI257" s="66">
        <f t="shared" si="628"/>
        <v>0</v>
      </c>
      <c r="BJ257" s="66">
        <f t="shared" si="628"/>
        <v>0</v>
      </c>
      <c r="BK257" s="66">
        <f t="shared" si="628"/>
        <v>0</v>
      </c>
      <c r="BL257" s="66">
        <f t="shared" si="628"/>
        <v>0</v>
      </c>
      <c r="BM257" s="66">
        <f t="shared" si="628"/>
        <v>0</v>
      </c>
      <c r="BN257" s="66">
        <f t="shared" si="628"/>
        <v>0</v>
      </c>
      <c r="BO257" s="66">
        <f t="shared" si="628"/>
        <v>0</v>
      </c>
      <c r="BP257" s="66">
        <f t="shared" si="628"/>
        <v>0</v>
      </c>
      <c r="BQ257" s="66">
        <f t="shared" si="628"/>
        <v>0</v>
      </c>
      <c r="BR257" s="66">
        <f t="shared" ref="BR257:CW257" si="629">SUM(BO59:BR59)</f>
        <v>0</v>
      </c>
      <c r="BS257" s="66">
        <f t="shared" si="629"/>
        <v>0</v>
      </c>
      <c r="BT257" s="66">
        <f t="shared" si="629"/>
        <v>0</v>
      </c>
      <c r="BU257" s="66">
        <f t="shared" si="629"/>
        <v>0</v>
      </c>
      <c r="BV257" s="66">
        <f t="shared" si="629"/>
        <v>0</v>
      </c>
      <c r="BW257" s="66">
        <f t="shared" si="629"/>
        <v>0</v>
      </c>
      <c r="BX257" s="66">
        <f t="shared" si="629"/>
        <v>0</v>
      </c>
      <c r="BY257" s="66">
        <f t="shared" si="629"/>
        <v>52.210000000000008</v>
      </c>
      <c r="BZ257" s="66">
        <f t="shared" si="629"/>
        <v>92.305000000000035</v>
      </c>
      <c r="CA257" s="66">
        <f t="shared" si="629"/>
        <v>163.83500000000006</v>
      </c>
      <c r="CB257" s="66">
        <f t="shared" si="629"/>
        <v>222.65500000000003</v>
      </c>
      <c r="CC257" s="66">
        <f t="shared" si="629"/>
        <v>237.14000000000004</v>
      </c>
      <c r="CD257" s="66">
        <f t="shared" si="629"/>
        <v>250.27400000000003</v>
      </c>
      <c r="CE257" s="66">
        <f t="shared" si="629"/>
        <v>248.94800000000006</v>
      </c>
      <c r="CF257" s="66">
        <f t="shared" si="629"/>
        <v>254.03200000000007</v>
      </c>
      <c r="CG257" s="66">
        <f t="shared" si="629"/>
        <v>256.26100000000002</v>
      </c>
      <c r="CH257" s="66">
        <f t="shared" si="629"/>
        <v>284.69000000000005</v>
      </c>
      <c r="CI257" s="66">
        <f t="shared" si="629"/>
        <v>290.62199999999996</v>
      </c>
      <c r="CJ257" s="66">
        <f t="shared" si="629"/>
        <v>304.678</v>
      </c>
      <c r="CK257" s="66">
        <f t="shared" si="629"/>
        <v>329.84399999999999</v>
      </c>
      <c r="CL257" s="66">
        <f t="shared" si="629"/>
        <v>342.84399999999994</v>
      </c>
      <c r="CM257" s="50">
        <f t="shared" si="629"/>
        <v>355.13041347534977</v>
      </c>
      <c r="CN257" s="50">
        <f t="shared" si="629"/>
        <v>375.73752588023461</v>
      </c>
      <c r="CO257" s="50">
        <f t="shared" si="629"/>
        <v>383.32954582392676</v>
      </c>
      <c r="CP257" s="50">
        <f t="shared" si="629"/>
        <v>393.09163340114191</v>
      </c>
      <c r="CQ257" s="50">
        <f t="shared" si="629"/>
        <v>418.91777980514377</v>
      </c>
      <c r="CR257" s="50">
        <f t="shared" si="629"/>
        <v>446.77081494153651</v>
      </c>
      <c r="CS257" s="50">
        <f t="shared" si="629"/>
        <v>474.21163353507706</v>
      </c>
      <c r="CT257" s="50">
        <f t="shared" si="629"/>
        <v>496.00638518884966</v>
      </c>
      <c r="CU257" s="50">
        <f t="shared" si="629"/>
        <v>518.09337416284859</v>
      </c>
      <c r="CV257" s="50">
        <f t="shared" si="629"/>
        <v>539.38918774991123</v>
      </c>
      <c r="CW257" s="50">
        <f t="shared" si="629"/>
        <v>558.61020008374123</v>
      </c>
      <c r="CX257" s="50">
        <f>SUM(CU59:CX59)</f>
        <v>590.05092664294523</v>
      </c>
      <c r="CY257" s="50">
        <f>SUM(CV59:CY59)</f>
        <v>621.7659947339622</v>
      </c>
      <c r="CZ257" s="50">
        <f>SUM(CW59:CZ59)</f>
        <v>655.43760756771246</v>
      </c>
      <c r="DA257" s="50">
        <f>SUM(CX59:DA59)</f>
        <v>690.97657734499899</v>
      </c>
      <c r="DB257" s="50">
        <f>SUM(CY59:DB59)</f>
        <v>720.35488968724144</v>
      </c>
      <c r="DE257" s="138"/>
      <c r="DF257" s="66">
        <v>341.39740218012525</v>
      </c>
    </row>
    <row r="258" spans="1:110" s="66" customFormat="1" x14ac:dyDescent="0.2">
      <c r="A258" s="66" t="s">
        <v>473</v>
      </c>
      <c r="AB258" s="50"/>
      <c r="AC258" s="50"/>
      <c r="AD258" s="50"/>
      <c r="AE258" s="50"/>
      <c r="AL258" s="66">
        <f t="shared" ref="AL258:BQ258" si="630">SUM(AI72:AL72)</f>
        <v>0</v>
      </c>
      <c r="AM258" s="66">
        <f t="shared" si="630"/>
        <v>0</v>
      </c>
      <c r="AN258" s="66">
        <f t="shared" si="630"/>
        <v>0</v>
      </c>
      <c r="AO258" s="66">
        <f t="shared" si="630"/>
        <v>0</v>
      </c>
      <c r="AP258" s="66">
        <f t="shared" si="630"/>
        <v>0</v>
      </c>
      <c r="AQ258" s="66">
        <f t="shared" si="630"/>
        <v>0</v>
      </c>
      <c r="AR258" s="66">
        <f t="shared" si="630"/>
        <v>0</v>
      </c>
      <c r="AS258" s="66">
        <f t="shared" si="630"/>
        <v>0</v>
      </c>
      <c r="AT258" s="66">
        <f t="shared" si="630"/>
        <v>0</v>
      </c>
      <c r="AU258" s="66">
        <f t="shared" si="630"/>
        <v>0</v>
      </c>
      <c r="AV258" s="66">
        <f t="shared" si="630"/>
        <v>0</v>
      </c>
      <c r="AW258" s="66">
        <f t="shared" si="630"/>
        <v>0</v>
      </c>
      <c r="AX258" s="66">
        <f t="shared" si="630"/>
        <v>0</v>
      </c>
      <c r="AY258" s="66">
        <f t="shared" si="630"/>
        <v>0</v>
      </c>
      <c r="AZ258" s="66">
        <f t="shared" si="630"/>
        <v>0</v>
      </c>
      <c r="BA258" s="66">
        <f t="shared" si="630"/>
        <v>0</v>
      </c>
      <c r="BB258" s="66">
        <f t="shared" si="630"/>
        <v>0</v>
      </c>
      <c r="BC258" s="66">
        <f t="shared" si="630"/>
        <v>0</v>
      </c>
      <c r="BD258" s="66">
        <f t="shared" si="630"/>
        <v>0</v>
      </c>
      <c r="BE258" s="66">
        <f t="shared" si="630"/>
        <v>0</v>
      </c>
      <c r="BF258" s="66">
        <f t="shared" si="630"/>
        <v>0</v>
      </c>
      <c r="BG258" s="66">
        <f t="shared" si="630"/>
        <v>0</v>
      </c>
      <c r="BH258" s="66">
        <f t="shared" si="630"/>
        <v>0</v>
      </c>
      <c r="BI258" s="66">
        <f t="shared" si="630"/>
        <v>0</v>
      </c>
      <c r="BJ258" s="66">
        <f t="shared" si="630"/>
        <v>0</v>
      </c>
      <c r="BK258" s="66">
        <f t="shared" si="630"/>
        <v>0</v>
      </c>
      <c r="BL258" s="66">
        <f t="shared" si="630"/>
        <v>0</v>
      </c>
      <c r="BM258" s="66">
        <f t="shared" si="630"/>
        <v>0</v>
      </c>
      <c r="BN258" s="66">
        <f t="shared" si="630"/>
        <v>0</v>
      </c>
      <c r="BO258" s="66">
        <f t="shared" si="630"/>
        <v>0</v>
      </c>
      <c r="BP258" s="66">
        <f t="shared" si="630"/>
        <v>0</v>
      </c>
      <c r="BQ258" s="66">
        <f t="shared" si="630"/>
        <v>0</v>
      </c>
      <c r="BR258" s="66">
        <f t="shared" ref="BR258:CW258" si="631">SUM(BO72:BR72)</f>
        <v>0</v>
      </c>
      <c r="BS258" s="66">
        <f t="shared" si="631"/>
        <v>0</v>
      </c>
      <c r="BT258" s="66">
        <f t="shared" si="631"/>
        <v>0</v>
      </c>
      <c r="BU258" s="66">
        <f t="shared" si="631"/>
        <v>0</v>
      </c>
      <c r="BV258" s="66">
        <f t="shared" si="631"/>
        <v>0</v>
      </c>
      <c r="BW258" s="66">
        <f t="shared" si="631"/>
        <v>0</v>
      </c>
      <c r="BX258" s="66">
        <f t="shared" si="631"/>
        <v>0</v>
      </c>
      <c r="BY258" s="66">
        <f t="shared" si="631"/>
        <v>40.690000000000012</v>
      </c>
      <c r="BZ258" s="66">
        <f t="shared" si="631"/>
        <v>71.30100000000003</v>
      </c>
      <c r="CA258" s="66">
        <f t="shared" si="631"/>
        <v>128.39200000000005</v>
      </c>
      <c r="CB258" s="66">
        <f t="shared" si="631"/>
        <v>174.63800000000003</v>
      </c>
      <c r="CC258" s="66">
        <f t="shared" si="631"/>
        <v>182.53500000000008</v>
      </c>
      <c r="CD258" s="66">
        <f t="shared" si="631"/>
        <v>196.00100000000003</v>
      </c>
      <c r="CE258" s="66">
        <f t="shared" si="631"/>
        <v>191.54700000000008</v>
      </c>
      <c r="CF258" s="66">
        <f t="shared" si="631"/>
        <v>194.79200000000006</v>
      </c>
      <c r="CG258" s="66">
        <f t="shared" si="631"/>
        <v>197.41800000000003</v>
      </c>
      <c r="CH258" s="66">
        <f t="shared" si="631"/>
        <v>218.85500000000002</v>
      </c>
      <c r="CI258" s="66">
        <f t="shared" si="631"/>
        <v>227.33499999999998</v>
      </c>
      <c r="CJ258" s="66">
        <f t="shared" si="631"/>
        <v>236.67800000000005</v>
      </c>
      <c r="CK258" s="66">
        <f t="shared" si="631"/>
        <v>254.649</v>
      </c>
      <c r="CL258" s="66">
        <f t="shared" si="631"/>
        <v>261.16800000000001</v>
      </c>
      <c r="CM258" s="50">
        <f t="shared" si="631"/>
        <v>265.47776851739297</v>
      </c>
      <c r="CN258" s="50">
        <f t="shared" si="631"/>
        <v>281.30084507057524</v>
      </c>
      <c r="CO258" s="50">
        <f t="shared" si="631"/>
        <v>288.9703460589925</v>
      </c>
      <c r="CP258" s="50">
        <f t="shared" si="631"/>
        <v>295.78935890996547</v>
      </c>
      <c r="CQ258" s="50">
        <f t="shared" si="631"/>
        <v>317.00080039510101</v>
      </c>
      <c r="CR258" s="50">
        <f t="shared" si="631"/>
        <v>338.25657055901547</v>
      </c>
      <c r="CS258" s="50">
        <f t="shared" si="631"/>
        <v>359.22715710362388</v>
      </c>
      <c r="CT258" s="50">
        <f t="shared" si="631"/>
        <v>376.78019756036025</v>
      </c>
      <c r="CU258" s="50">
        <f t="shared" si="631"/>
        <v>392.24426352282887</v>
      </c>
      <c r="CV258" s="50">
        <f t="shared" si="631"/>
        <v>407.21930921137027</v>
      </c>
      <c r="CW258" s="50">
        <f t="shared" si="631"/>
        <v>420.89352486598278</v>
      </c>
      <c r="CX258" s="50">
        <f>SUM(CU72:CX72)</f>
        <v>444.0842899007755</v>
      </c>
      <c r="CY258" s="50">
        <f>SUM(CV72:CY72)</f>
        <v>470.00495054288825</v>
      </c>
      <c r="CZ258" s="50">
        <f>SUM(CW72:CZ72)</f>
        <v>497.89166071665363</v>
      </c>
      <c r="DA258" s="50">
        <f>SUM(CX72:DA72)</f>
        <v>527.6004722856062</v>
      </c>
      <c r="DB258" s="50">
        <f>SUM(CY72:DB72)</f>
        <v>553.04639607517697</v>
      </c>
      <c r="DE258" s="138"/>
      <c r="DF258" s="66">
        <v>255.98876399084719</v>
      </c>
    </row>
    <row r="259" spans="1:110" s="93" customFormat="1" x14ac:dyDescent="0.2"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11" customFormat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62" customFormat="1" hidden="1" outlineLevel="1" x14ac:dyDescent="0.2">
      <c r="A261" s="61" t="s">
        <v>339</v>
      </c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4" customFormat="1" hidden="1" outlineLevel="1" x14ac:dyDescent="0.2">
      <c r="A262" s="64" t="s">
        <v>474</v>
      </c>
      <c r="B262" s="64">
        <f t="shared" ref="B262:Z262" si="632">B39-B268</f>
        <v>35.032451600000002</v>
      </c>
      <c r="C262" s="64">
        <f t="shared" si="632"/>
        <v>51.527452799999999</v>
      </c>
      <c r="D262" s="64">
        <f t="shared" si="632"/>
        <v>48.232658299999997</v>
      </c>
      <c r="E262" s="64">
        <f t="shared" si="632"/>
        <v>51.989954699999998</v>
      </c>
      <c r="F262" s="64">
        <f t="shared" si="632"/>
        <v>54.900096900000001</v>
      </c>
      <c r="G262" s="64">
        <f t="shared" si="632"/>
        <v>87.195499999999996</v>
      </c>
      <c r="H262" s="64">
        <f t="shared" si="632"/>
        <v>137.65675770000001</v>
      </c>
      <c r="I262" s="64">
        <f t="shared" si="632"/>
        <v>205.30286229999999</v>
      </c>
      <c r="J262" s="64">
        <f t="shared" si="632"/>
        <v>251.5100473</v>
      </c>
      <c r="K262" s="64">
        <f t="shared" si="632"/>
        <v>252.27378899999999</v>
      </c>
      <c r="L262" s="64">
        <f t="shared" si="632"/>
        <v>255.39782880000001</v>
      </c>
      <c r="M262" s="64">
        <f t="shared" si="632"/>
        <v>316.57533510000002</v>
      </c>
      <c r="N262" s="64">
        <f t="shared" si="632"/>
        <v>390.59667109999998</v>
      </c>
      <c r="O262" s="64">
        <f t="shared" si="632"/>
        <v>322.2245628</v>
      </c>
      <c r="P262" s="64">
        <f t="shared" si="632"/>
        <v>328.03517909999999</v>
      </c>
      <c r="Q262" s="64">
        <f t="shared" si="632"/>
        <v>470.7980786</v>
      </c>
      <c r="R262" s="64">
        <f t="shared" si="632"/>
        <v>443.92914969999998</v>
      </c>
      <c r="S262" s="64">
        <f t="shared" si="632"/>
        <v>561.65699310000002</v>
      </c>
      <c r="T262" s="64">
        <f t="shared" si="632"/>
        <v>643.48970670000006</v>
      </c>
      <c r="U262" s="64">
        <f t="shared" si="632"/>
        <v>649.05824080000002</v>
      </c>
      <c r="V262" s="64">
        <f t="shared" si="632"/>
        <v>594.73789999999997</v>
      </c>
      <c r="W262" s="64">
        <f t="shared" si="632"/>
        <v>782.71100000000001</v>
      </c>
      <c r="X262" s="64">
        <f t="shared" si="632"/>
        <v>965.90030000000002</v>
      </c>
      <c r="Y262" s="64">
        <f t="shared" si="632"/>
        <v>1133.3415</v>
      </c>
      <c r="Z262" s="64">
        <f t="shared" si="632"/>
        <v>1305.9975999999999</v>
      </c>
      <c r="AA262" s="64">
        <f t="shared" ref="AA262" si="633">AA39-AA268</f>
        <v>1587.0628999999999</v>
      </c>
      <c r="AB262" s="30"/>
      <c r="AC262" s="30"/>
      <c r="AD262" s="30"/>
      <c r="AE262" s="30"/>
      <c r="AI262" s="64">
        <f t="shared" ref="AI262:BN262" si="634">AI39-AI268</f>
        <v>0</v>
      </c>
      <c r="AJ262" s="64">
        <f t="shared" si="634"/>
        <v>0</v>
      </c>
      <c r="AK262" s="64">
        <f t="shared" si="634"/>
        <v>0</v>
      </c>
      <c r="AL262" s="64">
        <f t="shared" si="634"/>
        <v>0</v>
      </c>
      <c r="AM262" s="64">
        <f t="shared" si="634"/>
        <v>0</v>
      </c>
      <c r="AN262" s="64">
        <f t="shared" si="634"/>
        <v>0</v>
      </c>
      <c r="AO262" s="64">
        <f t="shared" si="634"/>
        <v>0</v>
      </c>
      <c r="AP262" s="64">
        <f t="shared" si="634"/>
        <v>0</v>
      </c>
      <c r="AQ262" s="64">
        <f t="shared" si="634"/>
        <v>0</v>
      </c>
      <c r="AR262" s="64">
        <f t="shared" si="634"/>
        <v>0</v>
      </c>
      <c r="AS262" s="64">
        <f t="shared" si="634"/>
        <v>0</v>
      </c>
      <c r="AT262" s="64">
        <f t="shared" si="634"/>
        <v>0</v>
      </c>
      <c r="AU262" s="64">
        <f t="shared" si="634"/>
        <v>0</v>
      </c>
      <c r="AV262" s="64">
        <f t="shared" si="634"/>
        <v>0</v>
      </c>
      <c r="AW262" s="64">
        <f t="shared" si="634"/>
        <v>0</v>
      </c>
      <c r="AX262" s="64">
        <f t="shared" si="634"/>
        <v>0</v>
      </c>
      <c r="AY262" s="64">
        <f t="shared" si="634"/>
        <v>0</v>
      </c>
      <c r="AZ262" s="64">
        <f t="shared" si="634"/>
        <v>0</v>
      </c>
      <c r="BA262" s="64">
        <f t="shared" si="634"/>
        <v>0</v>
      </c>
      <c r="BB262" s="64">
        <f t="shared" si="634"/>
        <v>0</v>
      </c>
      <c r="BC262" s="64">
        <f t="shared" si="634"/>
        <v>0</v>
      </c>
      <c r="BD262" s="64">
        <f t="shared" si="634"/>
        <v>0</v>
      </c>
      <c r="BE262" s="64">
        <f t="shared" si="634"/>
        <v>0</v>
      </c>
      <c r="BF262" s="64">
        <f t="shared" si="634"/>
        <v>0</v>
      </c>
      <c r="BG262" s="64">
        <f t="shared" si="634"/>
        <v>0</v>
      </c>
      <c r="BH262" s="64">
        <f t="shared" si="634"/>
        <v>0</v>
      </c>
      <c r="BI262" s="64">
        <f t="shared" si="634"/>
        <v>0</v>
      </c>
      <c r="BJ262" s="64">
        <f t="shared" si="634"/>
        <v>0</v>
      </c>
      <c r="BK262" s="64">
        <f t="shared" si="634"/>
        <v>0</v>
      </c>
      <c r="BL262" s="64">
        <f t="shared" si="634"/>
        <v>0</v>
      </c>
      <c r="BM262" s="64">
        <f t="shared" si="634"/>
        <v>0</v>
      </c>
      <c r="BN262" s="64">
        <f t="shared" si="634"/>
        <v>0</v>
      </c>
      <c r="BO262" s="64">
        <f t="shared" ref="BO262:CT262" si="635">BO39-BO268</f>
        <v>0</v>
      </c>
      <c r="BP262" s="64">
        <f t="shared" si="635"/>
        <v>0</v>
      </c>
      <c r="BQ262" s="64">
        <f t="shared" si="635"/>
        <v>0</v>
      </c>
      <c r="BR262" s="64">
        <f t="shared" si="635"/>
        <v>0</v>
      </c>
      <c r="BS262" s="64">
        <f t="shared" si="635"/>
        <v>0</v>
      </c>
      <c r="BT262" s="64">
        <f t="shared" si="635"/>
        <v>0</v>
      </c>
      <c r="BU262" s="64">
        <f t="shared" si="635"/>
        <v>0</v>
      </c>
      <c r="BV262" s="64">
        <f t="shared" si="635"/>
        <v>0</v>
      </c>
      <c r="BW262" s="64">
        <f t="shared" si="635"/>
        <v>0</v>
      </c>
      <c r="BX262" s="64">
        <f t="shared" si="635"/>
        <v>0</v>
      </c>
      <c r="BY262" s="64">
        <f t="shared" si="635"/>
        <v>243.8</v>
      </c>
      <c r="BZ262" s="64">
        <f t="shared" si="635"/>
        <v>235.29900000000001</v>
      </c>
      <c r="CA262" s="64">
        <f t="shared" si="635"/>
        <v>308.49</v>
      </c>
      <c r="CB262" s="64">
        <f t="shared" si="635"/>
        <v>257.64999999999998</v>
      </c>
      <c r="CC262" s="64">
        <f t="shared" si="635"/>
        <v>290.69400000000002</v>
      </c>
      <c r="CD262" s="64">
        <f t="shared" si="635"/>
        <v>276.50700000000001</v>
      </c>
      <c r="CE262" s="64">
        <f t="shared" si="635"/>
        <v>296.41000000000003</v>
      </c>
      <c r="CF262" s="64">
        <f t="shared" si="635"/>
        <v>306.56299999999999</v>
      </c>
      <c r="CG262" s="64">
        <f t="shared" si="635"/>
        <v>333.62700000000001</v>
      </c>
      <c r="CH262" s="64">
        <f t="shared" si="635"/>
        <v>369.39800000000002</v>
      </c>
      <c r="CI262" s="64">
        <f t="shared" si="635"/>
        <v>339.62400000000002</v>
      </c>
      <c r="CJ262" s="64">
        <f t="shared" si="635"/>
        <v>358.22399999999999</v>
      </c>
      <c r="CK262" s="64">
        <f t="shared" si="635"/>
        <v>428.56099999999998</v>
      </c>
      <c r="CL262" s="64">
        <f t="shared" ref="CL262" si="636">CL39-CL268</f>
        <v>460.654</v>
      </c>
      <c r="CM262" s="30">
        <f t="shared" si="635"/>
        <v>408.02122708290665</v>
      </c>
      <c r="CN262" s="30">
        <f t="shared" si="635"/>
        <v>458.78547409830566</v>
      </c>
      <c r="CO262" s="30">
        <f t="shared" si="635"/>
        <v>474.82307803798597</v>
      </c>
      <c r="CP262" s="30">
        <f t="shared" si="635"/>
        <v>490.70328477732437</v>
      </c>
      <c r="CQ262" s="30">
        <f t="shared" si="635"/>
        <v>532.31842840537593</v>
      </c>
      <c r="CR262" s="30">
        <f t="shared" si="635"/>
        <v>590.4641461152645</v>
      </c>
      <c r="CS262" s="30">
        <f t="shared" si="635"/>
        <v>603.60943203310376</v>
      </c>
      <c r="CT262" s="30">
        <f t="shared" si="635"/>
        <v>590.17359372402973</v>
      </c>
      <c r="CU262" s="30">
        <f t="shared" ref="CU262:DB262" si="637">CU39-CU268</f>
        <v>636.70573271787327</v>
      </c>
      <c r="CV262" s="30">
        <f t="shared" si="637"/>
        <v>690.25515877804173</v>
      </c>
      <c r="CW262" s="30">
        <f t="shared" si="637"/>
        <v>693.27102558084084</v>
      </c>
      <c r="CX262" s="30">
        <f t="shared" si="637"/>
        <v>736.7377963224842</v>
      </c>
      <c r="CY262" s="30">
        <f t="shared" si="637"/>
        <v>785.19468609324338</v>
      </c>
      <c r="CZ262" s="30">
        <f t="shared" si="637"/>
        <v>847.61119897983633</v>
      </c>
      <c r="DA262" s="30">
        <f t="shared" si="637"/>
        <v>859.27473046647594</v>
      </c>
      <c r="DB262" s="30">
        <f t="shared" si="637"/>
        <v>873.97801600716218</v>
      </c>
      <c r="DE262" s="139"/>
      <c r="DF262" s="64">
        <v>422.53</v>
      </c>
    </row>
    <row r="263" spans="1:110" s="64" customFormat="1" hidden="1" outlineLevel="1" x14ac:dyDescent="0.2">
      <c r="A263" s="64" t="s">
        <v>475</v>
      </c>
      <c r="B263" s="64">
        <f t="shared" ref="B263:Z263" si="638">B59-B269</f>
        <v>6.1713640000000005</v>
      </c>
      <c r="C263" s="64">
        <f t="shared" si="638"/>
        <v>7.5108591000000011</v>
      </c>
      <c r="D263" s="64">
        <f t="shared" si="638"/>
        <v>4.829150199999992</v>
      </c>
      <c r="E263" s="64">
        <f t="shared" si="638"/>
        <v>5.8956287999999937</v>
      </c>
      <c r="F263" s="64">
        <f t="shared" si="638"/>
        <v>7.5322593000000069</v>
      </c>
      <c r="G263" s="64">
        <f t="shared" si="638"/>
        <v>16.65709579999999</v>
      </c>
      <c r="H263" s="64">
        <f t="shared" si="638"/>
        <v>31.620155299999993</v>
      </c>
      <c r="I263" s="64">
        <f t="shared" si="638"/>
        <v>40.340971999999994</v>
      </c>
      <c r="J263" s="64">
        <f t="shared" si="638"/>
        <v>44.838558300000017</v>
      </c>
      <c r="K263" s="64">
        <f t="shared" si="638"/>
        <v>58.687473699999991</v>
      </c>
      <c r="L263" s="64">
        <f t="shared" si="638"/>
        <v>66.194517900000022</v>
      </c>
      <c r="M263" s="64">
        <f t="shared" si="638"/>
        <v>66.352130700000018</v>
      </c>
      <c r="N263" s="64">
        <f t="shared" si="638"/>
        <v>81.459243600000036</v>
      </c>
      <c r="O263" s="64">
        <f t="shared" si="638"/>
        <v>40.769859500000052</v>
      </c>
      <c r="P263" s="64">
        <f t="shared" si="638"/>
        <v>33.146940599999994</v>
      </c>
      <c r="Q263" s="64">
        <f t="shared" si="638"/>
        <v>-17.810021200000023</v>
      </c>
      <c r="R263" s="64">
        <f t="shared" si="638"/>
        <v>10.7832042</v>
      </c>
      <c r="S263" s="64">
        <f t="shared" si="638"/>
        <v>36.321285400000022</v>
      </c>
      <c r="T263" s="64">
        <f t="shared" si="638"/>
        <v>143.51492150000007</v>
      </c>
      <c r="U263" s="64">
        <f t="shared" si="638"/>
        <v>132.8105855</v>
      </c>
      <c r="V263" s="64">
        <f t="shared" si="638"/>
        <v>128.88409999999999</v>
      </c>
      <c r="W263" s="64">
        <f t="shared" si="638"/>
        <v>167.62900000000002</v>
      </c>
      <c r="X263" s="64">
        <f t="shared" si="638"/>
        <v>204.35590000000002</v>
      </c>
      <c r="Y263" s="64">
        <f t="shared" si="638"/>
        <v>250.27530000000002</v>
      </c>
      <c r="Z263" s="64">
        <f t="shared" si="638"/>
        <v>284.6900999999998</v>
      </c>
      <c r="AA263" s="64">
        <f t="shared" ref="AA263" si="639">AA59-AA269</f>
        <v>340.61479999999995</v>
      </c>
      <c r="AB263" s="30"/>
      <c r="AC263" s="30"/>
      <c r="AD263" s="30"/>
      <c r="AE263" s="30"/>
      <c r="AI263" s="64">
        <f t="shared" ref="AI263:BN263" si="640">AI59-AI269</f>
        <v>0</v>
      </c>
      <c r="AJ263" s="64">
        <f t="shared" si="640"/>
        <v>0</v>
      </c>
      <c r="AK263" s="64">
        <f t="shared" si="640"/>
        <v>0</v>
      </c>
      <c r="AL263" s="64">
        <f t="shared" si="640"/>
        <v>0</v>
      </c>
      <c r="AM263" s="64">
        <f t="shared" si="640"/>
        <v>0</v>
      </c>
      <c r="AN263" s="64">
        <f t="shared" si="640"/>
        <v>0</v>
      </c>
      <c r="AO263" s="64">
        <f t="shared" si="640"/>
        <v>0</v>
      </c>
      <c r="AP263" s="64">
        <f t="shared" si="640"/>
        <v>0</v>
      </c>
      <c r="AQ263" s="64">
        <f t="shared" si="640"/>
        <v>0</v>
      </c>
      <c r="AR263" s="64">
        <f t="shared" si="640"/>
        <v>0</v>
      </c>
      <c r="AS263" s="64">
        <f t="shared" si="640"/>
        <v>0</v>
      </c>
      <c r="AT263" s="64">
        <f t="shared" si="640"/>
        <v>0</v>
      </c>
      <c r="AU263" s="64">
        <f t="shared" si="640"/>
        <v>0</v>
      </c>
      <c r="AV263" s="64">
        <f t="shared" si="640"/>
        <v>0</v>
      </c>
      <c r="AW263" s="64">
        <f t="shared" si="640"/>
        <v>0</v>
      </c>
      <c r="AX263" s="64">
        <f t="shared" si="640"/>
        <v>0</v>
      </c>
      <c r="AY263" s="64">
        <f t="shared" si="640"/>
        <v>0</v>
      </c>
      <c r="AZ263" s="64">
        <f t="shared" si="640"/>
        <v>0</v>
      </c>
      <c r="BA263" s="64">
        <f t="shared" si="640"/>
        <v>0</v>
      </c>
      <c r="BB263" s="64">
        <f t="shared" si="640"/>
        <v>0</v>
      </c>
      <c r="BC263" s="64">
        <f t="shared" si="640"/>
        <v>0</v>
      </c>
      <c r="BD263" s="64">
        <f t="shared" si="640"/>
        <v>0</v>
      </c>
      <c r="BE263" s="64">
        <f t="shared" si="640"/>
        <v>0</v>
      </c>
      <c r="BF263" s="64">
        <f t="shared" si="640"/>
        <v>0</v>
      </c>
      <c r="BG263" s="64">
        <f t="shared" si="640"/>
        <v>0</v>
      </c>
      <c r="BH263" s="64">
        <f t="shared" si="640"/>
        <v>0</v>
      </c>
      <c r="BI263" s="64">
        <f t="shared" si="640"/>
        <v>0</v>
      </c>
      <c r="BJ263" s="64">
        <f t="shared" si="640"/>
        <v>0</v>
      </c>
      <c r="BK263" s="64">
        <f t="shared" si="640"/>
        <v>0</v>
      </c>
      <c r="BL263" s="64">
        <f t="shared" si="640"/>
        <v>0</v>
      </c>
      <c r="BM263" s="64">
        <f t="shared" si="640"/>
        <v>0</v>
      </c>
      <c r="BN263" s="64">
        <f t="shared" si="640"/>
        <v>0</v>
      </c>
      <c r="BO263" s="64">
        <f t="shared" ref="BO263:CT263" si="641">BO59-BO269</f>
        <v>0</v>
      </c>
      <c r="BP263" s="64">
        <f t="shared" si="641"/>
        <v>0</v>
      </c>
      <c r="BQ263" s="64">
        <f t="shared" si="641"/>
        <v>0</v>
      </c>
      <c r="BR263" s="64">
        <f t="shared" si="641"/>
        <v>0</v>
      </c>
      <c r="BS263" s="64">
        <f t="shared" si="641"/>
        <v>0</v>
      </c>
      <c r="BT263" s="64">
        <f t="shared" si="641"/>
        <v>0</v>
      </c>
      <c r="BU263" s="64">
        <f t="shared" si="641"/>
        <v>0</v>
      </c>
      <c r="BV263" s="64">
        <f t="shared" si="641"/>
        <v>0</v>
      </c>
      <c r="BW263" s="64">
        <f t="shared" si="641"/>
        <v>0</v>
      </c>
      <c r="BX263" s="64">
        <f t="shared" si="641"/>
        <v>0</v>
      </c>
      <c r="BY263" s="64">
        <f t="shared" si="641"/>
        <v>52.210000000000008</v>
      </c>
      <c r="BZ263" s="64">
        <f t="shared" si="641"/>
        <v>40.095000000000027</v>
      </c>
      <c r="CA263" s="64">
        <f t="shared" si="641"/>
        <v>71.53000000000003</v>
      </c>
      <c r="CB263" s="64">
        <f t="shared" si="641"/>
        <v>58.819999999999965</v>
      </c>
      <c r="CC263" s="64">
        <f t="shared" si="641"/>
        <v>66.695000000000036</v>
      </c>
      <c r="CD263" s="64">
        <f t="shared" si="641"/>
        <v>53.229000000000013</v>
      </c>
      <c r="CE263" s="64">
        <f t="shared" si="641"/>
        <v>70.204000000000036</v>
      </c>
      <c r="CF263" s="64">
        <f t="shared" si="641"/>
        <v>63.903999999999968</v>
      </c>
      <c r="CG263" s="64">
        <f t="shared" si="641"/>
        <v>68.924000000000007</v>
      </c>
      <c r="CH263" s="64">
        <f t="shared" si="641"/>
        <v>81.658000000000015</v>
      </c>
      <c r="CI263" s="64">
        <f t="shared" si="641"/>
        <v>76.135999999999996</v>
      </c>
      <c r="CJ263" s="64">
        <f t="shared" si="641"/>
        <v>77.95999999999998</v>
      </c>
      <c r="CK263" s="64">
        <f t="shared" si="641"/>
        <v>94.09</v>
      </c>
      <c r="CL263" s="64">
        <f t="shared" ref="CL263" si="642">CL59-CL269</f>
        <v>94.657999999999987</v>
      </c>
      <c r="CM263" s="30">
        <f t="shared" si="641"/>
        <v>88.422413475349828</v>
      </c>
      <c r="CN263" s="30">
        <f t="shared" si="641"/>
        <v>98.567112404884767</v>
      </c>
      <c r="CO263" s="30">
        <f t="shared" si="641"/>
        <v>101.68201994369215</v>
      </c>
      <c r="CP263" s="30">
        <f t="shared" si="641"/>
        <v>104.42008757721516</v>
      </c>
      <c r="CQ263" s="30">
        <f t="shared" si="641"/>
        <v>114.24855987935172</v>
      </c>
      <c r="CR263" s="30">
        <f t="shared" si="641"/>
        <v>126.42014754127754</v>
      </c>
      <c r="CS263" s="30">
        <f t="shared" si="641"/>
        <v>129.12283853723267</v>
      </c>
      <c r="CT263" s="30">
        <f t="shared" si="641"/>
        <v>126.21483923098774</v>
      </c>
      <c r="CU263" s="30">
        <f t="shared" ref="CU263:DB263" si="643">CU59-CU269</f>
        <v>136.33554885335064</v>
      </c>
      <c r="CV263" s="30">
        <f t="shared" si="643"/>
        <v>147.71596112834018</v>
      </c>
      <c r="CW263" s="30">
        <f t="shared" si="643"/>
        <v>148.3438508710627</v>
      </c>
      <c r="CX263" s="30">
        <f t="shared" si="643"/>
        <v>157.65556579019164</v>
      </c>
      <c r="CY263" s="30">
        <f t="shared" si="643"/>
        <v>168.05061694436768</v>
      </c>
      <c r="CZ263" s="30">
        <f t="shared" si="643"/>
        <v>181.38757396209041</v>
      </c>
      <c r="DA263" s="30">
        <f t="shared" si="643"/>
        <v>183.8828206483492</v>
      </c>
      <c r="DB263" s="30">
        <f t="shared" si="643"/>
        <v>187.03387813243427</v>
      </c>
      <c r="DE263" s="139"/>
      <c r="DF263" s="64">
        <v>93.211402180125305</v>
      </c>
    </row>
    <row r="264" spans="1:110" s="89" customFormat="1" hidden="1" outlineLevel="1" x14ac:dyDescent="0.2">
      <c r="A264" s="86" t="s">
        <v>476</v>
      </c>
      <c r="B264" s="86">
        <f t="shared" ref="B264:Z264" si="644">+B263/B262</f>
        <v>0.17616135092298252</v>
      </c>
      <c r="C264" s="86">
        <f t="shared" si="644"/>
        <v>0.14576422260096664</v>
      </c>
      <c r="D264" s="86">
        <f t="shared" si="644"/>
        <v>0.100121999703259</v>
      </c>
      <c r="E264" s="86">
        <f t="shared" si="644"/>
        <v>0.11339938328509437</v>
      </c>
      <c r="F264" s="86">
        <f t="shared" si="644"/>
        <v>0.13719938079016408</v>
      </c>
      <c r="G264" s="86">
        <f t="shared" si="644"/>
        <v>0.19103159910775203</v>
      </c>
      <c r="H264" s="86">
        <f t="shared" si="644"/>
        <v>0.22970289165832933</v>
      </c>
      <c r="I264" s="86">
        <f t="shared" si="644"/>
        <v>0.19649493216052447</v>
      </c>
      <c r="J264" s="86">
        <f t="shared" si="644"/>
        <v>0.1782774039500569</v>
      </c>
      <c r="K264" s="86">
        <f t="shared" si="644"/>
        <v>0.23263405180789509</v>
      </c>
      <c r="L264" s="86">
        <f t="shared" si="644"/>
        <v>0.25918199152678162</v>
      </c>
      <c r="M264" s="86">
        <f t="shared" si="644"/>
        <v>0.20959349432273575</v>
      </c>
      <c r="N264" s="86">
        <f t="shared" si="644"/>
        <v>0.20855078813292027</v>
      </c>
      <c r="O264" s="86">
        <f t="shared" si="644"/>
        <v>0.12652623110332312</v>
      </c>
      <c r="P264" s="86">
        <f t="shared" si="644"/>
        <v>0.10104690811193547</v>
      </c>
      <c r="Q264" s="86">
        <f t="shared" si="644"/>
        <v>-3.7829426264782598E-2</v>
      </c>
      <c r="R264" s="86">
        <f t="shared" si="644"/>
        <v>2.4290372027354169E-2</v>
      </c>
      <c r="S264" s="86">
        <f t="shared" si="644"/>
        <v>6.4668090749709958E-2</v>
      </c>
      <c r="T264" s="86">
        <f t="shared" si="644"/>
        <v>0.223025978513294</v>
      </c>
      <c r="U264" s="86">
        <f t="shared" si="644"/>
        <v>0.20462044413195285</v>
      </c>
      <c r="V264" s="86">
        <f t="shared" si="644"/>
        <v>0.21670739329038893</v>
      </c>
      <c r="W264" s="86">
        <f t="shared" si="644"/>
        <v>0.21416461503671216</v>
      </c>
      <c r="X264" s="86">
        <f t="shared" si="644"/>
        <v>0.21157038671589606</v>
      </c>
      <c r="Y264" s="86">
        <f t="shared" si="644"/>
        <v>0.22082955578702448</v>
      </c>
      <c r="Z264" s="86">
        <f t="shared" si="644"/>
        <v>0.21798669461567144</v>
      </c>
      <c r="AA264" s="86">
        <f t="shared" ref="AA264" si="645">+AA263/AA262</f>
        <v>0.21461959699265856</v>
      </c>
      <c r="AB264" s="87"/>
      <c r="AC264" s="87"/>
      <c r="AD264" s="87"/>
      <c r="AE264" s="87"/>
      <c r="AF264" s="86"/>
      <c r="AG264" s="86"/>
      <c r="AH264" s="86"/>
      <c r="AI264" s="86" t="e">
        <f t="shared" ref="AI264:BN264" si="646">+AI263/AI262</f>
        <v>#DIV/0!</v>
      </c>
      <c r="AJ264" s="86" t="e">
        <f t="shared" si="646"/>
        <v>#DIV/0!</v>
      </c>
      <c r="AK264" s="86" t="e">
        <f t="shared" si="646"/>
        <v>#DIV/0!</v>
      </c>
      <c r="AL264" s="86" t="e">
        <f t="shared" si="646"/>
        <v>#DIV/0!</v>
      </c>
      <c r="AM264" s="86" t="e">
        <f t="shared" si="646"/>
        <v>#DIV/0!</v>
      </c>
      <c r="AN264" s="86" t="e">
        <f t="shared" si="646"/>
        <v>#DIV/0!</v>
      </c>
      <c r="AO264" s="86" t="e">
        <f t="shared" si="646"/>
        <v>#DIV/0!</v>
      </c>
      <c r="AP264" s="86" t="e">
        <f t="shared" si="646"/>
        <v>#DIV/0!</v>
      </c>
      <c r="AQ264" s="86" t="e">
        <f t="shared" si="646"/>
        <v>#DIV/0!</v>
      </c>
      <c r="AR264" s="86" t="e">
        <f t="shared" si="646"/>
        <v>#DIV/0!</v>
      </c>
      <c r="AS264" s="86" t="e">
        <f t="shared" si="646"/>
        <v>#DIV/0!</v>
      </c>
      <c r="AT264" s="86" t="e">
        <f t="shared" si="646"/>
        <v>#DIV/0!</v>
      </c>
      <c r="AU264" s="86" t="e">
        <f t="shared" si="646"/>
        <v>#DIV/0!</v>
      </c>
      <c r="AV264" s="86" t="e">
        <f t="shared" si="646"/>
        <v>#DIV/0!</v>
      </c>
      <c r="AW264" s="86" t="e">
        <f t="shared" si="646"/>
        <v>#DIV/0!</v>
      </c>
      <c r="AX264" s="86" t="e">
        <f t="shared" si="646"/>
        <v>#DIV/0!</v>
      </c>
      <c r="AY264" s="86" t="e">
        <f t="shared" si="646"/>
        <v>#DIV/0!</v>
      </c>
      <c r="AZ264" s="86" t="e">
        <f t="shared" si="646"/>
        <v>#DIV/0!</v>
      </c>
      <c r="BA264" s="86" t="e">
        <f t="shared" si="646"/>
        <v>#DIV/0!</v>
      </c>
      <c r="BB264" s="86" t="e">
        <f t="shared" si="646"/>
        <v>#DIV/0!</v>
      </c>
      <c r="BC264" s="86" t="e">
        <f t="shared" si="646"/>
        <v>#DIV/0!</v>
      </c>
      <c r="BD264" s="86" t="e">
        <f t="shared" si="646"/>
        <v>#DIV/0!</v>
      </c>
      <c r="BE264" s="86" t="e">
        <f t="shared" si="646"/>
        <v>#DIV/0!</v>
      </c>
      <c r="BF264" s="86" t="e">
        <f t="shared" si="646"/>
        <v>#DIV/0!</v>
      </c>
      <c r="BG264" s="86" t="e">
        <f t="shared" si="646"/>
        <v>#DIV/0!</v>
      </c>
      <c r="BH264" s="86" t="e">
        <f t="shared" si="646"/>
        <v>#DIV/0!</v>
      </c>
      <c r="BI264" s="86" t="e">
        <f t="shared" si="646"/>
        <v>#DIV/0!</v>
      </c>
      <c r="BJ264" s="86" t="e">
        <f t="shared" si="646"/>
        <v>#DIV/0!</v>
      </c>
      <c r="BK264" s="86" t="e">
        <f t="shared" si="646"/>
        <v>#DIV/0!</v>
      </c>
      <c r="BL264" s="86" t="e">
        <f t="shared" si="646"/>
        <v>#DIV/0!</v>
      </c>
      <c r="BM264" s="86" t="e">
        <f t="shared" si="646"/>
        <v>#DIV/0!</v>
      </c>
      <c r="BN264" s="86" t="e">
        <f t="shared" si="646"/>
        <v>#DIV/0!</v>
      </c>
      <c r="BO264" s="86" t="e">
        <f t="shared" ref="BO264:CJ264" si="647">+BO263/BO262</f>
        <v>#DIV/0!</v>
      </c>
      <c r="BP264" s="86" t="e">
        <f t="shared" si="647"/>
        <v>#DIV/0!</v>
      </c>
      <c r="BQ264" s="86" t="e">
        <f t="shared" si="647"/>
        <v>#DIV/0!</v>
      </c>
      <c r="BR264" s="86" t="e">
        <f t="shared" si="647"/>
        <v>#DIV/0!</v>
      </c>
      <c r="BS264" s="86" t="e">
        <f t="shared" si="647"/>
        <v>#DIV/0!</v>
      </c>
      <c r="BT264" s="86" t="e">
        <f t="shared" si="647"/>
        <v>#DIV/0!</v>
      </c>
      <c r="BU264" s="86" t="e">
        <f t="shared" si="647"/>
        <v>#DIV/0!</v>
      </c>
      <c r="BV264" s="86" t="e">
        <f t="shared" si="647"/>
        <v>#DIV/0!</v>
      </c>
      <c r="BW264" s="86" t="e">
        <f t="shared" si="647"/>
        <v>#DIV/0!</v>
      </c>
      <c r="BX264" s="86" t="e">
        <f t="shared" si="647"/>
        <v>#DIV/0!</v>
      </c>
      <c r="BY264" s="86">
        <f t="shared" si="647"/>
        <v>0.21415094339622645</v>
      </c>
      <c r="BZ264" s="86">
        <f t="shared" si="647"/>
        <v>0.17040021419555557</v>
      </c>
      <c r="CA264" s="86">
        <f t="shared" si="647"/>
        <v>0.2318713734642939</v>
      </c>
      <c r="CB264" s="86">
        <f t="shared" si="647"/>
        <v>0.2282941975548223</v>
      </c>
      <c r="CC264" s="86">
        <f t="shared" si="647"/>
        <v>0.22943370004196864</v>
      </c>
      <c r="CD264" s="86">
        <f t="shared" si="647"/>
        <v>0.19250507220432037</v>
      </c>
      <c r="CE264" s="86">
        <f t="shared" si="647"/>
        <v>0.23684760972976632</v>
      </c>
      <c r="CF264" s="86">
        <f t="shared" si="647"/>
        <v>0.20845307489814482</v>
      </c>
      <c r="CG264" s="86">
        <f t="shared" si="647"/>
        <v>0.20658999421509652</v>
      </c>
      <c r="CH264" s="86">
        <f t="shared" si="647"/>
        <v>0.22105696295053034</v>
      </c>
      <c r="CI264" s="86">
        <f t="shared" si="647"/>
        <v>0.22417732551292013</v>
      </c>
      <c r="CJ264" s="86">
        <f t="shared" si="647"/>
        <v>0.21762919290723118</v>
      </c>
      <c r="CK264" s="86">
        <f t="shared" ref="CK264:DB264" si="648">+CK263/CK262</f>
        <v>0.21954867568444167</v>
      </c>
      <c r="CL264" s="86">
        <f t="shared" si="648"/>
        <v>0.20548611322163704</v>
      </c>
      <c r="CM264" s="47">
        <f t="shared" si="648"/>
        <v>0.21671032683155747</v>
      </c>
      <c r="CN264" s="47">
        <f t="shared" si="648"/>
        <v>0.2148435771612168</v>
      </c>
      <c r="CO264" s="47">
        <f t="shared" si="648"/>
        <v>0.21414717322471333</v>
      </c>
      <c r="CP264" s="47">
        <f t="shared" si="648"/>
        <v>0.21279679760978126</v>
      </c>
      <c r="CQ264" s="47">
        <f t="shared" si="648"/>
        <v>0.2146244687068172</v>
      </c>
      <c r="CR264" s="47">
        <f t="shared" si="648"/>
        <v>0.21410300417563213</v>
      </c>
      <c r="CS264" s="47">
        <f t="shared" si="648"/>
        <v>0.21391786092923609</v>
      </c>
      <c r="CT264" s="47">
        <f t="shared" si="648"/>
        <v>0.21386053285536677</v>
      </c>
      <c r="CU264" s="47">
        <f t="shared" si="648"/>
        <v>0.21412646666676308</v>
      </c>
      <c r="CV264" s="47">
        <f t="shared" si="648"/>
        <v>0.21400196615674941</v>
      </c>
      <c r="CW264" s="47">
        <f t="shared" si="648"/>
        <v>0.21397670665202875</v>
      </c>
      <c r="CX264" s="47">
        <f t="shared" si="648"/>
        <v>0.21399141808272695</v>
      </c>
      <c r="CY264" s="47">
        <f t="shared" si="648"/>
        <v>0.21402413938956708</v>
      </c>
      <c r="CZ264" s="47">
        <f t="shared" si="648"/>
        <v>0.21399855757026803</v>
      </c>
      <c r="DA264" s="47">
        <f t="shared" si="648"/>
        <v>0.21399770542364771</v>
      </c>
      <c r="DB264" s="47">
        <f t="shared" si="648"/>
        <v>0.21400295511655243</v>
      </c>
      <c r="DE264" s="130"/>
      <c r="DF264" s="89">
        <v>0.22060303926378083</v>
      </c>
    </row>
    <row r="265" spans="1:110" s="64" customFormat="1" hidden="1" outlineLevel="1" x14ac:dyDescent="0.2">
      <c r="A265" s="64" t="s">
        <v>477</v>
      </c>
      <c r="B265" s="64">
        <f t="shared" ref="B265:Z265" si="649">B72-B271</f>
        <v>4.1181095000000001</v>
      </c>
      <c r="C265" s="64">
        <f t="shared" si="649"/>
        <v>5.1169923000000015</v>
      </c>
      <c r="D265" s="64">
        <f t="shared" si="649"/>
        <v>3.6395475999999913</v>
      </c>
      <c r="E265" s="64">
        <f t="shared" si="649"/>
        <v>3.7936076999999928</v>
      </c>
      <c r="F265" s="64">
        <f t="shared" si="649"/>
        <v>5.2521410000000071</v>
      </c>
      <c r="G265" s="64">
        <f t="shared" si="649"/>
        <v>10.818219599999988</v>
      </c>
      <c r="H265" s="64">
        <f t="shared" si="649"/>
        <v>20.294906699999999</v>
      </c>
      <c r="I265" s="64">
        <f t="shared" si="649"/>
        <v>24.801878799999997</v>
      </c>
      <c r="J265" s="64">
        <f t="shared" si="649"/>
        <v>30.232234800000018</v>
      </c>
      <c r="K265" s="64">
        <f t="shared" si="649"/>
        <v>45.906828899999987</v>
      </c>
      <c r="L265" s="64">
        <f t="shared" si="649"/>
        <v>44.203929600000023</v>
      </c>
      <c r="M265" s="64">
        <f t="shared" si="649"/>
        <v>32.373520000000021</v>
      </c>
      <c r="N265" s="64">
        <f t="shared" si="649"/>
        <v>44.512796200000032</v>
      </c>
      <c r="O265" s="64">
        <f t="shared" si="649"/>
        <v>20.454211900000047</v>
      </c>
      <c r="P265" s="64">
        <f t="shared" si="649"/>
        <v>15.787642699999999</v>
      </c>
      <c r="Q265" s="64">
        <f t="shared" si="649"/>
        <v>-86.459489200000021</v>
      </c>
      <c r="R265" s="64">
        <f t="shared" si="649"/>
        <v>-37.530795499999996</v>
      </c>
      <c r="S265" s="64">
        <f t="shared" si="649"/>
        <v>1.3417854000000222</v>
      </c>
      <c r="T265" s="64">
        <f t="shared" si="649"/>
        <v>175.87752080000004</v>
      </c>
      <c r="U265" s="64">
        <f t="shared" si="649"/>
        <v>91.962353900000011</v>
      </c>
      <c r="V265" s="64">
        <f t="shared" si="649"/>
        <v>97.48060000000001</v>
      </c>
      <c r="W265" s="64">
        <f t="shared" si="649"/>
        <v>130.49800000000002</v>
      </c>
      <c r="X265" s="64">
        <f t="shared" si="649"/>
        <v>154.7381</v>
      </c>
      <c r="Y265" s="64">
        <f t="shared" si="649"/>
        <v>196.00130000000004</v>
      </c>
      <c r="Z265" s="64">
        <f t="shared" si="649"/>
        <v>218.85609999999983</v>
      </c>
      <c r="AA265" s="64">
        <f t="shared" ref="AA265" si="650">AA72-AA271</f>
        <v>261.16749999999996</v>
      </c>
      <c r="AB265" s="30"/>
      <c r="AC265" s="30"/>
      <c r="AD265" s="30"/>
      <c r="AE265" s="30"/>
      <c r="AI265" s="64">
        <f t="shared" ref="AI265:BN265" si="651">AI72-AI271</f>
        <v>0</v>
      </c>
      <c r="AJ265" s="64">
        <f t="shared" si="651"/>
        <v>0</v>
      </c>
      <c r="AK265" s="64">
        <f t="shared" si="651"/>
        <v>0</v>
      </c>
      <c r="AL265" s="64">
        <f t="shared" si="651"/>
        <v>0</v>
      </c>
      <c r="AM265" s="64">
        <f t="shared" si="651"/>
        <v>0</v>
      </c>
      <c r="AN265" s="64">
        <f t="shared" si="651"/>
        <v>0</v>
      </c>
      <c r="AO265" s="64">
        <f t="shared" si="651"/>
        <v>0</v>
      </c>
      <c r="AP265" s="64">
        <f t="shared" si="651"/>
        <v>0</v>
      </c>
      <c r="AQ265" s="64">
        <f t="shared" si="651"/>
        <v>0</v>
      </c>
      <c r="AR265" s="64">
        <f t="shared" si="651"/>
        <v>0</v>
      </c>
      <c r="AS265" s="64">
        <f t="shared" si="651"/>
        <v>0</v>
      </c>
      <c r="AT265" s="64">
        <f t="shared" si="651"/>
        <v>0</v>
      </c>
      <c r="AU265" s="64">
        <f t="shared" si="651"/>
        <v>0</v>
      </c>
      <c r="AV265" s="64">
        <f t="shared" si="651"/>
        <v>0</v>
      </c>
      <c r="AW265" s="64">
        <f t="shared" si="651"/>
        <v>0</v>
      </c>
      <c r="AX265" s="64">
        <f t="shared" si="651"/>
        <v>0</v>
      </c>
      <c r="AY265" s="64">
        <f t="shared" si="651"/>
        <v>0</v>
      </c>
      <c r="AZ265" s="64">
        <f t="shared" si="651"/>
        <v>0</v>
      </c>
      <c r="BA265" s="64">
        <f t="shared" si="651"/>
        <v>0</v>
      </c>
      <c r="BB265" s="64">
        <f t="shared" si="651"/>
        <v>0</v>
      </c>
      <c r="BC265" s="64">
        <f t="shared" si="651"/>
        <v>0</v>
      </c>
      <c r="BD265" s="64">
        <f t="shared" si="651"/>
        <v>0</v>
      </c>
      <c r="BE265" s="64">
        <f t="shared" si="651"/>
        <v>0</v>
      </c>
      <c r="BF265" s="64">
        <f t="shared" si="651"/>
        <v>0</v>
      </c>
      <c r="BG265" s="64">
        <f t="shared" si="651"/>
        <v>0</v>
      </c>
      <c r="BH265" s="64">
        <f t="shared" si="651"/>
        <v>0</v>
      </c>
      <c r="BI265" s="64">
        <f t="shared" si="651"/>
        <v>0</v>
      </c>
      <c r="BJ265" s="64">
        <f t="shared" si="651"/>
        <v>0</v>
      </c>
      <c r="BK265" s="64">
        <f t="shared" si="651"/>
        <v>0</v>
      </c>
      <c r="BL265" s="64">
        <f t="shared" si="651"/>
        <v>0</v>
      </c>
      <c r="BM265" s="64">
        <f t="shared" si="651"/>
        <v>0</v>
      </c>
      <c r="BN265" s="64">
        <f t="shared" si="651"/>
        <v>0</v>
      </c>
      <c r="BO265" s="64">
        <f t="shared" ref="BO265:CT265" si="652">BO72-BO271</f>
        <v>0</v>
      </c>
      <c r="BP265" s="64">
        <f t="shared" si="652"/>
        <v>0</v>
      </c>
      <c r="BQ265" s="64">
        <f t="shared" si="652"/>
        <v>0</v>
      </c>
      <c r="BR265" s="64">
        <f t="shared" si="652"/>
        <v>0</v>
      </c>
      <c r="BS265" s="64">
        <f t="shared" si="652"/>
        <v>0</v>
      </c>
      <c r="BT265" s="64">
        <f t="shared" si="652"/>
        <v>0</v>
      </c>
      <c r="BU265" s="64">
        <f t="shared" si="652"/>
        <v>0</v>
      </c>
      <c r="BV265" s="64">
        <f t="shared" si="652"/>
        <v>0</v>
      </c>
      <c r="BW265" s="64">
        <f t="shared" si="652"/>
        <v>0</v>
      </c>
      <c r="BX265" s="64">
        <f t="shared" si="652"/>
        <v>0</v>
      </c>
      <c r="BY265" s="64">
        <f t="shared" si="652"/>
        <v>40.690000000000012</v>
      </c>
      <c r="BZ265" s="64">
        <f t="shared" si="652"/>
        <v>30.611000000000022</v>
      </c>
      <c r="CA265" s="64">
        <f t="shared" si="652"/>
        <v>57.09100000000003</v>
      </c>
      <c r="CB265" s="64">
        <f t="shared" si="652"/>
        <v>46.245999999999967</v>
      </c>
      <c r="CC265" s="64">
        <f t="shared" si="652"/>
        <v>48.587000000000039</v>
      </c>
      <c r="CD265" s="64">
        <f t="shared" si="652"/>
        <v>44.077000000000012</v>
      </c>
      <c r="CE265" s="64">
        <f t="shared" si="652"/>
        <v>52.637000000000043</v>
      </c>
      <c r="CF265" s="64">
        <f t="shared" si="652"/>
        <v>49.490999999999957</v>
      </c>
      <c r="CG265" s="64">
        <f t="shared" si="652"/>
        <v>51.213000000000015</v>
      </c>
      <c r="CH265" s="64">
        <f t="shared" si="652"/>
        <v>65.51400000000001</v>
      </c>
      <c r="CI265" s="64">
        <f t="shared" si="652"/>
        <v>61.117000000000004</v>
      </c>
      <c r="CJ265" s="64">
        <f t="shared" si="652"/>
        <v>58.833999999999989</v>
      </c>
      <c r="CK265" s="64">
        <f t="shared" si="652"/>
        <v>69.183999999999997</v>
      </c>
      <c r="CL265" s="64">
        <f t="shared" ref="CL265" si="653">CL72-CL271</f>
        <v>72.032999999999987</v>
      </c>
      <c r="CM265" s="30">
        <f t="shared" si="652"/>
        <v>65.426768517393015</v>
      </c>
      <c r="CN265" s="30">
        <f t="shared" si="652"/>
        <v>74.65707655318225</v>
      </c>
      <c r="CO265" s="30">
        <f t="shared" si="652"/>
        <v>76.853500988417224</v>
      </c>
      <c r="CP265" s="30">
        <f t="shared" si="652"/>
        <v>78.852012850972997</v>
      </c>
      <c r="CQ265" s="30">
        <f t="shared" si="652"/>
        <v>86.638210002528552</v>
      </c>
      <c r="CR265" s="30">
        <f t="shared" si="652"/>
        <v>95.912846717096727</v>
      </c>
      <c r="CS265" s="30">
        <f t="shared" si="652"/>
        <v>97.824087533025562</v>
      </c>
      <c r="CT265" s="30">
        <f t="shared" si="652"/>
        <v>96.405053307709423</v>
      </c>
      <c r="CU265" s="30">
        <f t="shared" ref="CU265:DB265" si="654">CU72-CU271</f>
        <v>102.10227596499715</v>
      </c>
      <c r="CV265" s="30">
        <f t="shared" si="654"/>
        <v>110.88789240563814</v>
      </c>
      <c r="CW265" s="30">
        <f t="shared" si="654"/>
        <v>111.4983031876381</v>
      </c>
      <c r="CX265" s="30">
        <f t="shared" si="654"/>
        <v>119.59581834250214</v>
      </c>
      <c r="CY265" s="30">
        <f t="shared" si="654"/>
        <v>128.0229366071099</v>
      </c>
      <c r="CZ265" s="30">
        <f t="shared" si="654"/>
        <v>138.77460257940351</v>
      </c>
      <c r="DA265" s="30">
        <f t="shared" si="654"/>
        <v>141.20711475659064</v>
      </c>
      <c r="DB265" s="30">
        <f t="shared" si="654"/>
        <v>145.04174213207295</v>
      </c>
      <c r="DE265" s="139"/>
      <c r="DF265" s="64">
        <v>66.853763990847199</v>
      </c>
    </row>
    <row r="266" spans="1:110" s="64" customFormat="1" hidden="1" outlineLevel="1" x14ac:dyDescent="0.2"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64" customFormat="1" hidden="1" outlineLevel="1" x14ac:dyDescent="0.2">
      <c r="A267" s="65" t="s">
        <v>352</v>
      </c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</row>
    <row r="268" spans="1:110" s="64" customFormat="1" hidden="1" outlineLevel="1" x14ac:dyDescent="0.2">
      <c r="A268" s="64" t="s">
        <v>478</v>
      </c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</row>
    <row r="269" spans="1:110" s="64" customFormat="1" hidden="1" outlineLevel="1" x14ac:dyDescent="0.2">
      <c r="A269" s="64" t="s">
        <v>479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</row>
    <row r="270" spans="1:110" s="89" customFormat="1" hidden="1" outlineLevel="1" x14ac:dyDescent="0.2">
      <c r="A270" s="86" t="s">
        <v>480</v>
      </c>
      <c r="B270" s="86" t="e">
        <f>+B269/B268</f>
        <v>#DIV/0!</v>
      </c>
      <c r="C270" s="86" t="e">
        <f t="shared" ref="C270:X270" si="655">+C269/C268</f>
        <v>#DIV/0!</v>
      </c>
      <c r="D270" s="86" t="e">
        <f t="shared" si="655"/>
        <v>#DIV/0!</v>
      </c>
      <c r="E270" s="86" t="e">
        <f t="shared" si="655"/>
        <v>#DIV/0!</v>
      </c>
      <c r="F270" s="86" t="e">
        <f t="shared" si="655"/>
        <v>#DIV/0!</v>
      </c>
      <c r="G270" s="86" t="e">
        <f t="shared" si="655"/>
        <v>#DIV/0!</v>
      </c>
      <c r="H270" s="86" t="e">
        <f t="shared" si="655"/>
        <v>#DIV/0!</v>
      </c>
      <c r="I270" s="86" t="e">
        <f t="shared" si="655"/>
        <v>#DIV/0!</v>
      </c>
      <c r="J270" s="86" t="e">
        <f t="shared" si="655"/>
        <v>#DIV/0!</v>
      </c>
      <c r="K270" s="86" t="e">
        <f t="shared" si="655"/>
        <v>#DIV/0!</v>
      </c>
      <c r="L270" s="86" t="e">
        <f t="shared" si="655"/>
        <v>#DIV/0!</v>
      </c>
      <c r="M270" s="86" t="e">
        <f t="shared" si="655"/>
        <v>#DIV/0!</v>
      </c>
      <c r="N270" s="86" t="e">
        <f t="shared" si="655"/>
        <v>#DIV/0!</v>
      </c>
      <c r="O270" s="86" t="e">
        <f t="shared" si="655"/>
        <v>#DIV/0!</v>
      </c>
      <c r="P270" s="86" t="e">
        <f t="shared" si="655"/>
        <v>#DIV/0!</v>
      </c>
      <c r="Q270" s="86" t="e">
        <f t="shared" si="655"/>
        <v>#DIV/0!</v>
      </c>
      <c r="R270" s="86" t="e">
        <f t="shared" si="655"/>
        <v>#DIV/0!</v>
      </c>
      <c r="S270" s="86" t="e">
        <f t="shared" si="655"/>
        <v>#DIV/0!</v>
      </c>
      <c r="T270" s="86" t="e">
        <f t="shared" si="655"/>
        <v>#DIV/0!</v>
      </c>
      <c r="U270" s="86" t="e">
        <f t="shared" si="655"/>
        <v>#DIV/0!</v>
      </c>
      <c r="V270" s="86" t="e">
        <f t="shared" si="655"/>
        <v>#DIV/0!</v>
      </c>
      <c r="W270" s="86" t="e">
        <f t="shared" si="655"/>
        <v>#DIV/0!</v>
      </c>
      <c r="X270" s="86" t="e">
        <f t="shared" si="655"/>
        <v>#DIV/0!</v>
      </c>
      <c r="Y270" s="86" t="e">
        <f>+Y269/Y268</f>
        <v>#DIV/0!</v>
      </c>
      <c r="Z270" s="86" t="e">
        <f>+Z269/Z268</f>
        <v>#DIV/0!</v>
      </c>
      <c r="AA270" s="86" t="e">
        <f>+AA269/AA268</f>
        <v>#DIV/0!</v>
      </c>
      <c r="AB270" s="87"/>
      <c r="AC270" s="87"/>
      <c r="AD270" s="87"/>
      <c r="AE270" s="87"/>
      <c r="AF270" s="86"/>
      <c r="AG270" s="86"/>
      <c r="AH270" s="86"/>
      <c r="AI270" s="86" t="e">
        <f t="shared" ref="AI270:BN270" si="656">+AI269/AI268</f>
        <v>#DIV/0!</v>
      </c>
      <c r="AJ270" s="86" t="e">
        <f t="shared" si="656"/>
        <v>#DIV/0!</v>
      </c>
      <c r="AK270" s="86" t="e">
        <f t="shared" si="656"/>
        <v>#DIV/0!</v>
      </c>
      <c r="AL270" s="86" t="e">
        <f t="shared" si="656"/>
        <v>#DIV/0!</v>
      </c>
      <c r="AM270" s="86" t="e">
        <f t="shared" si="656"/>
        <v>#DIV/0!</v>
      </c>
      <c r="AN270" s="86" t="e">
        <f t="shared" si="656"/>
        <v>#DIV/0!</v>
      </c>
      <c r="AO270" s="86" t="e">
        <f t="shared" si="656"/>
        <v>#DIV/0!</v>
      </c>
      <c r="AP270" s="86" t="e">
        <f t="shared" si="656"/>
        <v>#DIV/0!</v>
      </c>
      <c r="AQ270" s="86" t="e">
        <f t="shared" si="656"/>
        <v>#DIV/0!</v>
      </c>
      <c r="AR270" s="86" t="e">
        <f t="shared" si="656"/>
        <v>#DIV/0!</v>
      </c>
      <c r="AS270" s="86" t="e">
        <f t="shared" si="656"/>
        <v>#DIV/0!</v>
      </c>
      <c r="AT270" s="86" t="e">
        <f t="shared" si="656"/>
        <v>#DIV/0!</v>
      </c>
      <c r="AU270" s="86" t="e">
        <f t="shared" si="656"/>
        <v>#DIV/0!</v>
      </c>
      <c r="AV270" s="86" t="e">
        <f t="shared" si="656"/>
        <v>#DIV/0!</v>
      </c>
      <c r="AW270" s="86" t="e">
        <f t="shared" si="656"/>
        <v>#DIV/0!</v>
      </c>
      <c r="AX270" s="86" t="e">
        <f t="shared" si="656"/>
        <v>#DIV/0!</v>
      </c>
      <c r="AY270" s="86" t="e">
        <f t="shared" si="656"/>
        <v>#DIV/0!</v>
      </c>
      <c r="AZ270" s="86" t="e">
        <f t="shared" si="656"/>
        <v>#DIV/0!</v>
      </c>
      <c r="BA270" s="86" t="e">
        <f t="shared" si="656"/>
        <v>#DIV/0!</v>
      </c>
      <c r="BB270" s="86" t="e">
        <f t="shared" si="656"/>
        <v>#DIV/0!</v>
      </c>
      <c r="BC270" s="86" t="e">
        <f t="shared" si="656"/>
        <v>#DIV/0!</v>
      </c>
      <c r="BD270" s="86" t="e">
        <f t="shared" si="656"/>
        <v>#DIV/0!</v>
      </c>
      <c r="BE270" s="86" t="e">
        <f t="shared" si="656"/>
        <v>#DIV/0!</v>
      </c>
      <c r="BF270" s="86" t="e">
        <f t="shared" si="656"/>
        <v>#DIV/0!</v>
      </c>
      <c r="BG270" s="86" t="e">
        <f t="shared" si="656"/>
        <v>#DIV/0!</v>
      </c>
      <c r="BH270" s="86" t="e">
        <f t="shared" si="656"/>
        <v>#DIV/0!</v>
      </c>
      <c r="BI270" s="86" t="e">
        <f t="shared" si="656"/>
        <v>#DIV/0!</v>
      </c>
      <c r="BJ270" s="86" t="e">
        <f t="shared" si="656"/>
        <v>#DIV/0!</v>
      </c>
      <c r="BK270" s="86" t="e">
        <f t="shared" si="656"/>
        <v>#DIV/0!</v>
      </c>
      <c r="BL270" s="86" t="e">
        <f t="shared" si="656"/>
        <v>#DIV/0!</v>
      </c>
      <c r="BM270" s="86" t="e">
        <f t="shared" si="656"/>
        <v>#DIV/0!</v>
      </c>
      <c r="BN270" s="86" t="e">
        <f t="shared" si="656"/>
        <v>#DIV/0!</v>
      </c>
      <c r="BO270" s="86" t="e">
        <f t="shared" ref="BO270:CJ270" si="657">+BO269/BO268</f>
        <v>#DIV/0!</v>
      </c>
      <c r="BP270" s="86" t="e">
        <f t="shared" si="657"/>
        <v>#DIV/0!</v>
      </c>
      <c r="BQ270" s="86" t="e">
        <f t="shared" si="657"/>
        <v>#DIV/0!</v>
      </c>
      <c r="BR270" s="86" t="e">
        <f t="shared" si="657"/>
        <v>#DIV/0!</v>
      </c>
      <c r="BS270" s="86" t="e">
        <f t="shared" si="657"/>
        <v>#DIV/0!</v>
      </c>
      <c r="BT270" s="86" t="e">
        <f t="shared" si="657"/>
        <v>#DIV/0!</v>
      </c>
      <c r="BU270" s="86" t="e">
        <f t="shared" si="657"/>
        <v>#DIV/0!</v>
      </c>
      <c r="BV270" s="86" t="e">
        <f t="shared" si="657"/>
        <v>#DIV/0!</v>
      </c>
      <c r="BW270" s="86" t="e">
        <f t="shared" si="657"/>
        <v>#DIV/0!</v>
      </c>
      <c r="BX270" s="86" t="e">
        <f t="shared" si="657"/>
        <v>#DIV/0!</v>
      </c>
      <c r="BY270" s="86" t="e">
        <f t="shared" si="657"/>
        <v>#DIV/0!</v>
      </c>
      <c r="BZ270" s="86" t="e">
        <f t="shared" si="657"/>
        <v>#DIV/0!</v>
      </c>
      <c r="CA270" s="86" t="e">
        <f t="shared" si="657"/>
        <v>#DIV/0!</v>
      </c>
      <c r="CB270" s="86" t="e">
        <f t="shared" si="657"/>
        <v>#DIV/0!</v>
      </c>
      <c r="CC270" s="86" t="e">
        <f t="shared" si="657"/>
        <v>#DIV/0!</v>
      </c>
      <c r="CD270" s="86" t="e">
        <f t="shared" si="657"/>
        <v>#DIV/0!</v>
      </c>
      <c r="CE270" s="86" t="e">
        <f t="shared" si="657"/>
        <v>#DIV/0!</v>
      </c>
      <c r="CF270" s="86" t="e">
        <f t="shared" si="657"/>
        <v>#DIV/0!</v>
      </c>
      <c r="CG270" s="86" t="e">
        <f t="shared" si="657"/>
        <v>#DIV/0!</v>
      </c>
      <c r="CH270" s="86" t="e">
        <f t="shared" si="657"/>
        <v>#DIV/0!</v>
      </c>
      <c r="CI270" s="86" t="e">
        <f t="shared" si="657"/>
        <v>#DIV/0!</v>
      </c>
      <c r="CJ270" s="86" t="e">
        <f t="shared" si="657"/>
        <v>#DIV/0!</v>
      </c>
      <c r="CK270" s="86" t="e">
        <f t="shared" ref="CK270:DB270" si="658">+CK269/CK268</f>
        <v>#DIV/0!</v>
      </c>
      <c r="CL270" s="86" t="e">
        <f t="shared" si="658"/>
        <v>#DIV/0!</v>
      </c>
      <c r="CM270" s="47" t="e">
        <f t="shared" si="658"/>
        <v>#DIV/0!</v>
      </c>
      <c r="CN270" s="47" t="e">
        <f t="shared" si="658"/>
        <v>#DIV/0!</v>
      </c>
      <c r="CO270" s="47" t="e">
        <f t="shared" si="658"/>
        <v>#DIV/0!</v>
      </c>
      <c r="CP270" s="47" t="e">
        <f t="shared" si="658"/>
        <v>#DIV/0!</v>
      </c>
      <c r="CQ270" s="47" t="e">
        <f t="shared" si="658"/>
        <v>#DIV/0!</v>
      </c>
      <c r="CR270" s="47" t="e">
        <f t="shared" si="658"/>
        <v>#DIV/0!</v>
      </c>
      <c r="CS270" s="47" t="e">
        <f t="shared" si="658"/>
        <v>#DIV/0!</v>
      </c>
      <c r="CT270" s="47" t="e">
        <f t="shared" si="658"/>
        <v>#DIV/0!</v>
      </c>
      <c r="CU270" s="47" t="e">
        <f t="shared" si="658"/>
        <v>#DIV/0!</v>
      </c>
      <c r="CV270" s="47" t="e">
        <f t="shared" si="658"/>
        <v>#DIV/0!</v>
      </c>
      <c r="CW270" s="47" t="e">
        <f t="shared" si="658"/>
        <v>#DIV/0!</v>
      </c>
      <c r="CX270" s="47" t="e">
        <f t="shared" si="658"/>
        <v>#DIV/0!</v>
      </c>
      <c r="CY270" s="47" t="e">
        <f t="shared" si="658"/>
        <v>#DIV/0!</v>
      </c>
      <c r="CZ270" s="47" t="e">
        <f t="shared" si="658"/>
        <v>#DIV/0!</v>
      </c>
      <c r="DA270" s="47" t="e">
        <f t="shared" si="658"/>
        <v>#DIV/0!</v>
      </c>
      <c r="DB270" s="47" t="e">
        <f t="shared" si="658"/>
        <v>#DIV/0!</v>
      </c>
      <c r="DE270" s="130"/>
    </row>
    <row r="271" spans="1:110" s="64" customFormat="1" hidden="1" outlineLevel="1" x14ac:dyDescent="0.2">
      <c r="A271" s="64" t="s">
        <v>481</v>
      </c>
      <c r="AB271" s="30"/>
      <c r="AC271" s="30"/>
      <c r="AD271" s="30"/>
      <c r="AE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9"/>
    </row>
    <row r="272" spans="1:110" s="62" customFormat="1" hidden="1" outlineLevel="1" x14ac:dyDescent="0.2">
      <c r="AB272" s="63"/>
      <c r="AC272" s="63"/>
      <c r="AD272" s="63"/>
      <c r="AE272" s="63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9"/>
    </row>
    <row r="273" spans="1:110" s="11" customFormat="1" collapsed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9"/>
    </row>
    <row r="274" spans="1:110" s="62" customFormat="1" x14ac:dyDescent="0.2">
      <c r="A274" s="154" t="s">
        <v>497</v>
      </c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63"/>
      <c r="AC274" s="63"/>
      <c r="AD274" s="63"/>
      <c r="AE274" s="63"/>
      <c r="AL274" s="179"/>
      <c r="CF274" s="179"/>
      <c r="CG274" s="179"/>
      <c r="CH274" s="179"/>
      <c r="CI274" s="179"/>
      <c r="CJ274" s="179"/>
      <c r="CK274" s="179"/>
      <c r="CL274" s="179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84" customFormat="1" x14ac:dyDescent="0.2">
      <c r="A275" s="84" t="s">
        <v>512</v>
      </c>
      <c r="B275" s="84">
        <f>B39/B196</f>
        <v>1.3721392809952817</v>
      </c>
      <c r="C275" s="84">
        <f>C39/C196</f>
        <v>2.2798079897075185</v>
      </c>
      <c r="D275" s="84">
        <f>D39/D196</f>
        <v>1.8027763670367305</v>
      </c>
      <c r="E275" s="84">
        <f t="shared" ref="E275:Y275" si="659">E41/(E192+E179+E169)</f>
        <v>1.2731119199697603</v>
      </c>
      <c r="F275" s="84">
        <f t="shared" si="659"/>
        <v>1.1938502169691532</v>
      </c>
      <c r="G275" s="84">
        <f t="shared" si="659"/>
        <v>1.4671839677229748</v>
      </c>
      <c r="H275" s="84">
        <f t="shared" si="659"/>
        <v>1.336869835035932</v>
      </c>
      <c r="I275" s="84">
        <f t="shared" si="659"/>
        <v>1.2924125769635697</v>
      </c>
      <c r="J275" s="84">
        <f t="shared" si="659"/>
        <v>1.3492842025033636</v>
      </c>
      <c r="K275" s="84">
        <f t="shared" si="659"/>
        <v>1.3437524547996631</v>
      </c>
      <c r="L275" s="84">
        <f t="shared" si="659"/>
        <v>1.106477645811621</v>
      </c>
      <c r="M275" s="84">
        <f t="shared" si="659"/>
        <v>1.0140512604936531</v>
      </c>
      <c r="N275" s="84">
        <f t="shared" si="659"/>
        <v>0.76515758764285269</v>
      </c>
      <c r="O275" s="84">
        <f t="shared" si="659"/>
        <v>0.59782457387828503</v>
      </c>
      <c r="P275" s="84">
        <f t="shared" si="659"/>
        <v>0.58144117642660753</v>
      </c>
      <c r="Q275" s="84">
        <f t="shared" si="659"/>
        <v>0.6536726491977638</v>
      </c>
      <c r="R275" s="84">
        <f t="shared" si="659"/>
        <v>0.52974057917037076</v>
      </c>
      <c r="S275" s="84">
        <f t="shared" si="659"/>
        <v>0.8099740613280918</v>
      </c>
      <c r="T275" s="84">
        <f t="shared" si="659"/>
        <v>1.0841154827705586</v>
      </c>
      <c r="U275" s="84">
        <f t="shared" si="659"/>
        <v>1.0359645959325656</v>
      </c>
      <c r="V275" s="84">
        <f t="shared" si="659"/>
        <v>0.86586612760338355</v>
      </c>
      <c r="W275" s="84">
        <f t="shared" si="659"/>
        <v>0.87306346492123355</v>
      </c>
      <c r="X275" s="84">
        <f t="shared" si="659"/>
        <v>0.84166880591118132</v>
      </c>
      <c r="Y275" s="84">
        <f t="shared" si="659"/>
        <v>0.92674850015013222</v>
      </c>
      <c r="Z275" s="84">
        <f t="shared" ref="Z275:AE275" si="660">Z41/(Z192+Z179+Z169)</f>
        <v>0.78987028806126403</v>
      </c>
      <c r="AA275" s="84">
        <f t="shared" ref="AA275" si="661">AA41/(AA192+AA179+AA169)</f>
        <v>0.78891311318973167</v>
      </c>
      <c r="AB275" s="50">
        <f t="shared" si="660"/>
        <v>0.77621093511782357</v>
      </c>
      <c r="AC275" s="50">
        <f t="shared" si="660"/>
        <v>0.79519196755396593</v>
      </c>
      <c r="AD275" s="50">
        <f t="shared" si="660"/>
        <v>0.76235920146448943</v>
      </c>
      <c r="AE275" s="50">
        <f t="shared" si="660"/>
        <v>0.76293310638730205</v>
      </c>
      <c r="AL275" s="84" t="e">
        <f>SUM(AI41:AL41)/(AL192+AL179+AL169)</f>
        <v>#DIV/0!</v>
      </c>
      <c r="AM275" s="84" t="e">
        <f t="shared" ref="AM275:CL275" si="662">SUM(AJ41:AM41)/(AM192+AM179+AM169)</f>
        <v>#DIV/0!</v>
      </c>
      <c r="AN275" s="84" t="e">
        <f t="shared" si="662"/>
        <v>#DIV/0!</v>
      </c>
      <c r="AO275" s="84" t="e">
        <f t="shared" si="662"/>
        <v>#DIV/0!</v>
      </c>
      <c r="AP275" s="84" t="e">
        <f t="shared" si="662"/>
        <v>#DIV/0!</v>
      </c>
      <c r="AQ275" s="84" t="e">
        <f t="shared" si="662"/>
        <v>#DIV/0!</v>
      </c>
      <c r="AR275" s="84" t="e">
        <f t="shared" si="662"/>
        <v>#DIV/0!</v>
      </c>
      <c r="AS275" s="84" t="e">
        <f t="shared" si="662"/>
        <v>#DIV/0!</v>
      </c>
      <c r="AT275" s="84" t="e">
        <f t="shared" si="662"/>
        <v>#DIV/0!</v>
      </c>
      <c r="AU275" s="84" t="e">
        <f t="shared" si="662"/>
        <v>#DIV/0!</v>
      </c>
      <c r="AV275" s="84" t="e">
        <f t="shared" si="662"/>
        <v>#DIV/0!</v>
      </c>
      <c r="AW275" s="84" t="e">
        <f t="shared" si="662"/>
        <v>#DIV/0!</v>
      </c>
      <c r="AX275" s="84" t="e">
        <f t="shared" si="662"/>
        <v>#DIV/0!</v>
      </c>
      <c r="AY275" s="84" t="e">
        <f t="shared" si="662"/>
        <v>#DIV/0!</v>
      </c>
      <c r="AZ275" s="84" t="e">
        <f t="shared" si="662"/>
        <v>#DIV/0!</v>
      </c>
      <c r="BA275" s="84" t="e">
        <f t="shared" si="662"/>
        <v>#DIV/0!</v>
      </c>
      <c r="BB275" s="84" t="e">
        <f t="shared" si="662"/>
        <v>#DIV/0!</v>
      </c>
      <c r="BC275" s="84" t="e">
        <f t="shared" si="662"/>
        <v>#DIV/0!</v>
      </c>
      <c r="BD275" s="84" t="e">
        <f t="shared" si="662"/>
        <v>#DIV/0!</v>
      </c>
      <c r="BE275" s="84" t="e">
        <f t="shared" si="662"/>
        <v>#DIV/0!</v>
      </c>
      <c r="BF275" s="84" t="e">
        <f t="shared" si="662"/>
        <v>#DIV/0!</v>
      </c>
      <c r="BG275" s="84" t="e">
        <f t="shared" si="662"/>
        <v>#DIV/0!</v>
      </c>
      <c r="BH275" s="84" t="e">
        <f t="shared" si="662"/>
        <v>#DIV/0!</v>
      </c>
      <c r="BI275" s="84" t="e">
        <f t="shared" si="662"/>
        <v>#DIV/0!</v>
      </c>
      <c r="BJ275" s="84" t="e">
        <f t="shared" si="662"/>
        <v>#DIV/0!</v>
      </c>
      <c r="BK275" s="84" t="e">
        <f t="shared" si="662"/>
        <v>#DIV/0!</v>
      </c>
      <c r="BL275" s="84" t="e">
        <f t="shared" si="662"/>
        <v>#DIV/0!</v>
      </c>
      <c r="BM275" s="84" t="e">
        <f t="shared" si="662"/>
        <v>#DIV/0!</v>
      </c>
      <c r="BN275" s="84" t="e">
        <f t="shared" si="662"/>
        <v>#DIV/0!</v>
      </c>
      <c r="BO275" s="84" t="e">
        <f t="shared" si="662"/>
        <v>#DIV/0!</v>
      </c>
      <c r="BP275" s="84" t="e">
        <f t="shared" si="662"/>
        <v>#DIV/0!</v>
      </c>
      <c r="BQ275" s="84" t="e">
        <f t="shared" si="662"/>
        <v>#DIV/0!</v>
      </c>
      <c r="BR275" s="84" t="e">
        <f t="shared" si="662"/>
        <v>#DIV/0!</v>
      </c>
      <c r="BS275" s="84" t="e">
        <f t="shared" si="662"/>
        <v>#DIV/0!</v>
      </c>
      <c r="BT275" s="84" t="e">
        <f t="shared" si="662"/>
        <v>#DIV/0!</v>
      </c>
      <c r="BU275" s="84" t="e">
        <f t="shared" si="662"/>
        <v>#DIV/0!</v>
      </c>
      <c r="BV275" s="84" t="e">
        <f t="shared" si="662"/>
        <v>#DIV/0!</v>
      </c>
      <c r="BW275" s="84" t="e">
        <f t="shared" si="662"/>
        <v>#DIV/0!</v>
      </c>
      <c r="BX275" s="84" t="e">
        <f t="shared" si="662"/>
        <v>#DIV/0!</v>
      </c>
      <c r="BY275" s="84" t="e">
        <f t="shared" si="662"/>
        <v>#DIV/0!</v>
      </c>
      <c r="BZ275" s="84">
        <f t="shared" si="662"/>
        <v>0.41747799543918934</v>
      </c>
      <c r="CA275" s="84">
        <f t="shared" si="662"/>
        <v>0.6435442189256888</v>
      </c>
      <c r="CB275" s="84" t="e">
        <f t="shared" si="662"/>
        <v>#DIV/0!</v>
      </c>
      <c r="CC275" s="84">
        <f t="shared" si="662"/>
        <v>22.477885030975347</v>
      </c>
      <c r="CD275" s="84">
        <f t="shared" si="662"/>
        <v>0.9267468787921409</v>
      </c>
      <c r="CE275" s="84">
        <f t="shared" si="662"/>
        <v>0.87291592395685869</v>
      </c>
      <c r="CF275" s="84">
        <f t="shared" si="662"/>
        <v>0.82706050567583067</v>
      </c>
      <c r="CG275" s="84">
        <f t="shared" si="662"/>
        <v>0.81744628901864624</v>
      </c>
      <c r="CH275" s="84">
        <f t="shared" si="662"/>
        <v>0.78987052998216445</v>
      </c>
      <c r="CI275" s="84">
        <f t="shared" si="662"/>
        <v>0.8150760858542565</v>
      </c>
      <c r="CJ275" s="84">
        <f t="shared" si="662"/>
        <v>0.74000258839501021</v>
      </c>
      <c r="CK275" s="84">
        <f>SUM(CH41:CK41)/(CK192+CK179+CK169)</f>
        <v>0.7080046061164661</v>
      </c>
      <c r="CL275" s="84">
        <f t="shared" si="662"/>
        <v>0.78891320211481974</v>
      </c>
      <c r="CM275" s="50">
        <f t="shared" ref="CM275:DB275" si="663">SUM(CJ41:CM41)/(CM192+CM179+CM169)</f>
        <v>0.83436270335599649</v>
      </c>
      <c r="CN275" s="50">
        <f t="shared" si="663"/>
        <v>0.81732867125737807</v>
      </c>
      <c r="CO275" s="50">
        <f t="shared" si="663"/>
        <v>0.79970331621902813</v>
      </c>
      <c r="CP275" s="50">
        <f t="shared" si="663"/>
        <v>0.77621093511782357</v>
      </c>
      <c r="CQ275" s="50">
        <f t="shared" si="663"/>
        <v>0.77619135498498393</v>
      </c>
      <c r="CR275" s="50">
        <f t="shared" si="663"/>
        <v>0.76790180234450722</v>
      </c>
      <c r="CS275" s="50">
        <f t="shared" si="663"/>
        <v>0.78051356453353793</v>
      </c>
      <c r="CT275" s="50">
        <f t="shared" si="663"/>
        <v>0.79519196755396593</v>
      </c>
      <c r="CU275" s="50">
        <f t="shared" si="663"/>
        <v>0.78156577023375773</v>
      </c>
      <c r="CV275" s="50">
        <f t="shared" si="663"/>
        <v>0.76314276631960343</v>
      </c>
      <c r="CW275" s="50">
        <f t="shared" si="663"/>
        <v>0.76329022171633565</v>
      </c>
      <c r="CX275" s="50">
        <f t="shared" si="663"/>
        <v>0.76235920146448943</v>
      </c>
      <c r="CY275" s="50">
        <f t="shared" si="663"/>
        <v>0.75859731907765138</v>
      </c>
      <c r="CZ275" s="50">
        <f t="shared" si="663"/>
        <v>0.75084770409329571</v>
      </c>
      <c r="DA275" s="50">
        <f t="shared" si="663"/>
        <v>0.76134033829912262</v>
      </c>
      <c r="DB275" s="50">
        <f t="shared" si="663"/>
        <v>0.76293310638730205</v>
      </c>
      <c r="DE275" s="138"/>
      <c r="DF275" s="84">
        <v>0.74481661767912044</v>
      </c>
    </row>
    <row r="276" spans="1:110" s="84" customFormat="1" x14ac:dyDescent="0.2">
      <c r="A276" s="84" t="s">
        <v>513</v>
      </c>
      <c r="E276" s="180">
        <f>+E73</f>
        <v>7.6991796108083016E-2</v>
      </c>
      <c r="F276" s="180">
        <f t="shared" ref="F276:AE276" si="664">+F73</f>
        <v>0.10199573118931077</v>
      </c>
      <c r="G276" s="180">
        <f t="shared" si="664"/>
        <v>0.13210729070353733</v>
      </c>
      <c r="H276" s="180">
        <f t="shared" si="664"/>
        <v>0.15573856571440819</v>
      </c>
      <c r="I276" s="180">
        <f t="shared" si="664"/>
        <v>0.12803631702162799</v>
      </c>
      <c r="J276" s="180">
        <f t="shared" si="664"/>
        <v>0.12574877166559448</v>
      </c>
      <c r="K276" s="180">
        <f t="shared" si="664"/>
        <v>0.18867241988106812</v>
      </c>
      <c r="L276" s="180">
        <f t="shared" si="664"/>
        <v>0.18213123315585741</v>
      </c>
      <c r="M276" s="180">
        <f t="shared" si="664"/>
        <v>0.10749154115954974</v>
      </c>
      <c r="N276" s="180">
        <f t="shared" si="664"/>
        <v>0.11982850232485368</v>
      </c>
      <c r="O276" s="180">
        <f t="shared" si="664"/>
        <v>6.6241002027587911E-2</v>
      </c>
      <c r="P276" s="180">
        <f t="shared" si="664"/>
        <v>4.9497040281196052E-2</v>
      </c>
      <c r="Q276" s="180">
        <f t="shared" si="664"/>
        <v>-0.18794151065993725</v>
      </c>
      <c r="R276" s="180">
        <f t="shared" si="664"/>
        <v>-8.6720511934108582E-2</v>
      </c>
      <c r="S276" s="180">
        <f t="shared" si="664"/>
        <v>2.398330250226747E-3</v>
      </c>
      <c r="T276" s="180">
        <f t="shared" si="664"/>
        <v>0.27331831258335187</v>
      </c>
      <c r="U276" s="180">
        <f t="shared" si="664"/>
        <v>0.14168582743306879</v>
      </c>
      <c r="V276" s="180">
        <f t="shared" si="664"/>
        <v>0.16390514208023402</v>
      </c>
      <c r="W276" s="180">
        <f t="shared" si="664"/>
        <v>0.16672564969701462</v>
      </c>
      <c r="X276" s="180">
        <f t="shared" si="664"/>
        <v>0.16020090272256879</v>
      </c>
      <c r="Y276" s="180">
        <f t="shared" si="664"/>
        <v>0.17294107733635453</v>
      </c>
      <c r="Z276" s="180">
        <f t="shared" si="664"/>
        <v>0.1675777198978006</v>
      </c>
      <c r="AA276" s="180">
        <f t="shared" ref="AA276" si="665">+AA73</f>
        <v>0.16456027042154409</v>
      </c>
      <c r="AB276" s="181">
        <f t="shared" si="664"/>
        <v>0.16142772551667853</v>
      </c>
      <c r="AC276" s="181">
        <f t="shared" si="664"/>
        <v>0.16264602975852765</v>
      </c>
      <c r="AD276" s="181">
        <f t="shared" si="664"/>
        <v>0.16107695624745774</v>
      </c>
      <c r="AE276" s="181">
        <f t="shared" si="664"/>
        <v>0.16430088023186037</v>
      </c>
      <c r="AL276" s="180" t="e">
        <f t="shared" ref="AL276:CW276" si="666">+AL73</f>
        <v>#DIV/0!</v>
      </c>
      <c r="AM276" s="180" t="e">
        <f t="shared" si="666"/>
        <v>#DIV/0!</v>
      </c>
      <c r="AN276" s="180" t="e">
        <f t="shared" si="666"/>
        <v>#DIV/0!</v>
      </c>
      <c r="AO276" s="180" t="e">
        <f t="shared" si="666"/>
        <v>#DIV/0!</v>
      </c>
      <c r="AP276" s="180" t="e">
        <f t="shared" si="666"/>
        <v>#DIV/0!</v>
      </c>
      <c r="AQ276" s="180" t="e">
        <f t="shared" si="666"/>
        <v>#DIV/0!</v>
      </c>
      <c r="AR276" s="180" t="e">
        <f t="shared" si="666"/>
        <v>#DIV/0!</v>
      </c>
      <c r="AS276" s="180" t="e">
        <f t="shared" si="666"/>
        <v>#DIV/0!</v>
      </c>
      <c r="AT276" s="180" t="e">
        <f t="shared" si="666"/>
        <v>#DIV/0!</v>
      </c>
      <c r="AU276" s="180" t="e">
        <f t="shared" si="666"/>
        <v>#DIV/0!</v>
      </c>
      <c r="AV276" s="180" t="e">
        <f t="shared" si="666"/>
        <v>#DIV/0!</v>
      </c>
      <c r="AW276" s="180" t="e">
        <f t="shared" si="666"/>
        <v>#DIV/0!</v>
      </c>
      <c r="AX276" s="180" t="e">
        <f t="shared" si="666"/>
        <v>#DIV/0!</v>
      </c>
      <c r="AY276" s="180" t="e">
        <f t="shared" si="666"/>
        <v>#DIV/0!</v>
      </c>
      <c r="AZ276" s="180" t="e">
        <f t="shared" si="666"/>
        <v>#DIV/0!</v>
      </c>
      <c r="BA276" s="180" t="e">
        <f t="shared" si="666"/>
        <v>#DIV/0!</v>
      </c>
      <c r="BB276" s="180" t="e">
        <f t="shared" si="666"/>
        <v>#DIV/0!</v>
      </c>
      <c r="BC276" s="180" t="e">
        <f t="shared" si="666"/>
        <v>#DIV/0!</v>
      </c>
      <c r="BD276" s="180" t="e">
        <f t="shared" si="666"/>
        <v>#DIV/0!</v>
      </c>
      <c r="BE276" s="180" t="e">
        <f t="shared" si="666"/>
        <v>#DIV/0!</v>
      </c>
      <c r="BF276" s="180" t="e">
        <f t="shared" si="666"/>
        <v>#DIV/0!</v>
      </c>
      <c r="BG276" s="180" t="e">
        <f t="shared" si="666"/>
        <v>#DIV/0!</v>
      </c>
      <c r="BH276" s="180" t="e">
        <f t="shared" si="666"/>
        <v>#DIV/0!</v>
      </c>
      <c r="BI276" s="180" t="e">
        <f t="shared" si="666"/>
        <v>#DIV/0!</v>
      </c>
      <c r="BJ276" s="180" t="e">
        <f t="shared" si="666"/>
        <v>#DIV/0!</v>
      </c>
      <c r="BK276" s="180" t="e">
        <f t="shared" si="666"/>
        <v>#DIV/0!</v>
      </c>
      <c r="BL276" s="180" t="e">
        <f t="shared" si="666"/>
        <v>#DIV/0!</v>
      </c>
      <c r="BM276" s="180" t="e">
        <f t="shared" si="666"/>
        <v>#DIV/0!</v>
      </c>
      <c r="BN276" s="180" t="e">
        <f t="shared" si="666"/>
        <v>#DIV/0!</v>
      </c>
      <c r="BO276" s="180" t="e">
        <f t="shared" si="666"/>
        <v>#DIV/0!</v>
      </c>
      <c r="BP276" s="180" t="e">
        <f t="shared" si="666"/>
        <v>#DIV/0!</v>
      </c>
      <c r="BQ276" s="180" t="e">
        <f t="shared" si="666"/>
        <v>#DIV/0!</v>
      </c>
      <c r="BR276" s="180" t="e">
        <f t="shared" si="666"/>
        <v>#DIV/0!</v>
      </c>
      <c r="BS276" s="180" t="e">
        <f t="shared" si="666"/>
        <v>#DIV/0!</v>
      </c>
      <c r="BT276" s="180" t="e">
        <f t="shared" si="666"/>
        <v>#DIV/0!</v>
      </c>
      <c r="BU276" s="180" t="e">
        <f t="shared" si="666"/>
        <v>#DIV/0!</v>
      </c>
      <c r="BV276" s="180" t="e">
        <f t="shared" si="666"/>
        <v>#DIV/0!</v>
      </c>
      <c r="BW276" s="180" t="e">
        <f t="shared" si="666"/>
        <v>#DIV/0!</v>
      </c>
      <c r="BX276" s="180" t="e">
        <f t="shared" si="666"/>
        <v>#DIV/0!</v>
      </c>
      <c r="BY276" s="180">
        <f t="shared" si="666"/>
        <v>0.16689909762100086</v>
      </c>
      <c r="BZ276" s="180">
        <f t="shared" si="666"/>
        <v>0.13009405054845122</v>
      </c>
      <c r="CA276" s="180">
        <f t="shared" si="666"/>
        <v>0.18506596648189577</v>
      </c>
      <c r="CB276" s="180">
        <f t="shared" si="666"/>
        <v>0.17949155831554423</v>
      </c>
      <c r="CC276" s="180">
        <f t="shared" si="666"/>
        <v>0.16714139266720343</v>
      </c>
      <c r="CD276" s="180">
        <f t="shared" si="666"/>
        <v>0.1594064526395354</v>
      </c>
      <c r="CE276" s="180">
        <f t="shared" si="666"/>
        <v>0.17758172801187558</v>
      </c>
      <c r="CF276" s="180">
        <f t="shared" si="666"/>
        <v>0.16143826880608539</v>
      </c>
      <c r="CG276" s="180">
        <f t="shared" si="666"/>
        <v>0.15350376318463438</v>
      </c>
      <c r="CH276" s="180">
        <f t="shared" si="666"/>
        <v>0.17735342367852561</v>
      </c>
      <c r="CI276" s="180">
        <f t="shared" si="666"/>
        <v>0.17995489129154593</v>
      </c>
      <c r="CJ276" s="180">
        <f t="shared" si="666"/>
        <v>0.1642380186698825</v>
      </c>
      <c r="CK276" s="180">
        <f t="shared" si="666"/>
        <v>0.16143326154269755</v>
      </c>
      <c r="CL276" s="180">
        <f t="shared" ref="CL276" si="667">+CL73</f>
        <v>0.15637115926487122</v>
      </c>
      <c r="CM276" s="181">
        <f t="shared" si="666"/>
        <v>0.16035138413055852</v>
      </c>
      <c r="CN276" s="181">
        <f t="shared" si="666"/>
        <v>0.16272763800970996</v>
      </c>
      <c r="CO276" s="181">
        <f t="shared" si="666"/>
        <v>0.16185713067271959</v>
      </c>
      <c r="CP276" s="181">
        <f t="shared" si="666"/>
        <v>0.16069183821900673</v>
      </c>
      <c r="CQ276" s="181">
        <f t="shared" si="666"/>
        <v>0.16275636044024205</v>
      </c>
      <c r="CR276" s="181">
        <f t="shared" si="666"/>
        <v>0.16243636018904622</v>
      </c>
      <c r="CS276" s="181">
        <f t="shared" si="666"/>
        <v>0.16206520697254545</v>
      </c>
      <c r="CT276" s="181">
        <f t="shared" si="666"/>
        <v>0.1633503334152718</v>
      </c>
      <c r="CU276" s="181">
        <f t="shared" si="666"/>
        <v>0.16036022721070592</v>
      </c>
      <c r="CV276" s="181">
        <f t="shared" si="666"/>
        <v>0.16064768367967419</v>
      </c>
      <c r="CW276" s="181">
        <f t="shared" si="666"/>
        <v>0.1608293136067844</v>
      </c>
      <c r="CX276" s="181">
        <f>+CX73</f>
        <v>0.1623315906140273</v>
      </c>
      <c r="CY276" s="181">
        <f>+CY73</f>
        <v>0.1630461067484949</v>
      </c>
      <c r="CZ276" s="181">
        <f>+CZ73</f>
        <v>0.16372436176684446</v>
      </c>
      <c r="DA276" s="181">
        <f>+DA73</f>
        <v>0.1643329074508374</v>
      </c>
      <c r="DB276" s="181">
        <f>+DB73</f>
        <v>0.16595582437497416</v>
      </c>
      <c r="DE276" s="138"/>
      <c r="DF276" s="84">
        <v>0.15822252618949473</v>
      </c>
    </row>
    <row r="277" spans="1:110" s="84" customFormat="1" x14ac:dyDescent="0.2">
      <c r="A277" s="84" t="s">
        <v>514</v>
      </c>
      <c r="E277" s="84">
        <f>(E192+E179+E169+E171)/E151</f>
        <v>1.6657448942307782</v>
      </c>
      <c r="F277" s="84">
        <f t="shared" ref="F277:AE277" si="668">(F192+F179+F169+F171)/F151</f>
        <v>1.6569165390687961</v>
      </c>
      <c r="G277" s="84">
        <f t="shared" si="668"/>
        <v>1.6256334464913735</v>
      </c>
      <c r="H277" s="84">
        <f t="shared" si="668"/>
        <v>1.9395856776919682</v>
      </c>
      <c r="I277" s="84">
        <f t="shared" si="668"/>
        <v>2.149148067510013</v>
      </c>
      <c r="J277" s="84">
        <f t="shared" si="668"/>
        <v>1.8825682937716073</v>
      </c>
      <c r="K277" s="84">
        <f t="shared" si="668"/>
        <v>2.1926847186915084</v>
      </c>
      <c r="L277" s="84">
        <f t="shared" si="668"/>
        <v>1.9466609539885624</v>
      </c>
      <c r="M277" s="84">
        <f t="shared" si="668"/>
        <v>2.3641323056869838</v>
      </c>
      <c r="N277" s="84">
        <f t="shared" si="668"/>
        <v>1.643287801433819</v>
      </c>
      <c r="O277" s="84">
        <f t="shared" si="668"/>
        <v>1.9785598373354261</v>
      </c>
      <c r="P277" s="84">
        <f t="shared" si="668"/>
        <v>2.1393703760299991</v>
      </c>
      <c r="Q277" s="84">
        <f t="shared" si="668"/>
        <v>11.416881532050891</v>
      </c>
      <c r="R277" s="84">
        <f t="shared" si="668"/>
        <v>42.911132662148717</v>
      </c>
      <c r="S277" s="84">
        <f t="shared" si="668"/>
        <v>39.524952585461556</v>
      </c>
      <c r="T277" s="84">
        <f t="shared" si="668"/>
        <v>3.2178007655205247</v>
      </c>
      <c r="U277" s="84">
        <f t="shared" si="668"/>
        <v>2.2427027820578935</v>
      </c>
      <c r="V277" s="84">
        <f t="shared" si="668"/>
        <v>1.8464923797986925</v>
      </c>
      <c r="W277" s="84">
        <f t="shared" si="668"/>
        <v>1.7853505188299845</v>
      </c>
      <c r="X277" s="84">
        <f t="shared" si="668"/>
        <v>2.0888959581628397</v>
      </c>
      <c r="Y277" s="84">
        <f t="shared" si="668"/>
        <v>1.884411595277349</v>
      </c>
      <c r="Z277" s="84">
        <f t="shared" si="668"/>
        <v>1.892659500606964</v>
      </c>
      <c r="AA277" s="84">
        <f t="shared" ref="AA277" si="669">(AA192+AA179+AA169+AA171)/AA151</f>
        <v>1.8001523789412839</v>
      </c>
      <c r="AB277" s="50">
        <f t="shared" si="668"/>
        <v>1.6702794816666175</v>
      </c>
      <c r="AC277" s="50">
        <f t="shared" si="668"/>
        <v>1.627420646610414</v>
      </c>
      <c r="AD277" s="50">
        <f t="shared" si="668"/>
        <v>1.6186653089637324</v>
      </c>
      <c r="AE277" s="50">
        <f t="shared" si="668"/>
        <v>1.5829442262288573</v>
      </c>
      <c r="AL277" s="84" t="e">
        <f t="shared" ref="AL277:CW277" si="670">(AL192+AL179+AL169+AL171)/AL151</f>
        <v>#DIV/0!</v>
      </c>
      <c r="AM277" s="84" t="e">
        <f t="shared" si="670"/>
        <v>#DIV/0!</v>
      </c>
      <c r="AN277" s="84" t="e">
        <f t="shared" si="670"/>
        <v>#DIV/0!</v>
      </c>
      <c r="AO277" s="84" t="e">
        <f t="shared" si="670"/>
        <v>#DIV/0!</v>
      </c>
      <c r="AP277" s="84" t="e">
        <f t="shared" si="670"/>
        <v>#DIV/0!</v>
      </c>
      <c r="AQ277" s="84" t="e">
        <f t="shared" si="670"/>
        <v>#DIV/0!</v>
      </c>
      <c r="AR277" s="84" t="e">
        <f t="shared" si="670"/>
        <v>#DIV/0!</v>
      </c>
      <c r="AS277" s="84" t="e">
        <f t="shared" si="670"/>
        <v>#DIV/0!</v>
      </c>
      <c r="AT277" s="84" t="e">
        <f t="shared" si="670"/>
        <v>#DIV/0!</v>
      </c>
      <c r="AU277" s="84" t="e">
        <f t="shared" si="670"/>
        <v>#DIV/0!</v>
      </c>
      <c r="AV277" s="84" t="e">
        <f t="shared" si="670"/>
        <v>#DIV/0!</v>
      </c>
      <c r="AW277" s="84" t="e">
        <f t="shared" si="670"/>
        <v>#DIV/0!</v>
      </c>
      <c r="AX277" s="84" t="e">
        <f t="shared" si="670"/>
        <v>#DIV/0!</v>
      </c>
      <c r="AY277" s="84" t="e">
        <f t="shared" si="670"/>
        <v>#DIV/0!</v>
      </c>
      <c r="AZ277" s="84" t="e">
        <f t="shared" si="670"/>
        <v>#DIV/0!</v>
      </c>
      <c r="BA277" s="84" t="e">
        <f t="shared" si="670"/>
        <v>#DIV/0!</v>
      </c>
      <c r="BB277" s="84" t="e">
        <f t="shared" si="670"/>
        <v>#DIV/0!</v>
      </c>
      <c r="BC277" s="84" t="e">
        <f t="shared" si="670"/>
        <v>#DIV/0!</v>
      </c>
      <c r="BD277" s="84" t="e">
        <f t="shared" si="670"/>
        <v>#DIV/0!</v>
      </c>
      <c r="BE277" s="84" t="e">
        <f t="shared" si="670"/>
        <v>#DIV/0!</v>
      </c>
      <c r="BF277" s="84" t="e">
        <f t="shared" si="670"/>
        <v>#DIV/0!</v>
      </c>
      <c r="BG277" s="84" t="e">
        <f t="shared" si="670"/>
        <v>#DIV/0!</v>
      </c>
      <c r="BH277" s="84" t="e">
        <f t="shared" si="670"/>
        <v>#DIV/0!</v>
      </c>
      <c r="BI277" s="84" t="e">
        <f t="shared" si="670"/>
        <v>#DIV/0!</v>
      </c>
      <c r="BJ277" s="84" t="e">
        <f t="shared" si="670"/>
        <v>#DIV/0!</v>
      </c>
      <c r="BK277" s="84" t="e">
        <f t="shared" si="670"/>
        <v>#DIV/0!</v>
      </c>
      <c r="BL277" s="84" t="e">
        <f t="shared" si="670"/>
        <v>#DIV/0!</v>
      </c>
      <c r="BM277" s="84" t="e">
        <f t="shared" si="670"/>
        <v>#DIV/0!</v>
      </c>
      <c r="BN277" s="84" t="e">
        <f t="shared" si="670"/>
        <v>#DIV/0!</v>
      </c>
      <c r="BO277" s="84" t="e">
        <f t="shared" si="670"/>
        <v>#DIV/0!</v>
      </c>
      <c r="BP277" s="84" t="e">
        <f t="shared" si="670"/>
        <v>#DIV/0!</v>
      </c>
      <c r="BQ277" s="84" t="e">
        <f t="shared" si="670"/>
        <v>#DIV/0!</v>
      </c>
      <c r="BR277" s="84" t="e">
        <f t="shared" si="670"/>
        <v>#DIV/0!</v>
      </c>
      <c r="BS277" s="84" t="e">
        <f t="shared" si="670"/>
        <v>#DIV/0!</v>
      </c>
      <c r="BT277" s="84" t="e">
        <f t="shared" si="670"/>
        <v>#DIV/0!</v>
      </c>
      <c r="BU277" s="84" t="e">
        <f t="shared" si="670"/>
        <v>#DIV/0!</v>
      </c>
      <c r="BV277" s="84" t="e">
        <f t="shared" si="670"/>
        <v>#DIV/0!</v>
      </c>
      <c r="BW277" s="84" t="e">
        <f t="shared" si="670"/>
        <v>#DIV/0!</v>
      </c>
      <c r="BX277" s="84" t="e">
        <f t="shared" si="670"/>
        <v>#DIV/0!</v>
      </c>
      <c r="BY277" s="84" t="e">
        <f t="shared" si="670"/>
        <v>#DIV/0!</v>
      </c>
      <c r="BZ277" s="84">
        <f t="shared" si="670"/>
        <v>2.0888981096776424</v>
      </c>
      <c r="CA277" s="84">
        <f t="shared" si="670"/>
        <v>2.0179589511597404</v>
      </c>
      <c r="CB277" s="84" t="e">
        <f t="shared" si="670"/>
        <v>#DIV/0!</v>
      </c>
      <c r="CC277" s="84">
        <f t="shared" si="670"/>
        <v>1</v>
      </c>
      <c r="CD277" s="84">
        <f t="shared" si="670"/>
        <v>1.8844127271718836</v>
      </c>
      <c r="CE277" s="84">
        <f t="shared" si="670"/>
        <v>1.8308100524308062</v>
      </c>
      <c r="CF277" s="84">
        <f t="shared" si="670"/>
        <v>1.8850442117153718</v>
      </c>
      <c r="CG277" s="84">
        <f t="shared" si="670"/>
        <v>1.8344952590779529</v>
      </c>
      <c r="CH277" s="84">
        <f t="shared" si="670"/>
        <v>1.892659500606964</v>
      </c>
      <c r="CI277" s="84">
        <f t="shared" si="670"/>
        <v>1.7709380724075803</v>
      </c>
      <c r="CJ277" s="84">
        <f t="shared" si="670"/>
        <v>1.9315184489553567</v>
      </c>
      <c r="CK277" s="84">
        <f t="shared" si="670"/>
        <v>2.0299072486649754</v>
      </c>
      <c r="CL277" s="84">
        <f t="shared" ref="CL277" si="671">(CL192+CL179+CL169+CL171)/CL151</f>
        <v>1.8001519314894565</v>
      </c>
      <c r="CM277" s="50">
        <f t="shared" si="670"/>
        <v>1.6772607184599428</v>
      </c>
      <c r="CN277" s="50">
        <f t="shared" si="670"/>
        <v>1.7084036530215709</v>
      </c>
      <c r="CO277" s="50">
        <f t="shared" si="670"/>
        <v>1.6888499395011491</v>
      </c>
      <c r="CP277" s="50">
        <f t="shared" si="670"/>
        <v>1.6702794816666175</v>
      </c>
      <c r="CQ277" s="50">
        <f t="shared" si="670"/>
        <v>1.6806037909185121</v>
      </c>
      <c r="CR277" s="50">
        <f t="shared" si="670"/>
        <v>1.7041003649312934</v>
      </c>
      <c r="CS277" s="50">
        <f t="shared" si="670"/>
        <v>1.6771531643978892</v>
      </c>
      <c r="CT277" s="50">
        <f t="shared" si="670"/>
        <v>1.627420646610414</v>
      </c>
      <c r="CU277" s="50">
        <f t="shared" si="670"/>
        <v>1.6370327657405275</v>
      </c>
      <c r="CV277" s="50">
        <f t="shared" si="670"/>
        <v>1.649020969465615</v>
      </c>
      <c r="CW277" s="50">
        <f t="shared" si="670"/>
        <v>1.6173214586261535</v>
      </c>
      <c r="CX277" s="50">
        <f>(CX192+CX179+CX169+CX171)/CX151</f>
        <v>1.6186653089637324</v>
      </c>
      <c r="CY277" s="50">
        <f>(CY192+CY179+CY169+CY171)/CY151</f>
        <v>1.6213951785274654</v>
      </c>
      <c r="CZ277" s="50">
        <f>(CZ192+CZ179+CZ169+CZ171)/CZ151</f>
        <v>1.6310283531109788</v>
      </c>
      <c r="DA277" s="50">
        <f>(DA192+DA179+DA169+DA171)/DA151</f>
        <v>1.6051076955582084</v>
      </c>
      <c r="DB277" s="50">
        <f>(DB192+DB179+DB169+DB171)/DB151</f>
        <v>1.5829442262288573</v>
      </c>
      <c r="DE277" s="138"/>
      <c r="DF277" s="84">
        <v>1.8775335128535058</v>
      </c>
    </row>
    <row r="278" spans="1:110" s="84" customFormat="1" x14ac:dyDescent="0.2">
      <c r="A278" s="154" t="s">
        <v>498</v>
      </c>
      <c r="AB278" s="50"/>
      <c r="AC278" s="50"/>
      <c r="AD278" s="50"/>
      <c r="AE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E278" s="138"/>
    </row>
    <row r="279" spans="1:110" s="88" customFormat="1" x14ac:dyDescent="0.2">
      <c r="A279" s="88" t="s">
        <v>102</v>
      </c>
      <c r="B279" s="88">
        <f t="shared" ref="B279:AE279" si="672">B192/B151</f>
        <v>0.12363604314781784</v>
      </c>
      <c r="C279" s="88">
        <f t="shared" si="672"/>
        <v>8.0689794487157546E-2</v>
      </c>
      <c r="D279" s="88">
        <f t="shared" si="672"/>
        <v>6.4739853271428796E-2</v>
      </c>
      <c r="F279" s="88">
        <f t="shared" si="672"/>
        <v>5.7604695558610697E-2</v>
      </c>
      <c r="G279" s="88">
        <f t="shared" si="672"/>
        <v>8.8696457193389699E-2</v>
      </c>
      <c r="H279" s="88">
        <f t="shared" si="672"/>
        <v>2.9841785726375563E-2</v>
      </c>
      <c r="I279" s="88">
        <f t="shared" si="672"/>
        <v>8.4695663908027259E-4</v>
      </c>
      <c r="J279" s="88">
        <f t="shared" si="672"/>
        <v>8.0222023471699655E-3</v>
      </c>
      <c r="K279" s="88">
        <f t="shared" si="672"/>
        <v>4.9275501606783428E-2</v>
      </c>
      <c r="L279" s="88">
        <f t="shared" si="672"/>
        <v>1.3210333191500097E-3</v>
      </c>
      <c r="M279" s="88">
        <f t="shared" si="672"/>
        <v>2.0088116659080471E-3</v>
      </c>
      <c r="N279" s="88">
        <f t="shared" si="672"/>
        <v>0.27852193493583516</v>
      </c>
      <c r="O279" s="88">
        <f t="shared" si="672"/>
        <v>0.4791107012432555</v>
      </c>
      <c r="P279" s="88">
        <f t="shared" si="672"/>
        <v>0.3071576729143502</v>
      </c>
      <c r="Q279" s="88">
        <f t="shared" si="672"/>
        <v>0.33116048189848563</v>
      </c>
      <c r="R279" s="88">
        <f t="shared" si="672"/>
        <v>6.5844522306873987</v>
      </c>
      <c r="S279" s="88">
        <f t="shared" si="672"/>
        <v>1.5042674964284282</v>
      </c>
      <c r="T279" s="88">
        <f t="shared" si="672"/>
        <v>0.31266160464207349</v>
      </c>
      <c r="U279" s="88">
        <f t="shared" si="672"/>
        <v>0.49519154656864078</v>
      </c>
      <c r="V279" s="88">
        <f t="shared" si="672"/>
        <v>0.60956449964266235</v>
      </c>
      <c r="W279" s="88">
        <f t="shared" si="672"/>
        <v>0.63768903648135311</v>
      </c>
      <c r="X279" s="88">
        <f t="shared" si="672"/>
        <v>0.56488992922071446</v>
      </c>
      <c r="Y279" s="88">
        <f t="shared" si="672"/>
        <v>0.39399064227044422</v>
      </c>
      <c r="Z279" s="88">
        <f t="shared" si="672"/>
        <v>0.32956213661418221</v>
      </c>
      <c r="AA279" s="88">
        <f t="shared" ref="AA279" si="673">AA192/AA151</f>
        <v>0.28662514646228976</v>
      </c>
      <c r="AB279" s="42">
        <f t="shared" si="672"/>
        <v>0.33306408773056612</v>
      </c>
      <c r="AC279" s="42">
        <f t="shared" si="672"/>
        <v>0.35988152979852717</v>
      </c>
      <c r="AD279" s="42">
        <f t="shared" si="672"/>
        <v>0.37964441460563464</v>
      </c>
      <c r="AE279" s="42">
        <f t="shared" si="672"/>
        <v>0.42305872637051939</v>
      </c>
      <c r="AL279" s="88" t="e">
        <f t="shared" ref="AL279:CW279" si="674">AL192/AL151</f>
        <v>#DIV/0!</v>
      </c>
      <c r="AM279" s="88" t="e">
        <f t="shared" si="674"/>
        <v>#DIV/0!</v>
      </c>
      <c r="AN279" s="88" t="e">
        <f t="shared" si="674"/>
        <v>#DIV/0!</v>
      </c>
      <c r="AO279" s="88" t="e">
        <f t="shared" si="674"/>
        <v>#DIV/0!</v>
      </c>
      <c r="AP279" s="88" t="e">
        <f t="shared" si="674"/>
        <v>#DIV/0!</v>
      </c>
      <c r="AQ279" s="88" t="e">
        <f t="shared" si="674"/>
        <v>#DIV/0!</v>
      </c>
      <c r="AR279" s="88" t="e">
        <f t="shared" si="674"/>
        <v>#DIV/0!</v>
      </c>
      <c r="AS279" s="88" t="e">
        <f t="shared" si="674"/>
        <v>#DIV/0!</v>
      </c>
      <c r="AT279" s="88" t="e">
        <f t="shared" si="674"/>
        <v>#DIV/0!</v>
      </c>
      <c r="AU279" s="88" t="e">
        <f t="shared" si="674"/>
        <v>#DIV/0!</v>
      </c>
      <c r="AV279" s="88" t="e">
        <f t="shared" si="674"/>
        <v>#DIV/0!</v>
      </c>
      <c r="AW279" s="88" t="e">
        <f t="shared" si="674"/>
        <v>#DIV/0!</v>
      </c>
      <c r="AX279" s="88" t="e">
        <f t="shared" si="674"/>
        <v>#DIV/0!</v>
      </c>
      <c r="AY279" s="88" t="e">
        <f t="shared" si="674"/>
        <v>#DIV/0!</v>
      </c>
      <c r="AZ279" s="88" t="e">
        <f t="shared" si="674"/>
        <v>#DIV/0!</v>
      </c>
      <c r="BA279" s="88" t="e">
        <f t="shared" si="674"/>
        <v>#DIV/0!</v>
      </c>
      <c r="BB279" s="88" t="e">
        <f t="shared" si="674"/>
        <v>#DIV/0!</v>
      </c>
      <c r="BC279" s="88" t="e">
        <f t="shared" si="674"/>
        <v>#DIV/0!</v>
      </c>
      <c r="BD279" s="88" t="e">
        <f t="shared" si="674"/>
        <v>#DIV/0!</v>
      </c>
      <c r="BE279" s="88" t="e">
        <f t="shared" si="674"/>
        <v>#DIV/0!</v>
      </c>
      <c r="BF279" s="88" t="e">
        <f t="shared" si="674"/>
        <v>#DIV/0!</v>
      </c>
      <c r="BG279" s="88" t="e">
        <f t="shared" si="674"/>
        <v>#DIV/0!</v>
      </c>
      <c r="BH279" s="88" t="e">
        <f t="shared" si="674"/>
        <v>#DIV/0!</v>
      </c>
      <c r="BI279" s="88" t="e">
        <f t="shared" si="674"/>
        <v>#DIV/0!</v>
      </c>
      <c r="BJ279" s="88" t="e">
        <f t="shared" si="674"/>
        <v>#DIV/0!</v>
      </c>
      <c r="BK279" s="88" t="e">
        <f t="shared" si="674"/>
        <v>#DIV/0!</v>
      </c>
      <c r="BL279" s="88" t="e">
        <f t="shared" si="674"/>
        <v>#DIV/0!</v>
      </c>
      <c r="BM279" s="88" t="e">
        <f t="shared" si="674"/>
        <v>#DIV/0!</v>
      </c>
      <c r="BN279" s="88" t="e">
        <f t="shared" si="674"/>
        <v>#DIV/0!</v>
      </c>
      <c r="BO279" s="88" t="e">
        <f t="shared" si="674"/>
        <v>#DIV/0!</v>
      </c>
      <c r="BP279" s="88" t="e">
        <f t="shared" si="674"/>
        <v>#DIV/0!</v>
      </c>
      <c r="BQ279" s="88" t="e">
        <f t="shared" si="674"/>
        <v>#DIV/0!</v>
      </c>
      <c r="BR279" s="88" t="e">
        <f t="shared" si="674"/>
        <v>#DIV/0!</v>
      </c>
      <c r="BS279" s="88" t="e">
        <f t="shared" si="674"/>
        <v>#DIV/0!</v>
      </c>
      <c r="BT279" s="88" t="e">
        <f t="shared" si="674"/>
        <v>#DIV/0!</v>
      </c>
      <c r="BU279" s="88" t="e">
        <f t="shared" si="674"/>
        <v>#DIV/0!</v>
      </c>
      <c r="BV279" s="88" t="e">
        <f t="shared" si="674"/>
        <v>#DIV/0!</v>
      </c>
      <c r="BW279" s="88" t="e">
        <f t="shared" si="674"/>
        <v>#DIV/0!</v>
      </c>
      <c r="BX279" s="88" t="e">
        <f t="shared" si="674"/>
        <v>#DIV/0!</v>
      </c>
      <c r="BY279" s="88" t="e">
        <f t="shared" si="674"/>
        <v>#DIV/0!</v>
      </c>
      <c r="BZ279" s="88">
        <f t="shared" si="674"/>
        <v>0.56489099753768546</v>
      </c>
      <c r="CA279" s="88">
        <f t="shared" si="674"/>
        <v>0.35243603787106309</v>
      </c>
      <c r="CB279" s="88" t="e">
        <f t="shared" si="674"/>
        <v>#DIV/0!</v>
      </c>
      <c r="CC279" s="88">
        <f t="shared" si="674"/>
        <v>1</v>
      </c>
      <c r="CD279" s="88">
        <f t="shared" si="674"/>
        <v>0.39399107643575099</v>
      </c>
      <c r="CE279" s="88">
        <f t="shared" si="674"/>
        <v>0.38985131439890802</v>
      </c>
      <c r="CF279" s="88">
        <f t="shared" si="674"/>
        <v>0.36513228880547105</v>
      </c>
      <c r="CG279" s="88">
        <f t="shared" si="674"/>
        <v>0.3571842873168472</v>
      </c>
      <c r="CH279" s="88">
        <f t="shared" si="674"/>
        <v>0.32956213661418221</v>
      </c>
      <c r="CI279" s="88">
        <f t="shared" si="674"/>
        <v>0.40452079977387917</v>
      </c>
      <c r="CJ279" s="88">
        <f t="shared" si="674"/>
        <v>0.30909077924608575</v>
      </c>
      <c r="CK279" s="88">
        <f t="shared" si="674"/>
        <v>0.28477908854024758</v>
      </c>
      <c r="CL279" s="88">
        <f t="shared" ref="CL279" si="675">CL192/CL151</f>
        <v>0.28662528666107739</v>
      </c>
      <c r="CM279" s="42">
        <f t="shared" si="674"/>
        <v>0.34471172170894204</v>
      </c>
      <c r="CN279" s="42">
        <f t="shared" si="674"/>
        <v>0.32044868377067365</v>
      </c>
      <c r="CO279" s="42">
        <f t="shared" si="674"/>
        <v>0.32630520068707086</v>
      </c>
      <c r="CP279" s="42">
        <f t="shared" si="674"/>
        <v>0.33306408773056612</v>
      </c>
      <c r="CQ279" s="42">
        <f t="shared" si="674"/>
        <v>0.32602725517330761</v>
      </c>
      <c r="CR279" s="42">
        <f t="shared" si="674"/>
        <v>0.31388302794178791</v>
      </c>
      <c r="CS279" s="42">
        <f t="shared" si="674"/>
        <v>0.33053919093256645</v>
      </c>
      <c r="CT279" s="42">
        <f t="shared" si="674"/>
        <v>0.35988152979852717</v>
      </c>
      <c r="CU279" s="42">
        <f t="shared" si="674"/>
        <v>0.35706937924380144</v>
      </c>
      <c r="CV279" s="42">
        <f t="shared" si="674"/>
        <v>0.35420918137384211</v>
      </c>
      <c r="CW279" s="42">
        <f t="shared" si="674"/>
        <v>0.37572995169108142</v>
      </c>
      <c r="CX279" s="42">
        <f>CX192/CX151</f>
        <v>0.37964441460563464</v>
      </c>
      <c r="CY279" s="42">
        <f>CY192/CY151</f>
        <v>0.38350674954133385</v>
      </c>
      <c r="CZ279" s="42">
        <f>CZ192/CZ151</f>
        <v>0.38430526941099996</v>
      </c>
      <c r="DA279" s="42">
        <f>DA192/DA151</f>
        <v>0.404770544391516</v>
      </c>
      <c r="DB279" s="42">
        <f>DB192/DB151</f>
        <v>0.42305872637051939</v>
      </c>
      <c r="DE279" s="125"/>
      <c r="DF279" s="88">
        <v>0.39617912649232767</v>
      </c>
    </row>
    <row r="280" spans="1:110" s="89" customFormat="1" x14ac:dyDescent="0.2">
      <c r="A280" s="89" t="s">
        <v>103</v>
      </c>
      <c r="C280" s="89">
        <f t="shared" ref="C280:AE280" si="676">C159/B159-1</f>
        <v>-0.67284124921405919</v>
      </c>
      <c r="D280" s="89">
        <f t="shared" si="676"/>
        <v>1.2158494873559396</v>
      </c>
      <c r="F280" s="89">
        <f t="shared" si="676"/>
        <v>0.6579651666666666</v>
      </c>
      <c r="G280" s="89">
        <f t="shared" si="676"/>
        <v>0.30071751607970065</v>
      </c>
      <c r="H280" s="89">
        <f t="shared" si="676"/>
        <v>5.2247575712563599</v>
      </c>
      <c r="I280" s="89">
        <f t="shared" si="676"/>
        <v>1.7185776349199542</v>
      </c>
      <c r="J280" s="89">
        <f t="shared" si="676"/>
        <v>0.77254455843280612</v>
      </c>
      <c r="K280" s="89">
        <f>K159/J159-1</f>
        <v>2.0652783251466205</v>
      </c>
      <c r="L280" s="89">
        <f t="shared" si="676"/>
        <v>-7.0498745275542674E-2</v>
      </c>
      <c r="M280" s="89">
        <f t="shared" si="676"/>
        <v>0.62210644606438925</v>
      </c>
      <c r="N280" s="89">
        <f t="shared" si="676"/>
        <v>0.13959945908614757</v>
      </c>
      <c r="O280" s="89">
        <f t="shared" si="676"/>
        <v>0.14430156259596449</v>
      </c>
      <c r="P280" s="89">
        <f t="shared" si="676"/>
        <v>-2.780377011823143E-2</v>
      </c>
      <c r="Q280" s="89">
        <f t="shared" si="676"/>
        <v>1.3170218701766458</v>
      </c>
      <c r="R280" s="89">
        <f t="shared" si="676"/>
        <v>3.7873393717389403E-2</v>
      </c>
      <c r="S280" s="89">
        <f t="shared" si="676"/>
        <v>-0.52153802656488091</v>
      </c>
      <c r="T280" s="89">
        <f t="shared" si="676"/>
        <v>8.689306637709282E-2</v>
      </c>
      <c r="U280" s="89">
        <f t="shared" si="676"/>
        <v>-0.49043172631539678</v>
      </c>
      <c r="V280" s="89">
        <f t="shared" si="676"/>
        <v>-0.58343402027623681</v>
      </c>
      <c r="W280" s="89">
        <f t="shared" si="676"/>
        <v>-0.2814819600223295</v>
      </c>
      <c r="X280" s="89">
        <f t="shared" si="676"/>
        <v>-1</v>
      </c>
      <c r="Y280" s="89" t="e">
        <f t="shared" si="676"/>
        <v>#DIV/0!</v>
      </c>
      <c r="Z280" s="89">
        <f t="shared" si="676"/>
        <v>5.792747496306025</v>
      </c>
      <c r="AA280" s="89">
        <f t="shared" si="676"/>
        <v>1.099716915863286</v>
      </c>
      <c r="AB280" s="47">
        <f t="shared" si="676"/>
        <v>0</v>
      </c>
      <c r="AC280" s="47">
        <f t="shared" si="676"/>
        <v>0</v>
      </c>
      <c r="AD280" s="47">
        <f t="shared" si="676"/>
        <v>0</v>
      </c>
      <c r="AE280" s="47">
        <f t="shared" si="676"/>
        <v>0</v>
      </c>
      <c r="AL280" s="89" t="e">
        <f t="shared" ref="AL280:CW280" si="677">AL159/AK159-1</f>
        <v>#DIV/0!</v>
      </c>
      <c r="AM280" s="89" t="e">
        <f t="shared" si="677"/>
        <v>#DIV/0!</v>
      </c>
      <c r="AN280" s="89" t="e">
        <f t="shared" si="677"/>
        <v>#DIV/0!</v>
      </c>
      <c r="AO280" s="89" t="e">
        <f t="shared" si="677"/>
        <v>#DIV/0!</v>
      </c>
      <c r="AP280" s="89" t="e">
        <f t="shared" si="677"/>
        <v>#DIV/0!</v>
      </c>
      <c r="AQ280" s="89" t="e">
        <f t="shared" si="677"/>
        <v>#DIV/0!</v>
      </c>
      <c r="AR280" s="89" t="e">
        <f t="shared" si="677"/>
        <v>#DIV/0!</v>
      </c>
      <c r="AS280" s="89" t="e">
        <f t="shared" si="677"/>
        <v>#DIV/0!</v>
      </c>
      <c r="AT280" s="89" t="e">
        <f t="shared" si="677"/>
        <v>#DIV/0!</v>
      </c>
      <c r="AU280" s="89" t="e">
        <f t="shared" si="677"/>
        <v>#DIV/0!</v>
      </c>
      <c r="AV280" s="89" t="e">
        <f t="shared" si="677"/>
        <v>#DIV/0!</v>
      </c>
      <c r="AW280" s="89" t="e">
        <f t="shared" si="677"/>
        <v>#DIV/0!</v>
      </c>
      <c r="AX280" s="89" t="e">
        <f t="shared" si="677"/>
        <v>#DIV/0!</v>
      </c>
      <c r="AY280" s="89" t="e">
        <f t="shared" si="677"/>
        <v>#DIV/0!</v>
      </c>
      <c r="AZ280" s="89" t="e">
        <f t="shared" si="677"/>
        <v>#DIV/0!</v>
      </c>
      <c r="BA280" s="89" t="e">
        <f t="shared" si="677"/>
        <v>#DIV/0!</v>
      </c>
      <c r="BB280" s="89" t="e">
        <f t="shared" si="677"/>
        <v>#DIV/0!</v>
      </c>
      <c r="BC280" s="89" t="e">
        <f t="shared" si="677"/>
        <v>#DIV/0!</v>
      </c>
      <c r="BD280" s="89" t="e">
        <f t="shared" si="677"/>
        <v>#DIV/0!</v>
      </c>
      <c r="BE280" s="89" t="e">
        <f t="shared" si="677"/>
        <v>#DIV/0!</v>
      </c>
      <c r="BF280" s="89" t="e">
        <f t="shared" si="677"/>
        <v>#DIV/0!</v>
      </c>
      <c r="BG280" s="89" t="e">
        <f t="shared" si="677"/>
        <v>#DIV/0!</v>
      </c>
      <c r="BH280" s="89" t="e">
        <f t="shared" si="677"/>
        <v>#DIV/0!</v>
      </c>
      <c r="BI280" s="89" t="e">
        <f t="shared" si="677"/>
        <v>#DIV/0!</v>
      </c>
      <c r="BJ280" s="89" t="e">
        <f t="shared" si="677"/>
        <v>#DIV/0!</v>
      </c>
      <c r="BK280" s="89" t="e">
        <f t="shared" si="677"/>
        <v>#DIV/0!</v>
      </c>
      <c r="BL280" s="89" t="e">
        <f t="shared" si="677"/>
        <v>#DIV/0!</v>
      </c>
      <c r="BM280" s="89" t="e">
        <f t="shared" si="677"/>
        <v>#DIV/0!</v>
      </c>
      <c r="BN280" s="89" t="e">
        <f t="shared" si="677"/>
        <v>#DIV/0!</v>
      </c>
      <c r="BO280" s="89" t="e">
        <f t="shared" si="677"/>
        <v>#DIV/0!</v>
      </c>
      <c r="BP280" s="89" t="e">
        <f t="shared" si="677"/>
        <v>#DIV/0!</v>
      </c>
      <c r="BQ280" s="89" t="e">
        <f t="shared" si="677"/>
        <v>#DIV/0!</v>
      </c>
      <c r="BR280" s="89" t="e">
        <f t="shared" si="677"/>
        <v>#DIV/0!</v>
      </c>
      <c r="BS280" s="89" t="e">
        <f t="shared" si="677"/>
        <v>#DIV/0!</v>
      </c>
      <c r="BT280" s="89" t="e">
        <f t="shared" si="677"/>
        <v>#DIV/0!</v>
      </c>
      <c r="BU280" s="89" t="e">
        <f t="shared" si="677"/>
        <v>#DIV/0!</v>
      </c>
      <c r="BV280" s="89" t="e">
        <f t="shared" si="677"/>
        <v>#DIV/0!</v>
      </c>
      <c r="BW280" s="89" t="e">
        <f t="shared" si="677"/>
        <v>#DIV/0!</v>
      </c>
      <c r="BX280" s="89" t="e">
        <f t="shared" si="677"/>
        <v>#DIV/0!</v>
      </c>
      <c r="BY280" s="89" t="e">
        <f t="shared" si="677"/>
        <v>#DIV/0!</v>
      </c>
      <c r="BZ280" s="89" t="e">
        <f t="shared" si="677"/>
        <v>#DIV/0!</v>
      </c>
      <c r="CA280" s="89" t="e">
        <f t="shared" si="677"/>
        <v>#DIV/0!</v>
      </c>
      <c r="CB280" s="89" t="e">
        <f t="shared" si="677"/>
        <v>#DIV/0!</v>
      </c>
      <c r="CC280" s="89" t="e">
        <f t="shared" si="677"/>
        <v>#DIV/0!</v>
      </c>
      <c r="CD280" s="89" t="e">
        <f t="shared" si="677"/>
        <v>#DIV/0!</v>
      </c>
      <c r="CE280" s="89">
        <f t="shared" si="677"/>
        <v>0</v>
      </c>
      <c r="CF280" s="89">
        <f t="shared" si="677"/>
        <v>16.853478350092345</v>
      </c>
      <c r="CG280" s="89">
        <f t="shared" si="677"/>
        <v>0</v>
      </c>
      <c r="CH280" s="89">
        <f t="shared" si="677"/>
        <v>-0.6195436781609196</v>
      </c>
      <c r="CI280" s="89">
        <f t="shared" si="677"/>
        <v>0</v>
      </c>
      <c r="CJ280" s="89">
        <f t="shared" si="677"/>
        <v>1.7341637537500341</v>
      </c>
      <c r="CK280" s="89">
        <f t="shared" si="677"/>
        <v>0</v>
      </c>
      <c r="CL280" s="89">
        <f t="shared" si="677"/>
        <v>-0.23204419889502759</v>
      </c>
      <c r="CM280" s="47">
        <f t="shared" si="677"/>
        <v>0</v>
      </c>
      <c r="CN280" s="47">
        <f t="shared" si="677"/>
        <v>0</v>
      </c>
      <c r="CO280" s="47">
        <f t="shared" si="677"/>
        <v>0</v>
      </c>
      <c r="CP280" s="47">
        <f t="shared" si="677"/>
        <v>0</v>
      </c>
      <c r="CQ280" s="47">
        <f t="shared" si="677"/>
        <v>0</v>
      </c>
      <c r="CR280" s="47">
        <f t="shared" si="677"/>
        <v>0</v>
      </c>
      <c r="CS280" s="47">
        <f t="shared" si="677"/>
        <v>0</v>
      </c>
      <c r="CT280" s="47">
        <f t="shared" si="677"/>
        <v>0</v>
      </c>
      <c r="CU280" s="47">
        <f t="shared" si="677"/>
        <v>0</v>
      </c>
      <c r="CV280" s="47">
        <f t="shared" si="677"/>
        <v>0</v>
      </c>
      <c r="CW280" s="47">
        <f t="shared" si="677"/>
        <v>0</v>
      </c>
      <c r="CX280" s="47">
        <f>CX159/CW159-1</f>
        <v>0</v>
      </c>
      <c r="CY280" s="47">
        <f>CY159/CX159-1</f>
        <v>0</v>
      </c>
      <c r="CZ280" s="47">
        <f>CZ159/CY159-1</f>
        <v>0</v>
      </c>
      <c r="DA280" s="47">
        <f>DA159/CZ159-1</f>
        <v>0</v>
      </c>
      <c r="DB280" s="47">
        <f>DB159/DA159-1</f>
        <v>0</v>
      </c>
      <c r="DE280" s="130"/>
      <c r="DF280" s="89">
        <v>0</v>
      </c>
    </row>
    <row r="281" spans="1:110" s="89" customFormat="1" x14ac:dyDescent="0.2">
      <c r="A281" s="89" t="s">
        <v>104</v>
      </c>
      <c r="C281" s="89">
        <f>C59/B59-1</f>
        <v>0.21705008811666282</v>
      </c>
      <c r="D281" s="89">
        <f>D59/C59-1</f>
        <v>-0.35704422946770609</v>
      </c>
      <c r="F281" s="89">
        <f t="shared" ref="F281:AE281" si="678">F59/E59-1</f>
        <v>0.27760066916017756</v>
      </c>
      <c r="G281" s="89">
        <f t="shared" si="678"/>
        <v>1.2114341974392695</v>
      </c>
      <c r="H281" s="89">
        <f t="shared" si="678"/>
        <v>0.8982994202386716</v>
      </c>
      <c r="I281" s="89">
        <f t="shared" si="678"/>
        <v>0.27579930007491149</v>
      </c>
      <c r="J281" s="89">
        <f t="shared" si="678"/>
        <v>0.11148928935078772</v>
      </c>
      <c r="K281" s="89">
        <f t="shared" si="678"/>
        <v>0.3088617458960532</v>
      </c>
      <c r="L281" s="89">
        <f t="shared" si="678"/>
        <v>0.12791561344716795</v>
      </c>
      <c r="M281" s="89">
        <f t="shared" si="678"/>
        <v>2.3810551840275362E-3</v>
      </c>
      <c r="N281" s="89">
        <f t="shared" si="678"/>
        <v>0.22768090098423954</v>
      </c>
      <c r="O281" s="89">
        <f t="shared" si="678"/>
        <v>-0.49950603887021561</v>
      </c>
      <c r="P281" s="89">
        <f t="shared" si="678"/>
        <v>-0.18697437257540828</v>
      </c>
      <c r="Q281" s="89">
        <f t="shared" si="678"/>
        <v>-1.5373051291496878</v>
      </c>
      <c r="R281" s="89">
        <f t="shared" si="678"/>
        <v>-1.605457123206568</v>
      </c>
      <c r="S281" s="89">
        <f t="shared" si="678"/>
        <v>2.3683202809050043</v>
      </c>
      <c r="T281" s="89">
        <f t="shared" si="678"/>
        <v>2.9512621846802807</v>
      </c>
      <c r="U281" s="89">
        <f t="shared" si="678"/>
        <v>-7.458692021790958E-2</v>
      </c>
      <c r="V281" s="89">
        <f t="shared" si="678"/>
        <v>-2.9564552292407509E-2</v>
      </c>
      <c r="W281" s="89">
        <f t="shared" si="678"/>
        <v>0.30061815227789945</v>
      </c>
      <c r="X281" s="89">
        <f t="shared" si="678"/>
        <v>0.21909633774585546</v>
      </c>
      <c r="Y281" s="89">
        <f t="shared" si="678"/>
        <v>0.22470307928471844</v>
      </c>
      <c r="Z281" s="89">
        <f t="shared" si="678"/>
        <v>0.13750777643658707</v>
      </c>
      <c r="AA281" s="89">
        <f t="shared" si="678"/>
        <v>0.19644062087160807</v>
      </c>
      <c r="AB281" s="47">
        <f t="shared" si="678"/>
        <v>0.15406504180423664</v>
      </c>
      <c r="AC281" s="47">
        <f t="shared" si="678"/>
        <v>0.26180855312859297</v>
      </c>
      <c r="AD281" s="47">
        <f t="shared" si="678"/>
        <v>0.18960348951614558</v>
      </c>
      <c r="AE281" s="47">
        <f t="shared" si="678"/>
        <v>0.22083511297177716</v>
      </c>
      <c r="AL281" s="89" t="e">
        <f t="shared" ref="AL281:CW281" si="679">AL59/AK59-1</f>
        <v>#DIV/0!</v>
      </c>
      <c r="AM281" s="89" t="e">
        <f t="shared" si="679"/>
        <v>#DIV/0!</v>
      </c>
      <c r="AN281" s="89" t="e">
        <f t="shared" si="679"/>
        <v>#DIV/0!</v>
      </c>
      <c r="AO281" s="89" t="e">
        <f t="shared" si="679"/>
        <v>#DIV/0!</v>
      </c>
      <c r="AP281" s="89" t="e">
        <f t="shared" si="679"/>
        <v>#DIV/0!</v>
      </c>
      <c r="AQ281" s="89" t="e">
        <f t="shared" si="679"/>
        <v>#DIV/0!</v>
      </c>
      <c r="AR281" s="89" t="e">
        <f t="shared" si="679"/>
        <v>#DIV/0!</v>
      </c>
      <c r="AS281" s="89" t="e">
        <f t="shared" si="679"/>
        <v>#DIV/0!</v>
      </c>
      <c r="AT281" s="89" t="e">
        <f t="shared" si="679"/>
        <v>#DIV/0!</v>
      </c>
      <c r="AU281" s="89" t="e">
        <f t="shared" si="679"/>
        <v>#DIV/0!</v>
      </c>
      <c r="AV281" s="89" t="e">
        <f t="shared" si="679"/>
        <v>#DIV/0!</v>
      </c>
      <c r="AW281" s="89" t="e">
        <f t="shared" si="679"/>
        <v>#DIV/0!</v>
      </c>
      <c r="AX281" s="89" t="e">
        <f t="shared" si="679"/>
        <v>#DIV/0!</v>
      </c>
      <c r="AY281" s="89" t="e">
        <f t="shared" si="679"/>
        <v>#DIV/0!</v>
      </c>
      <c r="AZ281" s="89" t="e">
        <f t="shared" si="679"/>
        <v>#DIV/0!</v>
      </c>
      <c r="BA281" s="89" t="e">
        <f t="shared" si="679"/>
        <v>#DIV/0!</v>
      </c>
      <c r="BB281" s="89" t="e">
        <f t="shared" si="679"/>
        <v>#DIV/0!</v>
      </c>
      <c r="BC281" s="89" t="e">
        <f t="shared" si="679"/>
        <v>#DIV/0!</v>
      </c>
      <c r="BD281" s="89" t="e">
        <f t="shared" si="679"/>
        <v>#DIV/0!</v>
      </c>
      <c r="BE281" s="89" t="e">
        <f t="shared" si="679"/>
        <v>#DIV/0!</v>
      </c>
      <c r="BF281" s="89" t="e">
        <f t="shared" si="679"/>
        <v>#DIV/0!</v>
      </c>
      <c r="BG281" s="89" t="e">
        <f t="shared" si="679"/>
        <v>#DIV/0!</v>
      </c>
      <c r="BH281" s="89" t="e">
        <f t="shared" si="679"/>
        <v>#DIV/0!</v>
      </c>
      <c r="BI281" s="89" t="e">
        <f t="shared" si="679"/>
        <v>#DIV/0!</v>
      </c>
      <c r="BJ281" s="89" t="e">
        <f t="shared" si="679"/>
        <v>#DIV/0!</v>
      </c>
      <c r="BK281" s="89" t="e">
        <f t="shared" si="679"/>
        <v>#DIV/0!</v>
      </c>
      <c r="BL281" s="89" t="e">
        <f t="shared" si="679"/>
        <v>#DIV/0!</v>
      </c>
      <c r="BM281" s="89" t="e">
        <f t="shared" si="679"/>
        <v>#DIV/0!</v>
      </c>
      <c r="BN281" s="89" t="e">
        <f t="shared" si="679"/>
        <v>#DIV/0!</v>
      </c>
      <c r="BO281" s="89" t="e">
        <f t="shared" si="679"/>
        <v>#DIV/0!</v>
      </c>
      <c r="BP281" s="89" t="e">
        <f t="shared" si="679"/>
        <v>#DIV/0!</v>
      </c>
      <c r="BQ281" s="89" t="e">
        <f t="shared" si="679"/>
        <v>#DIV/0!</v>
      </c>
      <c r="BR281" s="89" t="e">
        <f t="shared" si="679"/>
        <v>#DIV/0!</v>
      </c>
      <c r="BS281" s="89" t="e">
        <f t="shared" si="679"/>
        <v>#DIV/0!</v>
      </c>
      <c r="BT281" s="89" t="e">
        <f t="shared" si="679"/>
        <v>#DIV/0!</v>
      </c>
      <c r="BU281" s="89" t="e">
        <f t="shared" si="679"/>
        <v>#DIV/0!</v>
      </c>
      <c r="BV281" s="89" t="e">
        <f t="shared" si="679"/>
        <v>#DIV/0!</v>
      </c>
      <c r="BW281" s="89" t="e">
        <f t="shared" si="679"/>
        <v>#DIV/0!</v>
      </c>
      <c r="BX281" s="89" t="e">
        <f t="shared" si="679"/>
        <v>#DIV/0!</v>
      </c>
      <c r="BY281" s="89" t="e">
        <f t="shared" si="679"/>
        <v>#DIV/0!</v>
      </c>
      <c r="BZ281" s="89">
        <f t="shared" si="679"/>
        <v>-0.23204366979505797</v>
      </c>
      <c r="CA281" s="89">
        <f t="shared" si="679"/>
        <v>0.78401296919815389</v>
      </c>
      <c r="CB281" s="89">
        <f t="shared" si="679"/>
        <v>-0.17768768348944586</v>
      </c>
      <c r="CC281" s="89">
        <f t="shared" si="679"/>
        <v>0.13388303298198023</v>
      </c>
      <c r="CD281" s="89">
        <f t="shared" si="679"/>
        <v>-0.20190419071894472</v>
      </c>
      <c r="CE281" s="89">
        <f t="shared" si="679"/>
        <v>0.31890510811775563</v>
      </c>
      <c r="CF281" s="89">
        <f t="shared" si="679"/>
        <v>-8.9738476440089809E-2</v>
      </c>
      <c r="CG281" s="89">
        <f t="shared" si="679"/>
        <v>7.8555332999499905E-2</v>
      </c>
      <c r="CH281" s="89">
        <f t="shared" si="679"/>
        <v>0.18475422204166914</v>
      </c>
      <c r="CI281" s="89">
        <f t="shared" si="679"/>
        <v>-6.7623502902349086E-2</v>
      </c>
      <c r="CJ281" s="89">
        <f t="shared" si="679"/>
        <v>2.3957129347483175E-2</v>
      </c>
      <c r="CK281" s="89">
        <f t="shared" si="679"/>
        <v>0.20690097485890235</v>
      </c>
      <c r="CL281" s="89">
        <f t="shared" si="679"/>
        <v>6.03677330215735E-3</v>
      </c>
      <c r="CM281" s="47">
        <f t="shared" si="679"/>
        <v>-6.587490254019901E-2</v>
      </c>
      <c r="CN281" s="47">
        <f t="shared" si="679"/>
        <v>0.11472994833332684</v>
      </c>
      <c r="CO281" s="47">
        <f t="shared" si="679"/>
        <v>3.1601895021660553E-2</v>
      </c>
      <c r="CP281" s="47">
        <f t="shared" si="679"/>
        <v>2.6927746272539022E-2</v>
      </c>
      <c r="CQ281" s="47">
        <f t="shared" si="679"/>
        <v>9.4124344560319706E-2</v>
      </c>
      <c r="CR281" s="47">
        <f t="shared" si="679"/>
        <v>0.10653602701670128</v>
      </c>
      <c r="CS281" s="47">
        <f t="shared" si="679"/>
        <v>2.1378641367845841E-2</v>
      </c>
      <c r="CT281" s="47">
        <f t="shared" si="679"/>
        <v>-2.2521184781779779E-2</v>
      </c>
      <c r="CU281" s="47">
        <f t="shared" si="679"/>
        <v>8.0186368607900738E-2</v>
      </c>
      <c r="CV281" s="47">
        <f t="shared" si="679"/>
        <v>8.3473550154045784E-2</v>
      </c>
      <c r="CW281" s="47">
        <f t="shared" si="679"/>
        <v>4.2506560423554163E-3</v>
      </c>
      <c r="CX281" s="47">
        <f>CX59/CW59-1</f>
        <v>6.2771155423371638E-2</v>
      </c>
      <c r="CY281" s="47">
        <f>CY59/CX59-1</f>
        <v>6.593519931931735E-2</v>
      </c>
      <c r="CZ281" s="47">
        <f>CZ59/CY59-1</f>
        <v>7.9362737609811163E-2</v>
      </c>
      <c r="DA281" s="47">
        <f>DA59/CZ59-1</f>
        <v>1.3756436737944799E-2</v>
      </c>
      <c r="DB281" s="47">
        <f>DB59/DA59-1</f>
        <v>1.7136225521094506E-2</v>
      </c>
      <c r="DE281" s="130"/>
      <c r="DF281" s="89">
        <v>-9.3378448280869719E-3</v>
      </c>
    </row>
    <row r="282" spans="1:110" s="103" customFormat="1" x14ac:dyDescent="0.2">
      <c r="A282" s="147" t="s">
        <v>105</v>
      </c>
      <c r="C282" s="103">
        <f>IF(C280&gt;C281,"RF",0)</f>
        <v>0</v>
      </c>
      <c r="D282" s="103" t="str">
        <f t="shared" ref="D282:U282" si="680">IF(D280&gt;D281,"RF",0)</f>
        <v>RF</v>
      </c>
      <c r="F282" s="103" t="str">
        <f t="shared" si="680"/>
        <v>RF</v>
      </c>
      <c r="G282" s="103">
        <f t="shared" si="680"/>
        <v>0</v>
      </c>
      <c r="H282" s="103" t="str">
        <f t="shared" si="680"/>
        <v>RF</v>
      </c>
      <c r="I282" s="103" t="str">
        <f t="shared" si="680"/>
        <v>RF</v>
      </c>
      <c r="J282" s="103" t="str">
        <f t="shared" si="680"/>
        <v>RF</v>
      </c>
      <c r="K282" s="103" t="str">
        <f t="shared" si="680"/>
        <v>RF</v>
      </c>
      <c r="L282" s="103">
        <f t="shared" si="680"/>
        <v>0</v>
      </c>
      <c r="M282" s="103" t="str">
        <f t="shared" si="680"/>
        <v>RF</v>
      </c>
      <c r="N282" s="103">
        <f t="shared" si="680"/>
        <v>0</v>
      </c>
      <c r="O282" s="103" t="str">
        <f t="shared" si="680"/>
        <v>RF</v>
      </c>
      <c r="P282" s="103" t="str">
        <f t="shared" si="680"/>
        <v>RF</v>
      </c>
      <c r="Q282" s="103" t="str">
        <f t="shared" si="680"/>
        <v>RF</v>
      </c>
      <c r="R282" s="103" t="str">
        <f t="shared" si="680"/>
        <v>RF</v>
      </c>
      <c r="S282" s="103">
        <f t="shared" si="680"/>
        <v>0</v>
      </c>
      <c r="T282" s="103">
        <f t="shared" si="680"/>
        <v>0</v>
      </c>
      <c r="U282" s="103">
        <f t="shared" si="680"/>
        <v>0</v>
      </c>
      <c r="V282" s="103">
        <f>IF(V280&gt;V281,"RF",0)</f>
        <v>0</v>
      </c>
      <c r="W282" s="103">
        <f t="shared" ref="W282:AE282" si="681">IF(W280&gt;W281,"RF",0)</f>
        <v>0</v>
      </c>
      <c r="X282" s="103">
        <f t="shared" si="681"/>
        <v>0</v>
      </c>
      <c r="Y282" s="103" t="e">
        <f t="shared" si="681"/>
        <v>#DIV/0!</v>
      </c>
      <c r="Z282" s="103" t="str">
        <f t="shared" si="681"/>
        <v>RF</v>
      </c>
      <c r="AA282" s="103" t="str">
        <f t="shared" ref="AA282" si="682">IF(AA280&gt;AA281,"RF",0)</f>
        <v>RF</v>
      </c>
      <c r="AB282" s="73">
        <f t="shared" si="681"/>
        <v>0</v>
      </c>
      <c r="AC282" s="73">
        <f t="shared" si="681"/>
        <v>0</v>
      </c>
      <c r="AD282" s="73">
        <f t="shared" si="681"/>
        <v>0</v>
      </c>
      <c r="AE282" s="73">
        <f t="shared" si="681"/>
        <v>0</v>
      </c>
      <c r="AL282" s="103" t="e">
        <f t="shared" ref="AL282:CW282" si="683">IF(AL280&gt;AL281,"RF",0)</f>
        <v>#DIV/0!</v>
      </c>
      <c r="AM282" s="103" t="e">
        <f t="shared" si="683"/>
        <v>#DIV/0!</v>
      </c>
      <c r="AN282" s="103" t="e">
        <f t="shared" si="683"/>
        <v>#DIV/0!</v>
      </c>
      <c r="AO282" s="103" t="e">
        <f t="shared" si="683"/>
        <v>#DIV/0!</v>
      </c>
      <c r="AP282" s="103" t="e">
        <f t="shared" si="683"/>
        <v>#DIV/0!</v>
      </c>
      <c r="AQ282" s="103" t="e">
        <f t="shared" si="683"/>
        <v>#DIV/0!</v>
      </c>
      <c r="AR282" s="103" t="e">
        <f t="shared" si="683"/>
        <v>#DIV/0!</v>
      </c>
      <c r="AS282" s="103" t="e">
        <f t="shared" si="683"/>
        <v>#DIV/0!</v>
      </c>
      <c r="AT282" s="103" t="e">
        <f t="shared" si="683"/>
        <v>#DIV/0!</v>
      </c>
      <c r="AU282" s="103" t="e">
        <f t="shared" si="683"/>
        <v>#DIV/0!</v>
      </c>
      <c r="AV282" s="103" t="e">
        <f t="shared" si="683"/>
        <v>#DIV/0!</v>
      </c>
      <c r="AW282" s="103" t="e">
        <f t="shared" si="683"/>
        <v>#DIV/0!</v>
      </c>
      <c r="AX282" s="103" t="e">
        <f t="shared" si="683"/>
        <v>#DIV/0!</v>
      </c>
      <c r="AY282" s="103" t="e">
        <f t="shared" si="683"/>
        <v>#DIV/0!</v>
      </c>
      <c r="AZ282" s="103" t="e">
        <f t="shared" si="683"/>
        <v>#DIV/0!</v>
      </c>
      <c r="BA282" s="103" t="e">
        <f t="shared" si="683"/>
        <v>#DIV/0!</v>
      </c>
      <c r="BB282" s="103" t="e">
        <f t="shared" si="683"/>
        <v>#DIV/0!</v>
      </c>
      <c r="BC282" s="103" t="e">
        <f t="shared" si="683"/>
        <v>#DIV/0!</v>
      </c>
      <c r="BD282" s="103" t="e">
        <f t="shared" si="683"/>
        <v>#DIV/0!</v>
      </c>
      <c r="BE282" s="103" t="e">
        <f t="shared" si="683"/>
        <v>#DIV/0!</v>
      </c>
      <c r="BF282" s="103" t="e">
        <f t="shared" si="683"/>
        <v>#DIV/0!</v>
      </c>
      <c r="BG282" s="103" t="e">
        <f t="shared" si="683"/>
        <v>#DIV/0!</v>
      </c>
      <c r="BH282" s="103" t="e">
        <f t="shared" si="683"/>
        <v>#DIV/0!</v>
      </c>
      <c r="BI282" s="103" t="e">
        <f t="shared" si="683"/>
        <v>#DIV/0!</v>
      </c>
      <c r="BJ282" s="103" t="e">
        <f t="shared" si="683"/>
        <v>#DIV/0!</v>
      </c>
      <c r="BK282" s="103" t="e">
        <f t="shared" si="683"/>
        <v>#DIV/0!</v>
      </c>
      <c r="BL282" s="103" t="e">
        <f t="shared" si="683"/>
        <v>#DIV/0!</v>
      </c>
      <c r="BM282" s="103" t="e">
        <f t="shared" si="683"/>
        <v>#DIV/0!</v>
      </c>
      <c r="BN282" s="103" t="e">
        <f t="shared" si="683"/>
        <v>#DIV/0!</v>
      </c>
      <c r="BO282" s="103" t="e">
        <f t="shared" si="683"/>
        <v>#DIV/0!</v>
      </c>
      <c r="BP282" s="103" t="e">
        <f t="shared" si="683"/>
        <v>#DIV/0!</v>
      </c>
      <c r="BQ282" s="103" t="e">
        <f t="shared" si="683"/>
        <v>#DIV/0!</v>
      </c>
      <c r="BR282" s="103" t="e">
        <f t="shared" si="683"/>
        <v>#DIV/0!</v>
      </c>
      <c r="BS282" s="103" t="e">
        <f t="shared" si="683"/>
        <v>#DIV/0!</v>
      </c>
      <c r="BT282" s="103" t="e">
        <f t="shared" si="683"/>
        <v>#DIV/0!</v>
      </c>
      <c r="BU282" s="103" t="e">
        <f t="shared" si="683"/>
        <v>#DIV/0!</v>
      </c>
      <c r="BV282" s="103" t="e">
        <f t="shared" si="683"/>
        <v>#DIV/0!</v>
      </c>
      <c r="BW282" s="103" t="e">
        <f t="shared" si="683"/>
        <v>#DIV/0!</v>
      </c>
      <c r="BX282" s="103" t="e">
        <f t="shared" si="683"/>
        <v>#DIV/0!</v>
      </c>
      <c r="BY282" s="103" t="e">
        <f t="shared" si="683"/>
        <v>#DIV/0!</v>
      </c>
      <c r="BZ282" s="103" t="e">
        <f t="shared" si="683"/>
        <v>#DIV/0!</v>
      </c>
      <c r="CA282" s="103" t="e">
        <f t="shared" si="683"/>
        <v>#DIV/0!</v>
      </c>
      <c r="CB282" s="103" t="e">
        <f t="shared" si="683"/>
        <v>#DIV/0!</v>
      </c>
      <c r="CC282" s="103" t="e">
        <f t="shared" si="683"/>
        <v>#DIV/0!</v>
      </c>
      <c r="CD282" s="103" t="e">
        <f t="shared" si="683"/>
        <v>#DIV/0!</v>
      </c>
      <c r="CE282" s="103">
        <f t="shared" si="683"/>
        <v>0</v>
      </c>
      <c r="CF282" s="103" t="str">
        <f t="shared" si="683"/>
        <v>RF</v>
      </c>
      <c r="CG282" s="103">
        <f t="shared" si="683"/>
        <v>0</v>
      </c>
      <c r="CH282" s="103">
        <f t="shared" si="683"/>
        <v>0</v>
      </c>
      <c r="CI282" s="103" t="str">
        <f t="shared" si="683"/>
        <v>RF</v>
      </c>
      <c r="CJ282" s="103" t="str">
        <f t="shared" si="683"/>
        <v>RF</v>
      </c>
      <c r="CK282" s="103">
        <f t="shared" si="683"/>
        <v>0</v>
      </c>
      <c r="CL282" s="103">
        <f t="shared" ref="CL282" si="684">IF(CL280&gt;CL281,"RF",0)</f>
        <v>0</v>
      </c>
      <c r="CM282" s="73" t="str">
        <f t="shared" si="683"/>
        <v>RF</v>
      </c>
      <c r="CN282" s="73">
        <f t="shared" si="683"/>
        <v>0</v>
      </c>
      <c r="CO282" s="73">
        <f t="shared" si="683"/>
        <v>0</v>
      </c>
      <c r="CP282" s="73">
        <f t="shared" si="683"/>
        <v>0</v>
      </c>
      <c r="CQ282" s="73">
        <f t="shared" si="683"/>
        <v>0</v>
      </c>
      <c r="CR282" s="73">
        <f t="shared" si="683"/>
        <v>0</v>
      </c>
      <c r="CS282" s="73">
        <f t="shared" si="683"/>
        <v>0</v>
      </c>
      <c r="CT282" s="73" t="str">
        <f t="shared" si="683"/>
        <v>RF</v>
      </c>
      <c r="CU282" s="73">
        <f t="shared" si="683"/>
        <v>0</v>
      </c>
      <c r="CV282" s="73">
        <f t="shared" si="683"/>
        <v>0</v>
      </c>
      <c r="CW282" s="73">
        <f t="shared" si="683"/>
        <v>0</v>
      </c>
      <c r="CX282" s="73">
        <f>IF(CX280&gt;CX281,"RF",0)</f>
        <v>0</v>
      </c>
      <c r="CY282" s="73">
        <f>IF(CY280&gt;CY281,"RF",0)</f>
        <v>0</v>
      </c>
      <c r="CZ282" s="73">
        <f>IF(CZ280&gt;CZ281,"RF",0)</f>
        <v>0</v>
      </c>
      <c r="DA282" s="73">
        <f>IF(DA280&gt;DA281,"RF",0)</f>
        <v>0</v>
      </c>
      <c r="DB282" s="73">
        <f>IF(DB280&gt;DB281,"RF",0)</f>
        <v>0</v>
      </c>
      <c r="DE282" s="142"/>
      <c r="DF282" s="103" t="s">
        <v>545</v>
      </c>
    </row>
    <row r="283" spans="1:110" s="86" customFormat="1" x14ac:dyDescent="0.2">
      <c r="A283" s="86" t="s">
        <v>432</v>
      </c>
      <c r="B283" s="86">
        <f>B67/B39</f>
        <v>2.0698257383733886E-2</v>
      </c>
      <c r="C283" s="86">
        <f>C67/C39</f>
        <v>1.7207008144598211E-2</v>
      </c>
      <c r="D283" s="86">
        <f>D67/D39</f>
        <v>1.3407212515176674E-2</v>
      </c>
      <c r="F283" s="86">
        <f t="shared" ref="F283:AE283" si="685">F67/F39</f>
        <v>6.0231933761850974E-3</v>
      </c>
      <c r="G283" s="86">
        <f t="shared" si="685"/>
        <v>3.9478367576308406E-3</v>
      </c>
      <c r="H283" s="86">
        <f t="shared" si="685"/>
        <v>3.6163934725596111E-3</v>
      </c>
      <c r="I283" s="86">
        <f t="shared" si="685"/>
        <v>1.1782726129094014E-2</v>
      </c>
      <c r="J283" s="86">
        <f t="shared" si="685"/>
        <v>1.3556809505637592E-2</v>
      </c>
      <c r="K283" s="86">
        <f t="shared" si="685"/>
        <v>1.4502589486218881E-2</v>
      </c>
      <c r="L283" s="86">
        <f t="shared" si="685"/>
        <v>1.7607031043014094E-2</v>
      </c>
      <c r="M283" s="86">
        <f t="shared" si="685"/>
        <v>6.1629207132757449E-2</v>
      </c>
      <c r="N283" s="86">
        <f t="shared" si="685"/>
        <v>4.6818662966326551E-2</v>
      </c>
      <c r="O283" s="86">
        <f t="shared" si="685"/>
        <v>4.3326764970010541E-2</v>
      </c>
      <c r="P283" s="86">
        <f t="shared" si="685"/>
        <v>5.2704171995923588E-2</v>
      </c>
      <c r="Q283" s="86">
        <f t="shared" si="685"/>
        <v>7.337085636100979E-2</v>
      </c>
      <c r="R283" s="86">
        <f t="shared" si="685"/>
        <v>9.218208474855645E-2</v>
      </c>
      <c r="S283" s="86">
        <f t="shared" si="685"/>
        <v>5.022793011851133E-2</v>
      </c>
      <c r="T283" s="86">
        <f t="shared" si="685"/>
        <v>4.2636853417130187E-2</v>
      </c>
      <c r="U283" s="86">
        <f t="shared" si="685"/>
        <v>3.9284373415508139E-2</v>
      </c>
      <c r="V283" s="86">
        <f t="shared" si="685"/>
        <v>1.1529280377120747E-2</v>
      </c>
      <c r="W283" s="86">
        <f t="shared" si="685"/>
        <v>2.9691674193923425E-3</v>
      </c>
      <c r="X283" s="86">
        <f t="shared" si="685"/>
        <v>3.8147829543069816E-3</v>
      </c>
      <c r="Y283" s="86">
        <f t="shared" si="685"/>
        <v>5.0028168914665171E-3</v>
      </c>
      <c r="Z283" s="86">
        <f t="shared" si="685"/>
        <v>6.5425847643211608E-3</v>
      </c>
      <c r="AA283" s="86">
        <f t="shared" ref="AA283" si="686">AA67/AA39</f>
        <v>5.8164676396883826E-3</v>
      </c>
      <c r="AB283" s="87">
        <f t="shared" si="685"/>
        <v>-2.109829406012902E-2</v>
      </c>
      <c r="AC283" s="87">
        <f t="shared" si="685"/>
        <v>-2.2567092402669721E-2</v>
      </c>
      <c r="AD283" s="87">
        <f t="shared" si="685"/>
        <v>-2.031660662775479E-2</v>
      </c>
      <c r="AE283" s="87">
        <f t="shared" si="685"/>
        <v>-2.2920258877236064E-2</v>
      </c>
      <c r="AL283" s="86" t="e">
        <f t="shared" ref="AL283:CW283" si="687">AL67/AL39</f>
        <v>#DIV/0!</v>
      </c>
      <c r="AM283" s="86" t="e">
        <f t="shared" si="687"/>
        <v>#DIV/0!</v>
      </c>
      <c r="AN283" s="86" t="e">
        <f t="shared" si="687"/>
        <v>#DIV/0!</v>
      </c>
      <c r="AO283" s="86" t="e">
        <f t="shared" si="687"/>
        <v>#DIV/0!</v>
      </c>
      <c r="AP283" s="86" t="e">
        <f t="shared" si="687"/>
        <v>#DIV/0!</v>
      </c>
      <c r="AQ283" s="86" t="e">
        <f t="shared" si="687"/>
        <v>#DIV/0!</v>
      </c>
      <c r="AR283" s="86" t="e">
        <f t="shared" si="687"/>
        <v>#DIV/0!</v>
      </c>
      <c r="AS283" s="86" t="e">
        <f t="shared" si="687"/>
        <v>#DIV/0!</v>
      </c>
      <c r="AT283" s="86" t="e">
        <f t="shared" si="687"/>
        <v>#DIV/0!</v>
      </c>
      <c r="AU283" s="86" t="e">
        <f t="shared" si="687"/>
        <v>#DIV/0!</v>
      </c>
      <c r="AV283" s="86" t="e">
        <f t="shared" si="687"/>
        <v>#DIV/0!</v>
      </c>
      <c r="AW283" s="86" t="e">
        <f t="shared" si="687"/>
        <v>#DIV/0!</v>
      </c>
      <c r="AX283" s="86" t="e">
        <f t="shared" si="687"/>
        <v>#DIV/0!</v>
      </c>
      <c r="AY283" s="86" t="e">
        <f t="shared" si="687"/>
        <v>#DIV/0!</v>
      </c>
      <c r="AZ283" s="86" t="e">
        <f t="shared" si="687"/>
        <v>#DIV/0!</v>
      </c>
      <c r="BA283" s="86" t="e">
        <f t="shared" si="687"/>
        <v>#DIV/0!</v>
      </c>
      <c r="BB283" s="86" t="e">
        <f t="shared" si="687"/>
        <v>#DIV/0!</v>
      </c>
      <c r="BC283" s="86" t="e">
        <f t="shared" si="687"/>
        <v>#DIV/0!</v>
      </c>
      <c r="BD283" s="86" t="e">
        <f t="shared" si="687"/>
        <v>#DIV/0!</v>
      </c>
      <c r="BE283" s="86" t="e">
        <f t="shared" si="687"/>
        <v>#DIV/0!</v>
      </c>
      <c r="BF283" s="86" t="e">
        <f t="shared" si="687"/>
        <v>#DIV/0!</v>
      </c>
      <c r="BG283" s="86" t="e">
        <f t="shared" si="687"/>
        <v>#DIV/0!</v>
      </c>
      <c r="BH283" s="86" t="e">
        <f t="shared" si="687"/>
        <v>#DIV/0!</v>
      </c>
      <c r="BI283" s="86" t="e">
        <f t="shared" si="687"/>
        <v>#DIV/0!</v>
      </c>
      <c r="BJ283" s="86" t="e">
        <f t="shared" si="687"/>
        <v>#DIV/0!</v>
      </c>
      <c r="BK283" s="86" t="e">
        <f t="shared" si="687"/>
        <v>#DIV/0!</v>
      </c>
      <c r="BL283" s="86" t="e">
        <f t="shared" si="687"/>
        <v>#DIV/0!</v>
      </c>
      <c r="BM283" s="86" t="e">
        <f t="shared" si="687"/>
        <v>#DIV/0!</v>
      </c>
      <c r="BN283" s="86" t="e">
        <f t="shared" si="687"/>
        <v>#DIV/0!</v>
      </c>
      <c r="BO283" s="86" t="e">
        <f t="shared" si="687"/>
        <v>#DIV/0!</v>
      </c>
      <c r="BP283" s="86" t="e">
        <f t="shared" si="687"/>
        <v>#DIV/0!</v>
      </c>
      <c r="BQ283" s="86" t="e">
        <f t="shared" si="687"/>
        <v>#DIV/0!</v>
      </c>
      <c r="BR283" s="86" t="e">
        <f t="shared" si="687"/>
        <v>#DIV/0!</v>
      </c>
      <c r="BS283" s="86" t="e">
        <f t="shared" si="687"/>
        <v>#DIV/0!</v>
      </c>
      <c r="BT283" s="86" t="e">
        <f t="shared" si="687"/>
        <v>#DIV/0!</v>
      </c>
      <c r="BU283" s="86" t="e">
        <f t="shared" si="687"/>
        <v>#DIV/0!</v>
      </c>
      <c r="BV283" s="86" t="e">
        <f t="shared" si="687"/>
        <v>#DIV/0!</v>
      </c>
      <c r="BW283" s="86" t="e">
        <f t="shared" si="687"/>
        <v>#DIV/0!</v>
      </c>
      <c r="BX283" s="86" t="e">
        <f t="shared" si="687"/>
        <v>#DIV/0!</v>
      </c>
      <c r="BY283" s="86">
        <f t="shared" si="687"/>
        <v>2.3789991796554551E-3</v>
      </c>
      <c r="BZ283" s="86">
        <f t="shared" si="687"/>
        <v>8.8228169265487742E-3</v>
      </c>
      <c r="CA283" s="86">
        <f t="shared" si="687"/>
        <v>2.0357223897046906E-3</v>
      </c>
      <c r="CB283" s="86">
        <f t="shared" si="687"/>
        <v>4.7156995924704063E-3</v>
      </c>
      <c r="CC283" s="86">
        <f t="shared" si="687"/>
        <v>7.8914597480512147E-3</v>
      </c>
      <c r="CD283" s="86">
        <f t="shared" si="687"/>
        <v>5.5405468939303528E-3</v>
      </c>
      <c r="CE283" s="86">
        <f t="shared" si="687"/>
        <v>6.8857326001147048E-3</v>
      </c>
      <c r="CF283" s="86">
        <f t="shared" si="687"/>
        <v>9.2248575333618212E-3</v>
      </c>
      <c r="CG283" s="86">
        <f t="shared" si="687"/>
        <v>7.5023903940628304E-3</v>
      </c>
      <c r="CH283" s="86">
        <f t="shared" si="687"/>
        <v>3.1754367917530683E-3</v>
      </c>
      <c r="CI283" s="86">
        <f t="shared" si="687"/>
        <v>2.1347136833674884E-3</v>
      </c>
      <c r="CJ283" s="86">
        <f t="shared" si="687"/>
        <v>5.5803072937603291E-3</v>
      </c>
      <c r="CK283" s="86">
        <f t="shared" si="687"/>
        <v>6.9931701671407335E-3</v>
      </c>
      <c r="CL283" s="86">
        <f t="shared" ref="CL283" si="688">CL67/CL39</f>
        <v>7.6196016967181434E-3</v>
      </c>
      <c r="CM283" s="87">
        <f t="shared" si="687"/>
        <v>-1.844279047391564E-2</v>
      </c>
      <c r="CN283" s="87">
        <f t="shared" si="687"/>
        <v>-2.2121861896813349E-2</v>
      </c>
      <c r="CO283" s="87">
        <f t="shared" si="687"/>
        <v>-2.1072649933243811E-2</v>
      </c>
      <c r="CP283" s="87">
        <f t="shared" si="687"/>
        <v>-2.2374177509921257E-2</v>
      </c>
      <c r="CQ283" s="87">
        <f t="shared" si="687"/>
        <v>-2.2613470449194834E-2</v>
      </c>
      <c r="CR283" s="87">
        <f t="shared" si="687"/>
        <v>-2.131642410377067E-2</v>
      </c>
      <c r="CS283" s="87">
        <f t="shared" si="687"/>
        <v>-2.1443076207401674E-2</v>
      </c>
      <c r="CT283" s="87">
        <f t="shared" si="687"/>
        <v>-2.4926150300839407E-2</v>
      </c>
      <c r="CU283" s="87">
        <f t="shared" si="687"/>
        <v>-1.9859328565106801E-2</v>
      </c>
      <c r="CV283" s="87">
        <f t="shared" si="687"/>
        <v>-1.9320191611238668E-2</v>
      </c>
      <c r="CW283" s="87">
        <f t="shared" si="687"/>
        <v>-2.0310810739788018E-2</v>
      </c>
      <c r="CX283" s="87">
        <f>CX67/CX39</f>
        <v>-2.1650799464703906E-2</v>
      </c>
      <c r="CY283" s="87">
        <f>CY67/CY39</f>
        <v>-2.181874041166194E-2</v>
      </c>
      <c r="CZ283" s="87">
        <f>CZ67/CZ39</f>
        <v>-2.1710373752419809E-2</v>
      </c>
      <c r="DA283" s="87">
        <f>DA67/DA39</f>
        <v>-2.2829433219359749E-2</v>
      </c>
      <c r="DB283" s="87">
        <f>DB67/DB39</f>
        <v>-2.5172561319304294E-2</v>
      </c>
      <c r="DE283" s="141"/>
      <c r="DF283" s="86">
        <v>-9.3723958764482373E-3</v>
      </c>
    </row>
    <row r="284" spans="1:110" s="86" customFormat="1" x14ac:dyDescent="0.2">
      <c r="A284" s="86" t="s">
        <v>433</v>
      </c>
      <c r="B284" s="86">
        <f>B63/B39</f>
        <v>4.1803092079345079E-2</v>
      </c>
      <c r="C284" s="86">
        <f>C63/C39</f>
        <v>2.4552065573868225E-2</v>
      </c>
      <c r="D284" s="86">
        <f>D63/D39</f>
        <v>2.0645619277426391E-2</v>
      </c>
      <c r="F284" s="86">
        <f t="shared" ref="F284:AE284" si="689">F63/F39</f>
        <v>1.9552564760591522E-2</v>
      </c>
      <c r="G284" s="86">
        <f t="shared" si="689"/>
        <v>1.347476991358499E-2</v>
      </c>
      <c r="H284" s="86">
        <f t="shared" si="689"/>
        <v>1.0567079483087374E-2</v>
      </c>
      <c r="I284" s="86">
        <f t="shared" si="689"/>
        <v>1.2472456405689381E-2</v>
      </c>
      <c r="J284" s="86">
        <f t="shared" si="689"/>
        <v>1.6566968774133741E-2</v>
      </c>
      <c r="K284" s="86">
        <f t="shared" si="689"/>
        <v>1.504053756452677E-2</v>
      </c>
      <c r="L284" s="86">
        <f t="shared" si="689"/>
        <v>1.8053525833262682E-2</v>
      </c>
      <c r="M284" s="86">
        <f t="shared" si="689"/>
        <v>1.743226489283119E-2</v>
      </c>
      <c r="N284" s="86">
        <f t="shared" si="689"/>
        <v>1.7521625519045545E-2</v>
      </c>
      <c r="O284" s="86">
        <f t="shared" si="689"/>
        <v>2.4882512774100661E-2</v>
      </c>
      <c r="P284" s="86">
        <f t="shared" si="689"/>
        <v>2.9335776200595919E-2</v>
      </c>
      <c r="Q284" s="86">
        <f t="shared" si="689"/>
        <v>6.7375603346398194E-2</v>
      </c>
      <c r="R284" s="86">
        <f t="shared" si="689"/>
        <v>5.2558929990895349E-2</v>
      </c>
      <c r="S284" s="86">
        <f t="shared" si="689"/>
        <v>1.6722505399888697E-2</v>
      </c>
      <c r="T284" s="86">
        <f t="shared" si="689"/>
        <v>1.4574364441811203E-2</v>
      </c>
      <c r="U284" s="86">
        <f t="shared" si="689"/>
        <v>1.8423224833046446E-2</v>
      </c>
      <c r="V284" s="86">
        <f t="shared" si="689"/>
        <v>1.9800318762264856E-2</v>
      </c>
      <c r="W284" s="86">
        <f t="shared" si="689"/>
        <v>1.5459090264478203E-2</v>
      </c>
      <c r="X284" s="86">
        <f t="shared" si="689"/>
        <v>1.4408629959013366E-2</v>
      </c>
      <c r="Y284" s="86">
        <f t="shared" si="689"/>
        <v>1.600664936385017E-2</v>
      </c>
      <c r="Z284" s="86">
        <f t="shared" si="689"/>
        <v>1.9189009229419719E-2</v>
      </c>
      <c r="AA284" s="86">
        <f t="shared" ref="AA284" si="690">AA63/AA39</f>
        <v>2.1180950043000815E-2</v>
      </c>
      <c r="AB284" s="87">
        <f t="shared" si="689"/>
        <v>2.4193020366086979E-2</v>
      </c>
      <c r="AC284" s="87">
        <f t="shared" si="689"/>
        <v>2.375922350250859E-2</v>
      </c>
      <c r="AD284" s="87">
        <f t="shared" si="689"/>
        <v>2.348892616534505E-2</v>
      </c>
      <c r="AE284" s="87">
        <f t="shared" si="689"/>
        <v>2.1858462474420921E-2</v>
      </c>
      <c r="AL284" s="86" t="e">
        <f t="shared" ref="AL284:CW284" si="691">AL63/AL39</f>
        <v>#DIV/0!</v>
      </c>
      <c r="AM284" s="86" t="e">
        <f t="shared" si="691"/>
        <v>#DIV/0!</v>
      </c>
      <c r="AN284" s="86" t="e">
        <f t="shared" si="691"/>
        <v>#DIV/0!</v>
      </c>
      <c r="AO284" s="86" t="e">
        <f t="shared" si="691"/>
        <v>#DIV/0!</v>
      </c>
      <c r="AP284" s="86" t="e">
        <f t="shared" si="691"/>
        <v>#DIV/0!</v>
      </c>
      <c r="AQ284" s="86" t="e">
        <f t="shared" si="691"/>
        <v>#DIV/0!</v>
      </c>
      <c r="AR284" s="86" t="e">
        <f t="shared" si="691"/>
        <v>#DIV/0!</v>
      </c>
      <c r="AS284" s="86" t="e">
        <f t="shared" si="691"/>
        <v>#DIV/0!</v>
      </c>
      <c r="AT284" s="86" t="e">
        <f t="shared" si="691"/>
        <v>#DIV/0!</v>
      </c>
      <c r="AU284" s="86" t="e">
        <f t="shared" si="691"/>
        <v>#DIV/0!</v>
      </c>
      <c r="AV284" s="86" t="e">
        <f t="shared" si="691"/>
        <v>#DIV/0!</v>
      </c>
      <c r="AW284" s="86" t="e">
        <f t="shared" si="691"/>
        <v>#DIV/0!</v>
      </c>
      <c r="AX284" s="86" t="e">
        <f t="shared" si="691"/>
        <v>#DIV/0!</v>
      </c>
      <c r="AY284" s="86" t="e">
        <f t="shared" si="691"/>
        <v>#DIV/0!</v>
      </c>
      <c r="AZ284" s="86" t="e">
        <f t="shared" si="691"/>
        <v>#DIV/0!</v>
      </c>
      <c r="BA284" s="86" t="e">
        <f t="shared" si="691"/>
        <v>#DIV/0!</v>
      </c>
      <c r="BB284" s="86" t="e">
        <f t="shared" si="691"/>
        <v>#DIV/0!</v>
      </c>
      <c r="BC284" s="86" t="e">
        <f t="shared" si="691"/>
        <v>#DIV/0!</v>
      </c>
      <c r="BD284" s="86" t="e">
        <f t="shared" si="691"/>
        <v>#DIV/0!</v>
      </c>
      <c r="BE284" s="86" t="e">
        <f t="shared" si="691"/>
        <v>#DIV/0!</v>
      </c>
      <c r="BF284" s="86" t="e">
        <f t="shared" si="691"/>
        <v>#DIV/0!</v>
      </c>
      <c r="BG284" s="86" t="e">
        <f t="shared" si="691"/>
        <v>#DIV/0!</v>
      </c>
      <c r="BH284" s="86" t="e">
        <f t="shared" si="691"/>
        <v>#DIV/0!</v>
      </c>
      <c r="BI284" s="86" t="e">
        <f t="shared" si="691"/>
        <v>#DIV/0!</v>
      </c>
      <c r="BJ284" s="86" t="e">
        <f t="shared" si="691"/>
        <v>#DIV/0!</v>
      </c>
      <c r="BK284" s="86" t="e">
        <f t="shared" si="691"/>
        <v>#DIV/0!</v>
      </c>
      <c r="BL284" s="86" t="e">
        <f t="shared" si="691"/>
        <v>#DIV/0!</v>
      </c>
      <c r="BM284" s="86" t="e">
        <f t="shared" si="691"/>
        <v>#DIV/0!</v>
      </c>
      <c r="BN284" s="86" t="e">
        <f t="shared" si="691"/>
        <v>#DIV/0!</v>
      </c>
      <c r="BO284" s="86" t="e">
        <f t="shared" si="691"/>
        <v>#DIV/0!</v>
      </c>
      <c r="BP284" s="86" t="e">
        <f t="shared" si="691"/>
        <v>#DIV/0!</v>
      </c>
      <c r="BQ284" s="86" t="e">
        <f t="shared" si="691"/>
        <v>#DIV/0!</v>
      </c>
      <c r="BR284" s="86" t="e">
        <f t="shared" si="691"/>
        <v>#DIV/0!</v>
      </c>
      <c r="BS284" s="86" t="e">
        <f t="shared" si="691"/>
        <v>#DIV/0!</v>
      </c>
      <c r="BT284" s="86" t="e">
        <f t="shared" si="691"/>
        <v>#DIV/0!</v>
      </c>
      <c r="BU284" s="86" t="e">
        <f t="shared" si="691"/>
        <v>#DIV/0!</v>
      </c>
      <c r="BV284" s="86" t="e">
        <f t="shared" si="691"/>
        <v>#DIV/0!</v>
      </c>
      <c r="BW284" s="86" t="e">
        <f t="shared" si="691"/>
        <v>#DIV/0!</v>
      </c>
      <c r="BX284" s="86" t="e">
        <f t="shared" si="691"/>
        <v>#DIV/0!</v>
      </c>
      <c r="BY284" s="86">
        <f t="shared" si="691"/>
        <v>1.4930270713699755E-2</v>
      </c>
      <c r="BZ284" s="86">
        <f t="shared" si="691"/>
        <v>1.4742944083910258E-2</v>
      </c>
      <c r="CA284" s="86">
        <f t="shared" si="691"/>
        <v>1.1796168433336574E-2</v>
      </c>
      <c r="CB284" s="86">
        <f t="shared" si="691"/>
        <v>1.5854841839705029E-2</v>
      </c>
      <c r="CC284" s="86">
        <f t="shared" si="691"/>
        <v>1.803614797691043E-2</v>
      </c>
      <c r="CD284" s="86">
        <f t="shared" si="691"/>
        <v>1.8712003674409689E-2</v>
      </c>
      <c r="CE284" s="86">
        <f t="shared" si="691"/>
        <v>1.8912992139266553E-2</v>
      </c>
      <c r="CF284" s="86">
        <f t="shared" si="691"/>
        <v>1.9301089824929948E-2</v>
      </c>
      <c r="CG284" s="86">
        <f t="shared" si="691"/>
        <v>1.9186097048500269E-2</v>
      </c>
      <c r="CH284" s="86">
        <f t="shared" si="691"/>
        <v>1.9320624367213681E-2</v>
      </c>
      <c r="CI284" s="86">
        <f t="shared" si="691"/>
        <v>2.2283466421689865E-2</v>
      </c>
      <c r="CJ284" s="86">
        <f t="shared" si="691"/>
        <v>2.1277189691366296E-2</v>
      </c>
      <c r="CK284" s="86">
        <f t="shared" si="691"/>
        <v>2.1945534007994195E-2</v>
      </c>
      <c r="CL284" s="86">
        <f t="shared" ref="CL284" si="692">CL63/CL39</f>
        <v>1.9583027608573899E-2</v>
      </c>
      <c r="CM284" s="87">
        <f t="shared" si="691"/>
        <v>2.4558526784847001E-2</v>
      </c>
      <c r="CN284" s="87">
        <f t="shared" si="691"/>
        <v>2.3409313966050897E-2</v>
      </c>
      <c r="CO284" s="87">
        <f t="shared" si="691"/>
        <v>2.4097482229238666E-2</v>
      </c>
      <c r="CP284" s="87">
        <f t="shared" si="691"/>
        <v>2.4714277213042236E-2</v>
      </c>
      <c r="CQ284" s="87">
        <f t="shared" si="691"/>
        <v>2.4038744277272872E-2</v>
      </c>
      <c r="CR284" s="87">
        <f t="shared" si="691"/>
        <v>2.2777173109986584E-2</v>
      </c>
      <c r="CS284" s="87">
        <f t="shared" si="691"/>
        <v>2.3336737252697089E-2</v>
      </c>
      <c r="CT284" s="87">
        <f t="shared" si="691"/>
        <v>2.4921742767212984E-2</v>
      </c>
      <c r="CU284" s="87">
        <f t="shared" si="691"/>
        <v>2.4053671189993638E-2</v>
      </c>
      <c r="CV284" s="87">
        <f t="shared" si="691"/>
        <v>2.3045826182171835E-2</v>
      </c>
      <c r="CW284" s="87">
        <f t="shared" si="691"/>
        <v>2.3779551785894928E-2</v>
      </c>
      <c r="CX284" s="87">
        <f>CX63/CX39</f>
        <v>2.3142525222200207E-2</v>
      </c>
      <c r="CY284" s="87">
        <f>CY63/CY39</f>
        <v>2.2415752468146002E-2</v>
      </c>
      <c r="CZ284" s="87">
        <f>CZ63/CZ39</f>
        <v>2.1399279915360354E-2</v>
      </c>
      <c r="DA284" s="87">
        <f>DA63/DA39</f>
        <v>2.1719373685539584E-2</v>
      </c>
      <c r="DB284" s="87">
        <f>DB63/DB39</f>
        <v>2.1939863399872146E-2</v>
      </c>
      <c r="DE284" s="141"/>
      <c r="DF284" s="86">
        <v>2.1715461933967971E-2</v>
      </c>
    </row>
    <row r="285" spans="1:110" s="85" customFormat="1" x14ac:dyDescent="0.2">
      <c r="AB285" s="58"/>
      <c r="AC285" s="58"/>
      <c r="AD285" s="58"/>
      <c r="AE285" s="58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E285" s="143"/>
    </row>
  </sheetData>
  <sortState xmlns:xlrd2="http://schemas.microsoft.com/office/spreadsheetml/2017/richdata2" ref="A51:DE56">
    <sortCondition descending="1" ref="Z51:Z5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A6AA-DB20-48EA-82E9-9E081B04E90A}">
  <dimension ref="A46:H58"/>
  <sheetViews>
    <sheetView topLeftCell="A11" workbookViewId="0">
      <selection activeCell="Y11" sqref="Y11"/>
    </sheetView>
  </sheetViews>
  <sheetFormatPr defaultRowHeight="15" x14ac:dyDescent="0.25"/>
  <sheetData>
    <row r="46" spans="1:2" x14ac:dyDescent="0.25">
      <c r="A46" t="s">
        <v>531</v>
      </c>
    </row>
    <row r="47" spans="1:2" x14ac:dyDescent="0.25">
      <c r="A47" t="s">
        <v>532</v>
      </c>
      <c r="B47" s="185">
        <v>0.32</v>
      </c>
    </row>
    <row r="48" spans="1:2" x14ac:dyDescent="0.25">
      <c r="A48" t="s">
        <v>533</v>
      </c>
      <c r="B48" s="185">
        <v>0.31</v>
      </c>
    </row>
    <row r="49" spans="1:8" x14ac:dyDescent="0.25">
      <c r="A49" t="s">
        <v>534</v>
      </c>
      <c r="B49" s="185">
        <v>0.23</v>
      </c>
    </row>
    <row r="50" spans="1:8" x14ac:dyDescent="0.25">
      <c r="A50" t="s">
        <v>535</v>
      </c>
      <c r="B50" s="185">
        <v>0.14000000000000001</v>
      </c>
    </row>
    <row r="56" spans="1:8" x14ac:dyDescent="0.25">
      <c r="C56">
        <v>2022</v>
      </c>
      <c r="D56">
        <v>2023</v>
      </c>
      <c r="E56">
        <v>2024</v>
      </c>
      <c r="F56">
        <v>2025</v>
      </c>
      <c r="G56">
        <v>2026</v>
      </c>
    </row>
    <row r="57" spans="1:8" x14ac:dyDescent="0.25">
      <c r="C57">
        <v>20</v>
      </c>
      <c r="D57">
        <v>244</v>
      </c>
      <c r="E57">
        <v>349</v>
      </c>
      <c r="F57">
        <v>607</v>
      </c>
      <c r="G57">
        <v>71</v>
      </c>
      <c r="H57">
        <f>SUM(C57:G57)</f>
        <v>1291</v>
      </c>
    </row>
    <row r="58" spans="1:8" x14ac:dyDescent="0.25">
      <c r="C58">
        <v>10</v>
      </c>
      <c r="G58">
        <v>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208433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Inox India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243.8</v>
      </c>
      <c r="AT6">
        <f>_xll.EQNXTDZ($A$1,$B6,AT$1,$B$1)</f>
        <v>235.29900000000001</v>
      </c>
      <c r="AU6">
        <f>_xll.EQNXTDZ($A$1,$B6,AU$1,$B$1)</f>
        <v>308.49</v>
      </c>
      <c r="AV6">
        <f>_xll.EQNXTDZ($A$1,$B6,AV$1,$B$1)</f>
        <v>257.64999999999998</v>
      </c>
      <c r="AW6">
        <f>_xll.EQNXTDZ($A$1,$B6,AW$1,$B$1)</f>
        <v>290.69400000000002</v>
      </c>
      <c r="AX6">
        <f>_xll.EQNXTDZ($A$1,$B6,AX$1,$B$1)</f>
        <v>276.50700000000001</v>
      </c>
      <c r="AY6">
        <f>_xll.EQNXTDZ($A$1,$B6,AY$1,$B$1)</f>
        <v>296.41000000000003</v>
      </c>
      <c r="AZ6">
        <f>_xll.EQNXTDZ($A$1,$B6,AZ$1,$B$1)</f>
        <v>306.56299999999999</v>
      </c>
      <c r="BA6">
        <f>_xll.EQNXTDZ($A$1,$B6,BA$1,$B$1)</f>
        <v>333.62700000000001</v>
      </c>
      <c r="BB6">
        <f>_xll.EQNXTDZ($A$1,$B6,BB$1,$B$1)</f>
        <v>369.39800000000002</v>
      </c>
      <c r="BC6">
        <f>_xll.EQNXTDZ($A$1,$B6,BC$1,$B$1)</f>
        <v>339.62400000000002</v>
      </c>
      <c r="BD6">
        <f>_xll.EQNXTDZ($A$1,$B6,BD$1,$B$1)</f>
        <v>358.22399999999999</v>
      </c>
      <c r="BE6">
        <f>_xll.EQNXTDZ($A$1,$B6,BE$1,$B$1)</f>
        <v>428.56099999999998</v>
      </c>
      <c r="BF6">
        <f>_xll.EQNXTDZ($A$1,$B6,BF$1,$B$1)</f>
        <v>460.654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243.8</v>
      </c>
      <c r="AT9">
        <f>_xll.EQNXTDZ($A$1,$B9,AT$1,$B$1)</f>
        <v>235.29900000000001</v>
      </c>
      <c r="AU9">
        <f>_xll.EQNXTDZ($A$1,$B9,AU$1,$B$1)</f>
        <v>308.49</v>
      </c>
      <c r="AV9">
        <f>_xll.EQNXTDZ($A$1,$B9,AV$1,$B$1)</f>
        <v>257.64999999999998</v>
      </c>
      <c r="AW9">
        <f>_xll.EQNXTDZ($A$1,$B9,AW$1,$B$1)</f>
        <v>290.69400000000002</v>
      </c>
      <c r="AX9">
        <f>_xll.EQNXTDZ($A$1,$B9,AX$1,$B$1)</f>
        <v>276.50700000000001</v>
      </c>
      <c r="AY9">
        <f>_xll.EQNXTDZ($A$1,$B9,AY$1,$B$1)</f>
        <v>296.41000000000003</v>
      </c>
      <c r="AZ9">
        <f>_xll.EQNXTDZ($A$1,$B9,AZ$1,$B$1)</f>
        <v>306.56299999999999</v>
      </c>
      <c r="BA9">
        <f>_xll.EQNXTDZ($A$1,$B9,BA$1,$B$1)</f>
        <v>333.62700000000001</v>
      </c>
      <c r="BB9">
        <f>_xll.EQNXTDZ($A$1,$B9,BB$1,$B$1)</f>
        <v>369.39800000000002</v>
      </c>
      <c r="BC9">
        <f>_xll.EQNXTDZ($A$1,$B9,BC$1,$B$1)</f>
        <v>339.62400000000002</v>
      </c>
      <c r="BD9">
        <f>_xll.EQNXTDZ($A$1,$B9,BD$1,$B$1)</f>
        <v>358.22399999999999</v>
      </c>
      <c r="BE9">
        <f>_xll.EQNXTDZ($A$1,$B9,BE$1,$B$1)</f>
        <v>428.56099999999998</v>
      </c>
      <c r="BF9">
        <f>_xll.EQNXTDZ($A$1,$B9,BF$1,$B$1)</f>
        <v>460.654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-4.3499999999999996</v>
      </c>
      <c r="AT10">
        <f>_xll.EQNXTDZ($A$1,$B10,AT$1,$B$1)</f>
        <v>-17.965</v>
      </c>
      <c r="AU10">
        <f>_xll.EQNXTDZ($A$1,$B10,AU$1,$B$1)</f>
        <v>19.928999999999998</v>
      </c>
      <c r="AV10">
        <f>_xll.EQNXTDZ($A$1,$B10,AV$1,$B$1)</f>
        <v>10.263</v>
      </c>
      <c r="AW10">
        <f>_xll.EQNXTDZ($A$1,$B10,AW$1,$B$1)</f>
        <v>30.452999999999999</v>
      </c>
      <c r="AX10">
        <f>_xll.EQNXTDZ($A$1,$B10,AX$1,$B$1)</f>
        <v>-22.536000000000001</v>
      </c>
      <c r="AY10">
        <f>_xll.EQNXTDZ($A$1,$B10,AY$1,$B$1)</f>
        <v>18.027000000000001</v>
      </c>
      <c r="AZ10">
        <f>_xll.EQNXTDZ($A$1,$B10,AZ$1,$B$1)</f>
        <v>0.33600000000000002</v>
      </c>
      <c r="BA10">
        <f>_xll.EQNXTDZ($A$1,$B10,BA$1,$B$1)</f>
        <v>-1.601</v>
      </c>
      <c r="BB10">
        <f>_xll.EQNXTDZ($A$1,$B10,BB$1,$B$1)</f>
        <v>-33.283999999999999</v>
      </c>
      <c r="BC10">
        <f>_xll.EQNXTDZ($A$1,$B10,BC$1,$B$1)</f>
        <v>-8.6549999999999994</v>
      </c>
      <c r="BD10">
        <f>_xll.EQNXTDZ($A$1,$B10,BD$1,$B$1)</f>
        <v>17.841000000000001</v>
      </c>
      <c r="BE10">
        <f>_xll.EQNXTDZ($A$1,$B10,BE$1,$B$1)</f>
        <v>21.007000000000001</v>
      </c>
      <c r="BF10">
        <f>_xll.EQNXTDZ($A$1,$B10,BF$1,$B$1)</f>
        <v>-9.9990000000000006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114.88</v>
      </c>
      <c r="AT11">
        <f>_xll.EQNXTDZ($A$1,$B11,AT$1,$B$1)</f>
        <v>121.258</v>
      </c>
      <c r="AU11">
        <f>_xll.EQNXTDZ($A$1,$B11,AU$1,$B$1)</f>
        <v>134.18</v>
      </c>
      <c r="AV11">
        <f>_xll.EQNXTDZ($A$1,$B11,AV$1,$B$1)</f>
        <v>105.149</v>
      </c>
      <c r="AW11">
        <f>_xll.EQNXTDZ($A$1,$B11,AW$1,$B$1)</f>
        <v>99.632000000000005</v>
      </c>
      <c r="AX11">
        <f>_xll.EQNXTDZ($A$1,$B11,AX$1,$B$1)</f>
        <v>127.238</v>
      </c>
      <c r="AY11">
        <f>_xll.EQNXTDZ($A$1,$B11,AY$1,$B$1)</f>
        <v>113.67400000000001</v>
      </c>
      <c r="AZ11">
        <f>_xll.EQNXTDZ($A$1,$B11,AZ$1,$B$1)</f>
        <v>139.85400000000001</v>
      </c>
      <c r="BA11">
        <f>_xll.EQNXTDZ($A$1,$B11,BA$1,$B$1)</f>
        <v>150.387</v>
      </c>
      <c r="BB11">
        <f>_xll.EQNXTDZ($A$1,$B11,BB$1,$B$1)</f>
        <v>190.10499999999999</v>
      </c>
      <c r="BC11">
        <f>_xll.EQNXTDZ($A$1,$B11,BC$1,$B$1)</f>
        <v>143.416</v>
      </c>
      <c r="BD11">
        <f>_xll.EQNXTDZ($A$1,$B11,BD$1,$B$1)</f>
        <v>132.42500000000001</v>
      </c>
      <c r="BE11">
        <f>_xll.EQNXTDZ($A$1,$B11,BE$1,$B$1)</f>
        <v>183.29499999999999</v>
      </c>
      <c r="BF11">
        <f>_xll.EQNXTDZ($A$1,$B11,BF$1,$B$1)</f>
        <v>204.13300000000001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14.477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62.11</v>
      </c>
      <c r="AT14">
        <f>_xll.EQNXTDZ($A$1,$B14,AT$1,$B$1)</f>
        <v>71.212999999999994</v>
      </c>
      <c r="AU14">
        <f>_xll.EQNXTDZ($A$1,$B14,AU$1,$B$1)</f>
        <v>60.584000000000003</v>
      </c>
      <c r="AV14">
        <f>_xll.EQNXTDZ($A$1,$B14,AV$1,$B$1)</f>
        <v>60.75</v>
      </c>
      <c r="AW14">
        <f>_xll.EQNXTDZ($A$1,$B14,AW$1,$B$1)</f>
        <v>69.052999999999997</v>
      </c>
      <c r="AX14">
        <f>_xll.EQNXTDZ($A$1,$B14,AX$1,$B$1)</f>
        <v>86.676000000000002</v>
      </c>
      <c r="AY14">
        <f>_xll.EQNXTDZ($A$1,$B14,AY$1,$B$1)</f>
        <v>68.352000000000004</v>
      </c>
      <c r="AZ14">
        <f>_xll.EQNXTDZ($A$1,$B14,AZ$1,$B$1)</f>
        <v>75.147999999999996</v>
      </c>
      <c r="BA14">
        <f>_xll.EQNXTDZ($A$1,$B14,BA$1,$B$1)</f>
        <v>88.739000000000004</v>
      </c>
      <c r="BB14">
        <f>_xll.EQNXTDZ($A$1,$B14,BB$1,$B$1)</f>
        <v>101.52500000000001</v>
      </c>
      <c r="BC14">
        <f>_xll.EQNXTDZ($A$1,$B14,BC$1,$B$1)</f>
        <v>94.847999999999999</v>
      </c>
      <c r="BD14">
        <f>_xll.EQNXTDZ($A$1,$B14,BD$1,$B$1)</f>
        <v>96.233000000000004</v>
      </c>
      <c r="BE14">
        <f>_xll.EQNXTDZ($A$1,$B14,BE$1,$B$1)</f>
        <v>90.063999999999993</v>
      </c>
      <c r="BF14">
        <f>_xll.EQNXTDZ($A$1,$B14,BF$1,$B$1)</f>
        <v>119.212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18.95</v>
      </c>
      <c r="AT16">
        <f>_xll.EQNXTDZ($A$1,$B16,AT$1,$B$1)</f>
        <v>20.698</v>
      </c>
      <c r="AU16">
        <f>_xll.EQNXTDZ($A$1,$B16,AU$1,$B$1)</f>
        <v>22.266999999999999</v>
      </c>
      <c r="AV16">
        <f>_xll.EQNXTDZ($A$1,$B16,AV$1,$B$1)</f>
        <v>22.667999999999999</v>
      </c>
      <c r="AW16">
        <f>_xll.EQNXTDZ($A$1,$B16,AW$1,$B$1)</f>
        <v>24.861000000000001</v>
      </c>
      <c r="AX16">
        <f>_xll.EQNXTDZ($A$1,$B16,AX$1,$B$1)</f>
        <v>31.9</v>
      </c>
      <c r="AY16">
        <f>_xll.EQNXTDZ($A$1,$B16,AY$1,$B$1)</f>
        <v>26.152999999999999</v>
      </c>
      <c r="AZ16">
        <f>_xll.EQNXTDZ($A$1,$B16,AZ$1,$B$1)</f>
        <v>27.321000000000002</v>
      </c>
      <c r="BA16">
        <f>_xll.EQNXTDZ($A$1,$B16,BA$1,$B$1)</f>
        <v>27.178000000000001</v>
      </c>
      <c r="BB16">
        <f>_xll.EQNXTDZ($A$1,$B16,BB$1,$B$1)</f>
        <v>29.393999999999998</v>
      </c>
      <c r="BC16">
        <f>_xll.EQNXTDZ($A$1,$B16,BC$1,$B$1)</f>
        <v>33.878999999999998</v>
      </c>
      <c r="BD16">
        <f>_xll.EQNXTDZ($A$1,$B16,BD$1,$B$1)</f>
        <v>33.765000000000001</v>
      </c>
      <c r="BE16">
        <f>_xll.EQNXTDZ($A$1,$B16,BE$1,$B$1)</f>
        <v>40.104999999999997</v>
      </c>
      <c r="BF16">
        <f>_xll.EQNXTDZ($A$1,$B16,BF$1,$B$1)</f>
        <v>38.173000000000002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52.21</v>
      </c>
      <c r="AT22">
        <f>_xll.EQNXTDZ($A$1,$B22,AT$1,$B$1)</f>
        <v>40.094999999999999</v>
      </c>
      <c r="AU22">
        <f>_xll.EQNXTDZ($A$1,$B22,AU$1,$B$1)</f>
        <v>71.53</v>
      </c>
      <c r="AV22">
        <f>_xll.EQNXTDZ($A$1,$B22,AV$1,$B$1)</f>
        <v>58.82</v>
      </c>
      <c r="AW22">
        <f>_xll.EQNXTDZ($A$1,$B22,AW$1,$B$1)</f>
        <v>66.694999999999993</v>
      </c>
      <c r="AX22">
        <f>_xll.EQNXTDZ($A$1,$B22,AX$1,$B$1)</f>
        <v>53.228999999999999</v>
      </c>
      <c r="AY22">
        <f>_xll.EQNXTDZ($A$1,$B22,AY$1,$B$1)</f>
        <v>70.203999999999994</v>
      </c>
      <c r="AZ22">
        <f>_xll.EQNXTDZ($A$1,$B22,AZ$1,$B$1)</f>
        <v>63.904000000000003</v>
      </c>
      <c r="BA22">
        <f>_xll.EQNXTDZ($A$1,$B22,BA$1,$B$1)</f>
        <v>68.924000000000007</v>
      </c>
      <c r="BB22">
        <f>_xll.EQNXTDZ($A$1,$B22,BB$1,$B$1)</f>
        <v>81.658000000000001</v>
      </c>
      <c r="BC22">
        <f>_xll.EQNXTDZ($A$1,$B22,BC$1,$B$1)</f>
        <v>76.135999999999996</v>
      </c>
      <c r="BD22">
        <f>_xll.EQNXTDZ($A$1,$B22,BD$1,$B$1)</f>
        <v>77.959999999999894</v>
      </c>
      <c r="BE22">
        <f>_xll.EQNXTDZ($A$1,$B22,BE$1,$B$1)</f>
        <v>94.09</v>
      </c>
      <c r="BF22">
        <f>_xll.EQNXTDZ($A$1,$B22,BF$1,$B$1)</f>
        <v>94.658000000000001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5.86</v>
      </c>
      <c r="AT23">
        <f>_xll.EQNXTDZ($A$1,$B23,AT$1,$B$1)</f>
        <v>6.48</v>
      </c>
      <c r="AU23">
        <f>_xll.EQNXTDZ($A$1,$B23,AU$1,$B$1)</f>
        <v>8.4719999999999995</v>
      </c>
      <c r="AV23">
        <f>_xll.EQNXTDZ($A$1,$B23,AV$1,$B$1)</f>
        <v>6.9160000000000004</v>
      </c>
      <c r="AW23">
        <f>_xll.EQNXTDZ($A$1,$B23,AW$1,$B$1)</f>
        <v>4.7309999999999999</v>
      </c>
      <c r="AX23">
        <f>_xll.EQNXTDZ($A$1,$B23,AX$1,$B$1)</f>
        <v>11.193</v>
      </c>
      <c r="AY23">
        <f>_xll.EQNXTDZ($A$1,$B23,AY$1,$B$1)</f>
        <v>5.3689999999999998</v>
      </c>
      <c r="AZ23">
        <f>_xll.EQNXTDZ($A$1,$B23,AZ$1,$B$1)</f>
        <v>13.44</v>
      </c>
      <c r="BA23">
        <f>_xll.EQNXTDZ($A$1,$B23,BA$1,$B$1)</f>
        <v>8.7210000000000001</v>
      </c>
      <c r="BB23">
        <f>_xll.EQNXTDZ($A$1,$B23,BB$1,$B$1)</f>
        <v>13.137</v>
      </c>
      <c r="BC23">
        <f>_xll.EQNXTDZ($A$1,$B23,BC$1,$B$1)</f>
        <v>12.669</v>
      </c>
      <c r="BD23">
        <f>_xll.EQNXTDZ($A$1,$B23,BD$1,$B$1)</f>
        <v>10.849</v>
      </c>
      <c r="BE23">
        <f>_xll.EQNXTDZ($A$1,$B23,BE$1,$B$1)</f>
        <v>7.0830000000000002</v>
      </c>
      <c r="BF23">
        <f>_xll.EQNXTDZ($A$1,$B23,BF$1,$B$1)</f>
        <v>14.589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58.07</v>
      </c>
      <c r="AT24">
        <f>_xll.EQNXTDZ($A$1,$B24,AT$1,$B$1)</f>
        <v>46.575000000000003</v>
      </c>
      <c r="AU24">
        <f>_xll.EQNXTDZ($A$1,$B24,AU$1,$B$1)</f>
        <v>80.001999999999995</v>
      </c>
      <c r="AV24">
        <f>_xll.EQNXTDZ($A$1,$B24,AV$1,$B$1)</f>
        <v>65.736999999999995</v>
      </c>
      <c r="AW24">
        <f>_xll.EQNXTDZ($A$1,$B24,AW$1,$B$1)</f>
        <v>71.426000000000002</v>
      </c>
      <c r="AX24">
        <f>_xll.EQNXTDZ($A$1,$B24,AX$1,$B$1)</f>
        <v>64.421999999999997</v>
      </c>
      <c r="AY24">
        <f>_xll.EQNXTDZ($A$1,$B24,AY$1,$B$1)</f>
        <v>75.572000000000003</v>
      </c>
      <c r="AZ24">
        <f>_xll.EQNXTDZ($A$1,$B24,AZ$1,$B$1)</f>
        <v>77.344999999999999</v>
      </c>
      <c r="BA24">
        <f>_xll.EQNXTDZ($A$1,$B24,BA$1,$B$1)</f>
        <v>77.644999999999996</v>
      </c>
      <c r="BB24">
        <f>_xll.EQNXTDZ($A$1,$B24,BB$1,$B$1)</f>
        <v>94.795000000000002</v>
      </c>
      <c r="BC24">
        <f>_xll.EQNXTDZ($A$1,$B24,BC$1,$B$1)</f>
        <v>88.805000000000007</v>
      </c>
      <c r="BD24">
        <f>_xll.EQNXTDZ($A$1,$B24,BD$1,$B$1)</f>
        <v>88.807999999999893</v>
      </c>
      <c r="BE24">
        <f>_xll.EQNXTDZ($A$1,$B24,BE$1,$B$1)</f>
        <v>101.17400000000001</v>
      </c>
      <c r="BF24">
        <f>_xll.EQNXTDZ($A$1,$B24,BF$1,$B$1)</f>
        <v>109.246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0.57999999999999996</v>
      </c>
      <c r="AT25">
        <f>_xll.EQNXTDZ($A$1,$B25,AT$1,$B$1)</f>
        <v>2.0760000000000001</v>
      </c>
      <c r="AU25">
        <f>_xll.EQNXTDZ($A$1,$B25,AU$1,$B$1)</f>
        <v>0.628</v>
      </c>
      <c r="AV25">
        <f>_xll.EQNXTDZ($A$1,$B25,AV$1,$B$1)</f>
        <v>1.2150000000000001</v>
      </c>
      <c r="AW25">
        <f>_xll.EQNXTDZ($A$1,$B25,AW$1,$B$1)</f>
        <v>2.294</v>
      </c>
      <c r="AX25">
        <f>_xll.EQNXTDZ($A$1,$B25,AX$1,$B$1)</f>
        <v>1.532</v>
      </c>
      <c r="AY25">
        <f>_xll.EQNXTDZ($A$1,$B25,AY$1,$B$1)</f>
        <v>2.0409999999999999</v>
      </c>
      <c r="AZ25">
        <f>_xll.EQNXTDZ($A$1,$B25,AZ$1,$B$1)</f>
        <v>2.8279999999999998</v>
      </c>
      <c r="BA25">
        <f>_xll.EQNXTDZ($A$1,$B25,BA$1,$B$1)</f>
        <v>2.5030000000000001</v>
      </c>
      <c r="BB25">
        <f>_xll.EQNXTDZ($A$1,$B25,BB$1,$B$1)</f>
        <v>1.173</v>
      </c>
      <c r="BC25">
        <f>_xll.EQNXTDZ($A$1,$B25,BC$1,$B$1)</f>
        <v>0.72499999999999998</v>
      </c>
      <c r="BD25">
        <f>_xll.EQNXTDZ($A$1,$B25,BD$1,$B$1)</f>
        <v>1.9990000000000001</v>
      </c>
      <c r="BE25">
        <f>_xll.EQNXTDZ($A$1,$B25,BE$1,$B$1)</f>
        <v>2.9969999999999999</v>
      </c>
      <c r="BF25">
        <f>_xll.EQNXTDZ($A$1,$B25,BF$1,$B$1)</f>
        <v>3.51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7.173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2.004</v>
      </c>
      <c r="BE26">
        <f>_xll.EQNXTDZ($A$1,$B26,BE$1,$B$1)</f>
        <v>-8.49</v>
      </c>
      <c r="BF26">
        <f>_xll.EQNXTDZ($A$1,$B26,BF$1,$B$1)</f>
        <v>3.206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57.49</v>
      </c>
      <c r="AT27">
        <f>_xll.EQNXTDZ($A$1,$B27,AT$1,$B$1)</f>
        <v>44.499000000000002</v>
      </c>
      <c r="AU27">
        <f>_xll.EQNXTDZ($A$1,$B27,AU$1,$B$1)</f>
        <v>79.373999999999995</v>
      </c>
      <c r="AV27">
        <f>_xll.EQNXTDZ($A$1,$B27,AV$1,$B$1)</f>
        <v>64.522000000000006</v>
      </c>
      <c r="AW27">
        <f>_xll.EQNXTDZ($A$1,$B27,AW$1,$B$1)</f>
        <v>69.132000000000005</v>
      </c>
      <c r="AX27">
        <f>_xll.EQNXTDZ($A$1,$B27,AX$1,$B$1)</f>
        <v>62.89</v>
      </c>
      <c r="AY27">
        <f>_xll.EQNXTDZ($A$1,$B27,AY$1,$B$1)</f>
        <v>73.531000000000006</v>
      </c>
      <c r="AZ27">
        <f>_xll.EQNXTDZ($A$1,$B27,AZ$1,$B$1)</f>
        <v>74.516999999999996</v>
      </c>
      <c r="BA27">
        <f>_xll.EQNXTDZ($A$1,$B27,BA$1,$B$1)</f>
        <v>82.314999999999998</v>
      </c>
      <c r="BB27">
        <f>_xll.EQNXTDZ($A$1,$B27,BB$1,$B$1)</f>
        <v>93.622</v>
      </c>
      <c r="BC27">
        <f>_xll.EQNXTDZ($A$1,$B27,BC$1,$B$1)</f>
        <v>88.08</v>
      </c>
      <c r="BD27">
        <f>_xll.EQNXTDZ($A$1,$B27,BD$1,$B$1)</f>
        <v>88.812999999999903</v>
      </c>
      <c r="BE27">
        <f>_xll.EQNXTDZ($A$1,$B27,BE$1,$B$1)</f>
        <v>89.686999999999998</v>
      </c>
      <c r="BF27">
        <f>_xll.EQNXTDZ($A$1,$B27,BF$1,$B$1)</f>
        <v>108.94199999999999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3.64</v>
      </c>
      <c r="AT28">
        <f>_xll.EQNXTDZ($A$1,$B28,AT$1,$B$1)</f>
        <v>3.4689999999999999</v>
      </c>
      <c r="AU28">
        <f>_xll.EQNXTDZ($A$1,$B28,AU$1,$B$1)</f>
        <v>3.6389999999999998</v>
      </c>
      <c r="AV28">
        <f>_xll.EQNXTDZ($A$1,$B28,AV$1,$B$1)</f>
        <v>4.085</v>
      </c>
      <c r="AW28">
        <f>_xll.EQNXTDZ($A$1,$B28,AW$1,$B$1)</f>
        <v>5.2430000000000003</v>
      </c>
      <c r="AX28">
        <f>_xll.EQNXTDZ($A$1,$B28,AX$1,$B$1)</f>
        <v>5.1740000000000004</v>
      </c>
      <c r="AY28">
        <f>_xll.EQNXTDZ($A$1,$B28,AY$1,$B$1)</f>
        <v>5.6059999999999999</v>
      </c>
      <c r="AZ28">
        <f>_xll.EQNXTDZ($A$1,$B28,AZ$1,$B$1)</f>
        <v>5.9169999999999998</v>
      </c>
      <c r="BA28">
        <f>_xll.EQNXTDZ($A$1,$B28,BA$1,$B$1)</f>
        <v>6.4009999999999998</v>
      </c>
      <c r="BB28">
        <f>_xll.EQNXTDZ($A$1,$B28,BB$1,$B$1)</f>
        <v>7.1369999999999996</v>
      </c>
      <c r="BC28">
        <f>_xll.EQNXTDZ($A$1,$B28,BC$1,$B$1)</f>
        <v>7.5679999999999996</v>
      </c>
      <c r="BD28">
        <f>_xll.EQNXTDZ($A$1,$B28,BD$1,$B$1)</f>
        <v>7.6219999999999999</v>
      </c>
      <c r="BE28">
        <f>_xll.EQNXTDZ($A$1,$B28,BE$1,$B$1)</f>
        <v>9.4049999999999994</v>
      </c>
      <c r="BF28">
        <f>_xll.EQNXTDZ($A$1,$B28,BF$1,$B$1)</f>
        <v>9.0210000000000008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13.16</v>
      </c>
      <c r="AT29">
        <f>_xll.EQNXTDZ($A$1,$B29,AT$1,$B$1)</f>
        <v>10.419</v>
      </c>
      <c r="AU29">
        <f>_xll.EQNXTDZ($A$1,$B29,AU$1,$B$1)</f>
        <v>18.643999999999998</v>
      </c>
      <c r="AV29">
        <f>_xll.EQNXTDZ($A$1,$B29,AV$1,$B$1)</f>
        <v>14.19</v>
      </c>
      <c r="AW29">
        <f>_xll.EQNXTDZ($A$1,$B29,AW$1,$B$1)</f>
        <v>15.302</v>
      </c>
      <c r="AX29">
        <f>_xll.EQNXTDZ($A$1,$B29,AX$1,$B$1)</f>
        <v>13.638999999999999</v>
      </c>
      <c r="AY29">
        <f>_xll.EQNXTDZ($A$1,$B29,AY$1,$B$1)</f>
        <v>15.289</v>
      </c>
      <c r="AZ29">
        <f>_xll.EQNXTDZ($A$1,$B29,AZ$1,$B$1)</f>
        <v>19.108000000000001</v>
      </c>
      <c r="BA29">
        <f>_xll.EQNXTDZ($A$1,$B29,BA$1,$B$1)</f>
        <v>17.527999999999999</v>
      </c>
      <c r="BB29">
        <f>_xll.EQNXTDZ($A$1,$B29,BB$1,$B$1)</f>
        <v>20.971</v>
      </c>
      <c r="BC29">
        <f>_xll.EQNXTDZ($A$1,$B29,BC$1,$B$1)</f>
        <v>19.395</v>
      </c>
      <c r="BD29">
        <f>_xll.EQNXTDZ($A$1,$B29,BD$1,$B$1)</f>
        <v>20.353999999999999</v>
      </c>
      <c r="BE29">
        <f>_xll.EQNXTDZ($A$1,$B29,BE$1,$B$1)</f>
        <v>19.587</v>
      </c>
      <c r="BF29">
        <f>_xll.EQNXTDZ($A$1,$B29,BF$1,$B$1)</f>
        <v>24.683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40.69</v>
      </c>
      <c r="AT30">
        <f>_xll.EQNXTDZ($A$1,$B30,AT$1,$B$1)</f>
        <v>30.611000000000001</v>
      </c>
      <c r="AU30">
        <f>_xll.EQNXTDZ($A$1,$B30,AU$1,$B$1)</f>
        <v>57.091000000000001</v>
      </c>
      <c r="AV30">
        <f>_xll.EQNXTDZ($A$1,$B30,AV$1,$B$1)</f>
        <v>46.247</v>
      </c>
      <c r="AW30">
        <f>_xll.EQNXTDZ($A$1,$B30,AW$1,$B$1)</f>
        <v>48.587000000000003</v>
      </c>
      <c r="AX30">
        <f>_xll.EQNXTDZ($A$1,$B30,AX$1,$B$1)</f>
        <v>44.076999999999998</v>
      </c>
      <c r="AY30">
        <f>_xll.EQNXTDZ($A$1,$B30,AY$1,$B$1)</f>
        <v>52.636000000000003</v>
      </c>
      <c r="AZ30">
        <f>_xll.EQNXTDZ($A$1,$B30,AZ$1,$B$1)</f>
        <v>49.491999999999997</v>
      </c>
      <c r="BA30">
        <f>_xll.EQNXTDZ($A$1,$B30,BA$1,$B$1)</f>
        <v>58.386000000000003</v>
      </c>
      <c r="BB30">
        <f>_xll.EQNXTDZ($A$1,$B30,BB$1,$B$1)</f>
        <v>65.513999999999996</v>
      </c>
      <c r="BC30">
        <f>_xll.EQNXTDZ($A$1,$B30,BC$1,$B$1)</f>
        <v>61.116999999999997</v>
      </c>
      <c r="BD30">
        <f>_xll.EQNXTDZ($A$1,$B30,BD$1,$B$1)</f>
        <v>60.836999999999897</v>
      </c>
      <c r="BE30">
        <f>_xll.EQNXTDZ($A$1,$B30,BE$1,$B$1)</f>
        <v>60.695</v>
      </c>
      <c r="BF30">
        <f>_xll.EQNXTDZ($A$1,$B30,BF$1,$B$1)</f>
        <v>75.238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40.69</v>
      </c>
      <c r="AT38">
        <f>_xll.EQNXTDZ($A$1,$B38,AT$1,$B$1)</f>
        <v>30.61</v>
      </c>
      <c r="AU38">
        <f>_xll.EQNXTDZ($A$1,$B38,AU$1,$B$1)</f>
        <v>57.09</v>
      </c>
      <c r="AV38">
        <f>_xll.EQNXTDZ($A$1,$B38,AV$1,$B$1)</f>
        <v>46.247</v>
      </c>
      <c r="AW38">
        <f>_xll.EQNXTDZ($A$1,$B38,AW$1,$B$1)</f>
        <v>48.587000000000003</v>
      </c>
      <c r="AX38">
        <f>_xll.EQNXTDZ($A$1,$B38,AX$1,$B$1)</f>
        <v>44.076999999999998</v>
      </c>
      <c r="AY38">
        <f>_xll.EQNXTDZ($A$1,$B38,AY$1,$B$1)</f>
        <v>52.637</v>
      </c>
      <c r="AZ38">
        <f>_xll.EQNXTDZ($A$1,$B38,AZ$1,$B$1)</f>
        <v>49.493000000000002</v>
      </c>
      <c r="BA38">
        <f>_xll.EQNXTDZ($A$1,$B38,BA$1,$B$1)</f>
        <v>58.386000000000003</v>
      </c>
      <c r="BB38">
        <f>_xll.EQNXTDZ($A$1,$B38,BB$1,$B$1)</f>
        <v>65.513000000000005</v>
      </c>
      <c r="BC38">
        <f>_xll.EQNXTDZ($A$1,$B38,BC$1,$B$1)</f>
        <v>61.118000000000002</v>
      </c>
      <c r="BD38">
        <f>_xll.EQNXTDZ($A$1,$B38,BD$1,$B$1)</f>
        <v>60.838000000000001</v>
      </c>
      <c r="BE38">
        <f>_xll.EQNXTDZ($A$1,$B38,BE$1,$B$1)</f>
        <v>60.695999999999998</v>
      </c>
      <c r="BF38">
        <f>_xll.EQNXTDZ($A$1,$B38,BF$1,$B$1)</f>
        <v>75.236999999999995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-3.08</v>
      </c>
      <c r="AT40">
        <f>_xll.EQNXTDZ($A$1,$B40,AT$1,$B$1)</f>
        <v>1.3029999999999999</v>
      </c>
      <c r="AU40">
        <f>_xll.EQNXTDZ($A$1,$B40,AU$1,$B$1)</f>
        <v>0.63900000000000001</v>
      </c>
      <c r="AV40">
        <f>_xll.EQNXTDZ($A$1,$B40,AV$1,$B$1)</f>
        <v>-0.73</v>
      </c>
      <c r="AW40">
        <f>_xll.EQNXTDZ($A$1,$B40,AW$1,$B$1)</f>
        <v>-0.14799999999999999</v>
      </c>
      <c r="AX40">
        <f>_xll.EQNXTDZ($A$1,$B40,AX$1,$B$1)</f>
        <v>-1.7370000000000001</v>
      </c>
      <c r="AY40">
        <f>_xll.EQNXTDZ($A$1,$B40,AY$1,$B$1)</f>
        <v>-1.3979999999999999</v>
      </c>
      <c r="AZ40">
        <f>_xll.EQNXTDZ($A$1,$B40,AZ$1,$B$1)</f>
        <v>0.57599999999999996</v>
      </c>
      <c r="BA40">
        <f>_xll.EQNXTDZ($A$1,$B40,BA$1,$B$1)</f>
        <v>-1.52</v>
      </c>
      <c r="BB40">
        <f>_xll.EQNXTDZ($A$1,$B40,BB$1,$B$1)</f>
        <v>0.31</v>
      </c>
      <c r="BC40">
        <f>_xll.EQNXTDZ($A$1,$B40,BC$1,$B$1)</f>
        <v>-0.19800000000000001</v>
      </c>
      <c r="BD40">
        <f>_xll.EQNXTDZ($A$1,$B40,BD$1,$B$1)</f>
        <v>0.70499999999999996</v>
      </c>
      <c r="BE40">
        <f>_xll.EQNXTDZ($A$1,$B40,BE$1,$B$1)</f>
        <v>0.89400000000000002</v>
      </c>
      <c r="BF40">
        <f>_xll.EQNXTDZ($A$1,$B40,BF$1,$B$1)</f>
        <v>-1.0740000000000001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37.61</v>
      </c>
      <c r="AT41">
        <f>_xll.EQNXTDZ($A$1,$B41,AT$1,$B$1)</f>
        <v>31.913</v>
      </c>
      <c r="AU41">
        <f>_xll.EQNXTDZ($A$1,$B41,AU$1,$B$1)</f>
        <v>57.728999999999999</v>
      </c>
      <c r="AV41">
        <f>_xll.EQNXTDZ($A$1,$B41,AV$1,$B$1)</f>
        <v>45.517000000000003</v>
      </c>
      <c r="AW41">
        <f>_xll.EQNXTDZ($A$1,$B41,AW$1,$B$1)</f>
        <v>48.44</v>
      </c>
      <c r="AX41">
        <f>_xll.EQNXTDZ($A$1,$B41,AX$1,$B$1)</f>
        <v>42.34</v>
      </c>
      <c r="AY41">
        <f>_xll.EQNXTDZ($A$1,$B41,AY$1,$B$1)</f>
        <v>51.238999999999997</v>
      </c>
      <c r="AZ41">
        <f>_xll.EQNXTDZ($A$1,$B41,AZ$1,$B$1)</f>
        <v>50.069000000000003</v>
      </c>
      <c r="BA41">
        <f>_xll.EQNXTDZ($A$1,$B41,BA$1,$B$1)</f>
        <v>56.865000000000002</v>
      </c>
      <c r="BB41">
        <f>_xll.EQNXTDZ($A$1,$B41,BB$1,$B$1)</f>
        <v>65.822999999999993</v>
      </c>
      <c r="BC41">
        <f>_xll.EQNXTDZ($A$1,$B41,BC$1,$B$1)</f>
        <v>60.92</v>
      </c>
      <c r="BD41">
        <f>_xll.EQNXTDZ($A$1,$B41,BD$1,$B$1)</f>
        <v>61.542000000000002</v>
      </c>
      <c r="BE41">
        <f>_xll.EQNXTDZ($A$1,$B41,BE$1,$B$1)</f>
        <v>61.588999999999999</v>
      </c>
      <c r="BF41">
        <f>_xll.EQNXTDZ($A$1,$B41,BF$1,$B$1)</f>
        <v>74.162999999999997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40.69</v>
      </c>
      <c r="AT42">
        <f>_xll.EQNXTDZ($A$1,$B42,AT$1,$B$1)</f>
        <v>30.61</v>
      </c>
      <c r="AU42">
        <f>_xll.EQNXTDZ($A$1,$B42,AU$1,$B$1)</f>
        <v>57.09</v>
      </c>
      <c r="AV42">
        <f>_xll.EQNXTDZ($A$1,$B42,AV$1,$B$1)</f>
        <v>46.247</v>
      </c>
      <c r="AW42">
        <f>_xll.EQNXTDZ($A$1,$B42,AW$1,$B$1)</f>
        <v>48.587000000000003</v>
      </c>
      <c r="AX42">
        <f>_xll.EQNXTDZ($A$1,$B42,AX$1,$B$1)</f>
        <v>44.076999999999998</v>
      </c>
      <c r="AY42">
        <f>_xll.EQNXTDZ($A$1,$B42,AY$1,$B$1)</f>
        <v>52.637</v>
      </c>
      <c r="AZ42">
        <f>_xll.EQNXTDZ($A$1,$B42,AZ$1,$B$1)</f>
        <v>49.493000000000002</v>
      </c>
      <c r="BA42">
        <f>_xll.EQNXTDZ($A$1,$B42,BA$1,$B$1)</f>
        <v>58.386000000000003</v>
      </c>
      <c r="BB42">
        <f>_xll.EQNXTDZ($A$1,$B42,BB$1,$B$1)</f>
        <v>65.513000000000005</v>
      </c>
      <c r="BC42">
        <f>_xll.EQNXTDZ($A$1,$B42,BC$1,$B$1)</f>
        <v>61.118000000000002</v>
      </c>
      <c r="BD42">
        <f>_xll.EQNXTDZ($A$1,$B42,BD$1,$B$1)</f>
        <v>60.838000000000001</v>
      </c>
      <c r="BE42">
        <f>_xll.EQNXTDZ($A$1,$B42,BE$1,$B$1)</f>
        <v>60.695999999999998</v>
      </c>
      <c r="BF42">
        <f>_xll.EQNXTDZ($A$1,$B42,BF$1,$B$1)</f>
        <v>75.236999999999995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18.149999999999999</v>
      </c>
      <c r="AT45">
        <f>_xll.EQNXTDZ($A$1,$B45,AT$1,$B$1)</f>
        <v>18.152999999999999</v>
      </c>
      <c r="AU45">
        <f>_xll.EQNXTDZ($A$1,$B45,AU$1,$B$1)</f>
        <v>18.152999999999999</v>
      </c>
      <c r="AV45">
        <f>_xll.EQNXTDZ($A$1,$B45,AV$1,$B$1)</f>
        <v>18.152999999999999</v>
      </c>
      <c r="AW45">
        <f>_xll.EQNXTDZ($A$1,$B45,AW$1,$B$1)</f>
        <v>18.152999999999999</v>
      </c>
      <c r="AX45">
        <f>_xll.EQNXTDZ($A$1,$B45,AX$1,$B$1)</f>
        <v>18.152999999999999</v>
      </c>
      <c r="AY45">
        <f>_xll.EQNXTDZ($A$1,$B45,AY$1,$B$1)</f>
        <v>18.152999999999999</v>
      </c>
      <c r="AZ45">
        <f>_xll.EQNXTDZ($A$1,$B45,AZ$1,$B$1)</f>
        <v>18.152999999999999</v>
      </c>
      <c r="BA45">
        <f>_xll.EQNXTDZ($A$1,$B45,BA$1,$B$1)</f>
        <v>18.152999999999999</v>
      </c>
      <c r="BB45">
        <f>_xll.EQNXTDZ($A$1,$B45,BB$1,$B$1)</f>
        <v>18.152999999999999</v>
      </c>
      <c r="BC45">
        <f>_xll.EQNXTDZ($A$1,$B45,BC$1,$B$1)</f>
        <v>18.152999999999999</v>
      </c>
      <c r="BD45">
        <f>_xll.EQNXTDZ($A$1,$B45,BD$1,$B$1)</f>
        <v>18.152999999999999</v>
      </c>
      <c r="BE45">
        <f>_xll.EQNXTDZ($A$1,$B45,BE$1,$B$1)</f>
        <v>18.152999999999999</v>
      </c>
      <c r="BF45">
        <f>_xll.EQNXTDZ($A$1,$B45,BF$1,$B$1)</f>
        <v>18.152999999999999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883.35</v>
      </c>
      <c r="AX48" s="55">
        <f>_xll.EQNXTDZ($A$1,$B48,AX$5)</f>
        <v>1220</v>
      </c>
      <c r="AY48" s="55">
        <f>_xll.EQNXTDZ($A$1,$B48,AY$5)</f>
        <v>1314.75</v>
      </c>
      <c r="AZ48" s="55">
        <f>_xll.EQNXTDZ($A$1,$B48,AZ$5)</f>
        <v>1169.2</v>
      </c>
      <c r="BA48" s="55">
        <f>_xll.EQNXTDZ($A$1,$B48,BA$5)</f>
        <v>1107.3499999999999</v>
      </c>
      <c r="BB48" s="55">
        <f>_xll.EQNXTDZ($A$1,$B48,BB$5)</f>
        <v>999.65</v>
      </c>
      <c r="BC48" s="55">
        <f>_xll.EQNXTDZ($A$1,$B48,BC$5)</f>
        <v>1229.75</v>
      </c>
      <c r="BD48" s="55">
        <f>_xll.EQNXTDZ($A$1,$B48,BD$5)</f>
        <v>1178.2</v>
      </c>
      <c r="BE48" s="55">
        <f>_xll.EQNXTDZ($A$1,$B48,BE$5)</f>
        <v>1134.8</v>
      </c>
      <c r="BF48" s="55">
        <f>_xll.EQNXTDZ($A$1,$B48,BF$5)</f>
        <v>1172.75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75</v>
      </c>
      <c r="AX49" s="55">
        <f>_xll.EQNXTDZ($A$1,$B49,AX$5)</f>
        <v>75</v>
      </c>
      <c r="AY49" s="55">
        <f>_xll.EQNXTDZ($A$1,$B49,AY$5)</f>
        <v>75</v>
      </c>
      <c r="AZ49" s="55">
        <f>_xll.EQNXTDZ($A$1,$B49,AZ$5)</f>
        <v>75</v>
      </c>
      <c r="BA49" s="55">
        <f>_xll.EQNXTDZ($A$1,$B49,BA$5)</f>
        <v>75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18.152999999999999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18.152999999999999</v>
      </c>
      <c r="AY56" s="55">
        <f>_xll.EQNXTDZ($A$1,$B56,AY$5,$B$1)</f>
        <v>0</v>
      </c>
      <c r="AZ56" s="55">
        <f>_xll.EQNXTDZ($A$1,$B56,AZ$5,$B$1)</f>
        <v>18.152999999999999</v>
      </c>
      <c r="BA56" s="55">
        <f>_xll.EQNXTDZ($A$1,$B56,BA$5,$B$1)</f>
        <v>0</v>
      </c>
      <c r="BB56" s="55">
        <f>_xll.EQNXTDZ($A$1,$B56,BB$5,$B$1)</f>
        <v>18.152999999999999</v>
      </c>
      <c r="BC56" s="55">
        <f>_xll.EQNXTDZ($A$1,$B56,BC$5,$B$1)</f>
        <v>0</v>
      </c>
      <c r="BD56" s="55">
        <f>_xll.EQNXTDZ($A$1,$B56,BD$5,$B$1)</f>
        <v>18.152999999999999</v>
      </c>
      <c r="BE56" s="55">
        <f>_xll.EQNXTDZ($A$1,$B56,BE$5,$B$1)</f>
        <v>0</v>
      </c>
      <c r="BF56" s="55">
        <f>_xll.EQNXTDZ($A$1,$B56,BF$5,$B$1)</f>
        <v>18.152999999999999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531.33000000000004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630.91499999999996</v>
      </c>
      <c r="AY58" s="55">
        <f>_xll.EQNXTDZ($A$1,$B58,AY$5,$B$1)</f>
        <v>0</v>
      </c>
      <c r="AZ58" s="55">
        <f>_xll.EQNXTDZ($A$1,$B58,AZ$5,$B$1)</f>
        <v>732.553</v>
      </c>
      <c r="BA58" s="55">
        <f>_xll.EQNXTDZ($A$1,$B58,BA$5,$B$1)</f>
        <v>0</v>
      </c>
      <c r="BB58" s="55">
        <f>_xll.EQNXTDZ($A$1,$B58,BB$5,$B$1)</f>
        <v>855.54</v>
      </c>
      <c r="BC58" s="55">
        <f>_xll.EQNXTDZ($A$1,$B58,BC$5,$B$1)</f>
        <v>0</v>
      </c>
      <c r="BD58" s="55">
        <f>_xll.EQNXTDZ($A$1,$B58,BD$5,$B$1)</f>
        <v>962.03800000000001</v>
      </c>
      <c r="BE58" s="55">
        <f>_xll.EQNXTDZ($A$1,$B58,BE$5,$B$1)</f>
        <v>0</v>
      </c>
      <c r="BF58" s="55">
        <f>_xll.EQNXTDZ($A$1,$B58,BF$5,$B$1)</f>
        <v>1099.4559999999999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549.48299999999995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649.06799999999998</v>
      </c>
      <c r="AY59" s="55">
        <f>_xll.EQNXTDZ($A$1,$B59,AY$5,$B$1)</f>
        <v>0</v>
      </c>
      <c r="AZ59" s="55">
        <f>_xll.EQNXTDZ($A$1,$B59,AZ$5,$B$1)</f>
        <v>750.70600000000002</v>
      </c>
      <c r="BA59" s="55">
        <f>_xll.EQNXTDZ($A$1,$B59,BA$5,$B$1)</f>
        <v>0</v>
      </c>
      <c r="BB59" s="55">
        <f>_xll.EQNXTDZ($A$1,$B59,BB$5,$B$1)</f>
        <v>873.69299999999998</v>
      </c>
      <c r="BC59" s="55">
        <f>_xll.EQNXTDZ($A$1,$B59,BC$5,$B$1)</f>
        <v>0</v>
      </c>
      <c r="BD59" s="55">
        <f>_xll.EQNXTDZ($A$1,$B59,BD$5,$B$1)</f>
        <v>980.19100000000003</v>
      </c>
      <c r="BE59" s="55">
        <f>_xll.EQNXTDZ($A$1,$B59,BE$5,$B$1)</f>
        <v>0</v>
      </c>
      <c r="BF59" s="55">
        <f>_xll.EQNXTDZ($A$1,$B59,BF$5,$B$1)</f>
        <v>1117.6089999999999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15.037000000000001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16.012</v>
      </c>
      <c r="AY64" s="55">
        <f>_xll.EQNXTDZ($A$1,$B64,AY$5,$B$1)</f>
        <v>0</v>
      </c>
      <c r="AZ64" s="55">
        <f>_xll.EQNXTDZ($A$1,$B64,AZ$5,$B$1)</f>
        <v>10.536</v>
      </c>
      <c r="BA64" s="55">
        <f>_xll.EQNXTDZ($A$1,$B64,BA$5,$B$1)</f>
        <v>0</v>
      </c>
      <c r="BB64" s="55">
        <f>_xll.EQNXTDZ($A$1,$B64,BB$5,$B$1)</f>
        <v>7.3289999999999997</v>
      </c>
      <c r="BC64" s="55">
        <f>_xll.EQNXTDZ($A$1,$B64,BC$5,$B$1)</f>
        <v>0</v>
      </c>
      <c r="BD64" s="55">
        <f>_xll.EQNXTDZ($A$1,$B64,BD$5,$B$1)</f>
        <v>7.0549999999999997</v>
      </c>
      <c r="BE64" s="55">
        <f>_xll.EQNXTDZ($A$1,$B64,BE$5,$B$1)</f>
        <v>0</v>
      </c>
      <c r="BF64" s="55">
        <f>_xll.EQNXTDZ($A$1,$B64,BF$5,$B$1)</f>
        <v>8.9320000000000004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4.524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6.8559999999999999</v>
      </c>
      <c r="AY66" s="55">
        <f>_xll.EQNXTDZ($A$1,$B66,AY$5,$B$1)</f>
        <v>0</v>
      </c>
      <c r="AZ66" s="55">
        <f>_xll.EQNXTDZ($A$1,$B66,AZ$5,$B$1)</f>
        <v>6.5789999999999997</v>
      </c>
      <c r="BA66" s="55">
        <f>_xll.EQNXTDZ($A$1,$B66,BA$5,$B$1)</f>
        <v>0</v>
      </c>
      <c r="BB66" s="55">
        <f>_xll.EQNXTDZ($A$1,$B66,BB$5,$B$1)</f>
        <v>1.4430000000000001</v>
      </c>
      <c r="BC66" s="55">
        <f>_xll.EQNXTDZ($A$1,$B66,BC$5,$B$1)</f>
        <v>0</v>
      </c>
      <c r="BD66" s="55">
        <f>_xll.EQNXTDZ($A$1,$B66,BD$5,$B$1)</f>
        <v>7.1849999999999996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569.04399999999998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671.93600000000004</v>
      </c>
      <c r="AY67" s="55">
        <f>_xll.EQNXTDZ($A$1,$B67,AY$5,$B$1)</f>
        <v>0</v>
      </c>
      <c r="AZ67" s="55">
        <f>_xll.EQNXTDZ($A$1,$B67,AZ$5,$B$1)</f>
        <v>767.82100000000003</v>
      </c>
      <c r="BA67" s="55">
        <f>_xll.EQNXTDZ($A$1,$B67,BA$5,$B$1)</f>
        <v>0</v>
      </c>
      <c r="BB67" s="55">
        <f>_xll.EQNXTDZ($A$1,$B67,BB$5,$B$1)</f>
        <v>882.46500000000003</v>
      </c>
      <c r="BC67" s="55">
        <f>_xll.EQNXTDZ($A$1,$B67,BC$5,$B$1)</f>
        <v>0</v>
      </c>
      <c r="BD67" s="55">
        <f>_xll.EQNXTDZ($A$1,$B67,BD$5,$B$1)</f>
        <v>994.43100000000004</v>
      </c>
      <c r="BE67" s="55">
        <f>_xll.EQNXTDZ($A$1,$B67,BE$5,$B$1)</f>
        <v>0</v>
      </c>
      <c r="BF67" s="55">
        <f>_xll.EQNXTDZ($A$1,$B67,BF$5,$B$1)</f>
        <v>1126.5409999999999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164.48400000000001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245.08099999999999</v>
      </c>
      <c r="AY68" s="55">
        <f>_xll.EQNXTDZ($A$1,$B68,AY$5,$B$1)</f>
        <v>0</v>
      </c>
      <c r="AZ68" s="55">
        <f>_xll.EQNXTDZ($A$1,$B68,AZ$5,$B$1)</f>
        <v>283.56599999999997</v>
      </c>
      <c r="BA68" s="55">
        <f>_xll.EQNXTDZ($A$1,$B68,BA$5,$B$1)</f>
        <v>0</v>
      </c>
      <c r="BB68" s="55">
        <f>_xll.EQNXTDZ($A$1,$B68,BB$5,$B$1)</f>
        <v>350.27199999999999</v>
      </c>
      <c r="BC68" s="55">
        <f>_xll.EQNXTDZ($A$1,$B68,BC$5,$B$1)</f>
        <v>0</v>
      </c>
      <c r="BD68" s="55">
        <f>_xll.EQNXTDZ($A$1,$B68,BD$5,$B$1)</f>
        <v>385.31</v>
      </c>
      <c r="BE68" s="55">
        <f>_xll.EQNXTDZ($A$1,$B68,BE$5,$B$1)</f>
        <v>0</v>
      </c>
      <c r="BF68" s="55">
        <f>_xll.EQNXTDZ($A$1,$B68,BF$5,$B$1)</f>
        <v>417.55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164.48400000000001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245.08099999999999</v>
      </c>
      <c r="AY71" s="55">
        <f>_xll.EQNXTDZ($A$1,$B71,AY$5,$B$1)</f>
        <v>0</v>
      </c>
      <c r="AZ71" s="55">
        <f>_xll.EQNXTDZ($A$1,$B71,AZ$5,$B$1)</f>
        <v>283.56599999999997</v>
      </c>
      <c r="BA71" s="55">
        <f>_xll.EQNXTDZ($A$1,$B71,BA$5,$B$1)</f>
        <v>0</v>
      </c>
      <c r="BB71" s="55">
        <f>_xll.EQNXTDZ($A$1,$B71,BB$5,$B$1)</f>
        <v>350.27199999999999</v>
      </c>
      <c r="BC71" s="55">
        <f>_xll.EQNXTDZ($A$1,$B71,BC$5,$B$1)</f>
        <v>0</v>
      </c>
      <c r="BD71" s="55">
        <f>_xll.EQNXTDZ($A$1,$B71,BD$5,$B$1)</f>
        <v>385.31</v>
      </c>
      <c r="BE71" s="55">
        <f>_xll.EQNXTDZ($A$1,$B71,BE$5,$B$1)</f>
        <v>0</v>
      </c>
      <c r="BF71" s="55">
        <f>_xll.EQNXTDZ($A$1,$B71,BF$5,$B$1)</f>
        <v>417.55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0.222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4.7629999999999999</v>
      </c>
      <c r="AY74" s="55">
        <f>_xll.EQNXTDZ($A$1,$B74,AY$5,$B$1)</f>
        <v>0</v>
      </c>
      <c r="AZ74" s="55">
        <f>_xll.EQNXTDZ($A$1,$B74,AZ$5,$B$1)</f>
        <v>8.86</v>
      </c>
      <c r="BA74" s="55">
        <f>_xll.EQNXTDZ($A$1,$B74,BA$5,$B$1)</f>
        <v>0</v>
      </c>
      <c r="BB74" s="55">
        <f>_xll.EQNXTDZ($A$1,$B74,BB$5,$B$1)</f>
        <v>4.1950000000000003</v>
      </c>
      <c r="BC74" s="55">
        <f>_xll.EQNXTDZ($A$1,$B74,BC$5,$B$1)</f>
        <v>0</v>
      </c>
      <c r="BD74" s="55">
        <f>_xll.EQNXTDZ($A$1,$B74,BD$5,$B$1)</f>
        <v>4.9160000000000004</v>
      </c>
      <c r="BE74" s="55">
        <f>_xll.EQNXTDZ($A$1,$B74,BE$5,$B$1)</f>
        <v>0</v>
      </c>
      <c r="BF74" s="55">
        <f>_xll.EQNXTDZ($A$1,$B74,BF$5,$B$1)</f>
        <v>4.2469999999999999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0.21099999999999999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0.188</v>
      </c>
      <c r="AY77" s="55">
        <f>_xll.EQNXTDZ($A$1,$B77,AY$5,$B$1)</f>
        <v>0</v>
      </c>
      <c r="AZ77" s="55">
        <f>_xll.EQNXTDZ($A$1,$B77,AZ$5,$B$1)</f>
        <v>0.255</v>
      </c>
      <c r="BA77" s="55">
        <f>_xll.EQNXTDZ($A$1,$B77,BA$5,$B$1)</f>
        <v>0</v>
      </c>
      <c r="BB77" s="55">
        <f>_xll.EQNXTDZ($A$1,$B77,BB$5,$B$1)</f>
        <v>0.17</v>
      </c>
      <c r="BC77" s="55">
        <f>_xll.EQNXTDZ($A$1,$B77,BC$5,$B$1)</f>
        <v>0</v>
      </c>
      <c r="BD77" s="55">
        <f>_xll.EQNXTDZ($A$1,$B77,BD$5,$B$1)</f>
        <v>0.192</v>
      </c>
      <c r="BE77" s="55">
        <f>_xll.EQNXTDZ($A$1,$B77,BE$5,$B$1)</f>
        <v>0</v>
      </c>
      <c r="BF77" s="55">
        <f>_xll.EQNXTDZ($A$1,$B77,BF$5,$B$1)</f>
        <v>0.158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0.23499999999999999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0.53800000000000003</v>
      </c>
      <c r="AY78" s="55">
        <f>_xll.EQNXTDZ($A$1,$B78,AY$5,$B$1)</f>
        <v>0</v>
      </c>
      <c r="AZ78" s="55">
        <f>_xll.EQNXTDZ($A$1,$B78,AZ$5,$B$1)</f>
        <v>0.27200000000000002</v>
      </c>
      <c r="BA78" s="55">
        <f>_xll.EQNXTDZ($A$1,$B78,BA$5,$B$1)</f>
        <v>0</v>
      </c>
      <c r="BB78" s="55">
        <f>_xll.EQNXTDZ($A$1,$B78,BB$5,$B$1)</f>
        <v>0.27600000000000002</v>
      </c>
      <c r="BC78" s="55">
        <f>_xll.EQNXTDZ($A$1,$B78,BC$5,$B$1)</f>
        <v>0</v>
      </c>
      <c r="BD78" s="55">
        <f>_xll.EQNXTDZ($A$1,$B78,BD$5,$B$1)</f>
        <v>0.58099999999999996</v>
      </c>
      <c r="BE78" s="55">
        <f>_xll.EQNXTDZ($A$1,$B78,BE$5,$B$1)</f>
        <v>0</v>
      </c>
      <c r="BF78" s="55">
        <f>_xll.EQNXTDZ($A$1,$B78,BF$5,$B$1)</f>
        <v>0.439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20.228999999999999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36.518999999999998</v>
      </c>
      <c r="AY79" s="55">
        <f>_xll.EQNXTDZ($A$1,$B79,AY$5,$B$1)</f>
        <v>0</v>
      </c>
      <c r="AZ79" s="55">
        <f>_xll.EQNXTDZ($A$1,$B79,AZ$5,$B$1)</f>
        <v>42.000999999999998</v>
      </c>
      <c r="BA79" s="55">
        <f>_xll.EQNXTDZ($A$1,$B79,BA$5,$B$1)</f>
        <v>0</v>
      </c>
      <c r="BB79" s="55">
        <f>_xll.EQNXTDZ($A$1,$B79,BB$5,$B$1)</f>
        <v>33.709000000000003</v>
      </c>
      <c r="BC79" s="55">
        <f>_xll.EQNXTDZ($A$1,$B79,BC$5,$B$1)</f>
        <v>0</v>
      </c>
      <c r="BD79" s="55">
        <f>_xll.EQNXTDZ($A$1,$B79,BD$5,$B$1)</f>
        <v>29.98</v>
      </c>
      <c r="BE79" s="55">
        <f>_xll.EQNXTDZ($A$1,$B79,BE$5,$B$1)</f>
        <v>0</v>
      </c>
      <c r="BF79" s="55">
        <f>_xll.EQNXTDZ($A$1,$B79,BF$5,$B$1)</f>
        <v>34.863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248.72300000000001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246.51</v>
      </c>
      <c r="AY80" s="55">
        <f>_xll.EQNXTDZ($A$1,$B80,AY$5,$B$1)</f>
        <v>0</v>
      </c>
      <c r="AZ80" s="55">
        <f>_xll.EQNXTDZ($A$1,$B80,AZ$5,$B$1)</f>
        <v>257.01</v>
      </c>
      <c r="BA80" s="55">
        <f>_xll.EQNXTDZ($A$1,$B80,BA$5,$B$1)</f>
        <v>0</v>
      </c>
      <c r="BB80" s="55">
        <f>_xll.EQNXTDZ($A$1,$B80,BB$5,$B$1)</f>
        <v>267.00400000000002</v>
      </c>
      <c r="BC80" s="55">
        <f>_xll.EQNXTDZ($A$1,$B80,BC$5,$B$1)</f>
        <v>0</v>
      </c>
      <c r="BD80" s="55">
        <f>_xll.EQNXTDZ($A$1,$B80,BD$5,$B$1)</f>
        <v>277.22800000000001</v>
      </c>
      <c r="BE80" s="55">
        <f>_xll.EQNXTDZ($A$1,$B80,BE$5,$B$1)</f>
        <v>0</v>
      </c>
      <c r="BF80" s="55">
        <f>_xll.EQNXTDZ($A$1,$B80,BF$5,$B$1)</f>
        <v>296.87400000000002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412.77499999999998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433.839</v>
      </c>
      <c r="AY81" s="55">
        <f>_xll.EQNXTDZ($A$1,$B81,AY$5,$B$1)</f>
        <v>0</v>
      </c>
      <c r="AZ81" s="55">
        <f>_xll.EQNXTDZ($A$1,$B81,AZ$5,$B$1)</f>
        <v>449.36</v>
      </c>
      <c r="BA81" s="55">
        <f>_xll.EQNXTDZ($A$1,$B81,BA$5,$B$1)</f>
        <v>0</v>
      </c>
      <c r="BB81" s="55">
        <f>_xll.EQNXTDZ($A$1,$B81,BB$5,$B$1)</f>
        <v>492.99299999999999</v>
      </c>
      <c r="BC81" s="55">
        <f>_xll.EQNXTDZ($A$1,$B81,BC$5,$B$1)</f>
        <v>0</v>
      </c>
      <c r="BD81" s="55">
        <f>_xll.EQNXTDZ($A$1,$B81,BD$5,$B$1)</f>
        <v>567.97900000000004</v>
      </c>
      <c r="BE81" s="55">
        <f>_xll.EQNXTDZ($A$1,$B81,BE$5,$B$1)</f>
        <v>0</v>
      </c>
      <c r="BF81" s="55">
        <f>_xll.EQNXTDZ($A$1,$B81,BF$5,$B$1)</f>
        <v>478.18200000000002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142.904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173.87</v>
      </c>
      <c r="AY82" s="55">
        <f>_xll.EQNXTDZ($A$1,$B82,AY$5,$B$1)</f>
        <v>0</v>
      </c>
      <c r="AZ82" s="55">
        <f>_xll.EQNXTDZ($A$1,$B82,AZ$5,$B$1)</f>
        <v>165.41399999999999</v>
      </c>
      <c r="BA82" s="55">
        <f>_xll.EQNXTDZ($A$1,$B82,BA$5,$B$1)</f>
        <v>0</v>
      </c>
      <c r="BB82" s="55">
        <f>_xll.EQNXTDZ($A$1,$B82,BB$5,$B$1)</f>
        <v>251.63900000000001</v>
      </c>
      <c r="BC82" s="55">
        <f>_xll.EQNXTDZ($A$1,$B82,BC$5,$B$1)</f>
        <v>0</v>
      </c>
      <c r="BD82" s="55">
        <f>_xll.EQNXTDZ($A$1,$B82,BD$5,$B$1)</f>
        <v>193.571</v>
      </c>
      <c r="BE82" s="55">
        <f>_xll.EQNXTDZ($A$1,$B82,BE$5,$B$1)</f>
        <v>0</v>
      </c>
      <c r="BF82" s="55">
        <f>_xll.EQNXTDZ($A$1,$B82,BF$5,$B$1)</f>
        <v>312.86399999999998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61.674999999999997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9.2170000000000005</v>
      </c>
      <c r="AY83" s="55">
        <f>_xll.EQNXTDZ($A$1,$B83,AY$5,$B$1)</f>
        <v>0</v>
      </c>
      <c r="AZ83" s="55">
        <f>_xll.EQNXTDZ($A$1,$B83,AZ$5,$B$1)</f>
        <v>17.097000000000001</v>
      </c>
      <c r="BA83" s="55">
        <f>_xll.EQNXTDZ($A$1,$B83,BA$5,$B$1)</f>
        <v>0</v>
      </c>
      <c r="BB83" s="55">
        <f>_xll.EQNXTDZ($A$1,$B83,BB$5,$B$1)</f>
        <v>20.931999999999999</v>
      </c>
      <c r="BC83" s="55">
        <f>_xll.EQNXTDZ($A$1,$B83,BC$5,$B$1)</f>
        <v>0</v>
      </c>
      <c r="BD83" s="55">
        <f>_xll.EQNXTDZ($A$1,$B83,BD$5,$B$1)</f>
        <v>25.74</v>
      </c>
      <c r="BE83" s="55">
        <f>_xll.EQNXTDZ($A$1,$B83,BE$5,$B$1)</f>
        <v>0</v>
      </c>
      <c r="BF83" s="55">
        <f>_xll.EQNXTDZ($A$1,$B83,BF$5,$B$1)</f>
        <v>23.460999999999999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95.715000000000003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71.472999999999999</v>
      </c>
      <c r="AY84" s="55">
        <f>_xll.EQNXTDZ($A$1,$B84,AY$5,$B$1)</f>
        <v>0</v>
      </c>
      <c r="AZ84" s="55">
        <f>_xll.EQNXTDZ($A$1,$B84,AZ$5,$B$1)</f>
        <v>190.37700000000001</v>
      </c>
      <c r="BA84" s="55">
        <f>_xll.EQNXTDZ($A$1,$B84,BA$5,$B$1)</f>
        <v>0</v>
      </c>
      <c r="BB84" s="55">
        <f>_xll.EQNXTDZ($A$1,$B84,BB$5,$B$1)</f>
        <v>231.5</v>
      </c>
      <c r="BC84" s="55">
        <f>_xll.EQNXTDZ($A$1,$B84,BC$5,$B$1)</f>
        <v>0</v>
      </c>
      <c r="BD84" s="55">
        <f>_xll.EQNXTDZ($A$1,$B84,BD$5,$B$1)</f>
        <v>406.78100000000001</v>
      </c>
      <c r="BE84" s="55">
        <f>_xll.EQNXTDZ($A$1,$B84,BE$5,$B$1)</f>
        <v>0</v>
      </c>
      <c r="BF84" s="55">
        <f>_xll.EQNXTDZ($A$1,$B84,BF$5,$B$1)</f>
        <v>442.56799999999998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0.64100000000000001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1.1140000000000001</v>
      </c>
      <c r="AY85" s="55">
        <f>_xll.EQNXTDZ($A$1,$B85,AY$5,$B$1)</f>
        <v>0</v>
      </c>
      <c r="AZ85" s="55">
        <f>_xll.EQNXTDZ($A$1,$B85,AZ$5,$B$1)</f>
        <v>0.90200000000000002</v>
      </c>
      <c r="BA85" s="55">
        <f>_xll.EQNXTDZ($A$1,$B85,BA$5,$B$1)</f>
        <v>0</v>
      </c>
      <c r="BB85" s="55">
        <f>_xll.EQNXTDZ($A$1,$B85,BB$5,$B$1)</f>
        <v>0.91300000000000003</v>
      </c>
      <c r="BC85" s="55">
        <f>_xll.EQNXTDZ($A$1,$B85,BC$5,$B$1)</f>
        <v>0</v>
      </c>
      <c r="BD85" s="55">
        <f>_xll.EQNXTDZ($A$1,$B85,BD$5,$B$1)</f>
        <v>0.97899999999999998</v>
      </c>
      <c r="BE85" s="55">
        <f>_xll.EQNXTDZ($A$1,$B85,BE$5,$B$1)</f>
        <v>0</v>
      </c>
      <c r="BF85" s="55">
        <f>_xll.EQNXTDZ($A$1,$B85,BF$5,$B$1)</f>
        <v>0.66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962.43299999999999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936.02300000000002</v>
      </c>
      <c r="AY86" s="55">
        <f>_xll.EQNXTDZ($A$1,$B86,AY$5,$B$1)</f>
        <v>0</v>
      </c>
      <c r="AZ86" s="55">
        <f>_xll.EQNXTDZ($A$1,$B86,AZ$5,$B$1)</f>
        <v>1080.1600000000001</v>
      </c>
      <c r="BA86" s="55">
        <f>_xll.EQNXTDZ($A$1,$B86,BA$5,$B$1)</f>
        <v>0</v>
      </c>
      <c r="BB86" s="55">
        <f>_xll.EQNXTDZ($A$1,$B86,BB$5,$B$1)</f>
        <v>1264.981</v>
      </c>
      <c r="BC86" s="55">
        <f>_xll.EQNXTDZ($A$1,$B86,BC$5,$B$1)</f>
        <v>0</v>
      </c>
      <c r="BD86" s="55">
        <f>_xll.EQNXTDZ($A$1,$B86,BD$5,$B$1)</f>
        <v>1472.278</v>
      </c>
      <c r="BE86" s="55">
        <f>_xll.EQNXTDZ($A$1,$B86,BE$5,$B$1)</f>
        <v>0</v>
      </c>
      <c r="BF86" s="55">
        <f>_xll.EQNXTDZ($A$1,$B86,BF$5,$B$1)</f>
        <v>1554.6089999999999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4.8730000000000002</v>
      </c>
      <c r="AY88" s="55">
        <f>_xll.EQNXTDZ($A$1,$B88,AY$5,$B$1)</f>
        <v>0</v>
      </c>
      <c r="AZ88" s="55">
        <f>_xll.EQNXTDZ($A$1,$B88,AZ$5,$B$1)</f>
        <v>87</v>
      </c>
      <c r="BA88" s="55">
        <f>_xll.EQNXTDZ($A$1,$B88,BA$5,$B$1)</f>
        <v>0</v>
      </c>
      <c r="BB88" s="55">
        <f>_xll.EQNXTDZ($A$1,$B88,BB$5,$B$1)</f>
        <v>33.1</v>
      </c>
      <c r="BC88" s="55">
        <f>_xll.EQNXTDZ($A$1,$B88,BC$5,$B$1)</f>
        <v>0</v>
      </c>
      <c r="BD88" s="55">
        <f>_xll.EQNXTDZ($A$1,$B88,BD$5,$B$1)</f>
        <v>90.5</v>
      </c>
      <c r="BE88" s="55">
        <f>_xll.EQNXTDZ($A$1,$B88,BE$5,$B$1)</f>
        <v>0</v>
      </c>
      <c r="BF88" s="55">
        <f>_xll.EQNXTDZ($A$1,$B88,BF$5,$B$1)</f>
        <v>69.5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61.521000000000001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124.19499999999999</v>
      </c>
      <c r="AY89" s="55">
        <f>_xll.EQNXTDZ($A$1,$B89,AY$5,$B$1)</f>
        <v>0</v>
      </c>
      <c r="AZ89" s="55">
        <f>_xll.EQNXTDZ($A$1,$B89,AZ$5,$B$1)</f>
        <v>122.057</v>
      </c>
      <c r="BA89" s="55">
        <f>_xll.EQNXTDZ($A$1,$B89,BA$5,$B$1)</f>
        <v>0</v>
      </c>
      <c r="BB89" s="55">
        <f>_xll.EQNXTDZ($A$1,$B89,BB$5,$B$1)</f>
        <v>138.249</v>
      </c>
      <c r="BC89" s="55">
        <f>_xll.EQNXTDZ($A$1,$B89,BC$5,$B$1)</f>
        <v>0</v>
      </c>
      <c r="BD89" s="55">
        <f>_xll.EQNXTDZ($A$1,$B89,BD$5,$B$1)</f>
        <v>165.12</v>
      </c>
      <c r="BE89" s="55">
        <f>_xll.EQNXTDZ($A$1,$B89,BE$5,$B$1)</f>
        <v>0</v>
      </c>
      <c r="BF89" s="55">
        <f>_xll.EQNXTDZ($A$1,$B89,BF$5,$B$1)</f>
        <v>155.76300000000001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475.20400000000001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351.50900000000001</v>
      </c>
      <c r="AY91" s="55">
        <f>_xll.EQNXTDZ($A$1,$B91,AY$5,$B$1)</f>
        <v>0</v>
      </c>
      <c r="AZ91" s="55">
        <f>_xll.EQNXTDZ($A$1,$B91,AZ$5,$B$1)</f>
        <v>373.93900000000002</v>
      </c>
      <c r="BA91" s="55">
        <f>_xll.EQNXTDZ($A$1,$B91,BA$5,$B$1)</f>
        <v>0</v>
      </c>
      <c r="BB91" s="55">
        <f>_xll.EQNXTDZ($A$1,$B91,BB$5,$B$1)</f>
        <v>524.83699999999999</v>
      </c>
      <c r="BC91" s="55">
        <f>_xll.EQNXTDZ($A$1,$B91,BC$5,$B$1)</f>
        <v>0</v>
      </c>
      <c r="BD91" s="55">
        <f>_xll.EQNXTDZ($A$1,$B91,BD$5,$B$1)</f>
        <v>570.66700000000003</v>
      </c>
      <c r="BE91" s="55">
        <f>_xll.EQNXTDZ($A$1,$B91,BE$5,$B$1)</f>
        <v>0</v>
      </c>
      <c r="BF91" s="55">
        <f>_xll.EQNXTDZ($A$1,$B91,BF$5,$B$1)</f>
        <v>586.61300000000006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33.716000000000001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62.127000000000002</v>
      </c>
      <c r="AY92" s="55">
        <f>_xll.EQNXTDZ($A$1,$B92,AY$5,$B$1)</f>
        <v>0</v>
      </c>
      <c r="AZ92" s="55">
        <f>_xll.EQNXTDZ($A$1,$B92,AZ$5,$B$1)</f>
        <v>52.825000000000003</v>
      </c>
      <c r="BA92" s="55">
        <f>_xll.EQNXTDZ($A$1,$B92,BA$5,$B$1)</f>
        <v>0</v>
      </c>
      <c r="BB92" s="55">
        <f>_xll.EQNXTDZ($A$1,$B92,BB$5,$B$1)</f>
        <v>62.988999999999997</v>
      </c>
      <c r="BC92" s="55">
        <f>_xll.EQNXTDZ($A$1,$B92,BC$5,$B$1)</f>
        <v>0</v>
      </c>
      <c r="BD92" s="55">
        <f>_xll.EQNXTDZ($A$1,$B92,BD$5,$B$1)</f>
        <v>59.494999999999997</v>
      </c>
      <c r="BE92" s="55">
        <f>_xll.EQNXTDZ($A$1,$B92,BE$5,$B$1)</f>
        <v>0</v>
      </c>
      <c r="BF92" s="55">
        <f>_xll.EQNXTDZ($A$1,$B92,BF$5,$B$1)</f>
        <v>62.941000000000003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570.44100000000003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542.70399999999995</v>
      </c>
      <c r="AY93" s="55">
        <f>_xll.EQNXTDZ($A$1,$B93,AY$5,$B$1)</f>
        <v>0</v>
      </c>
      <c r="AZ93" s="55">
        <f>_xll.EQNXTDZ($A$1,$B93,AZ$5,$B$1)</f>
        <v>635.82100000000003</v>
      </c>
      <c r="BA93" s="55">
        <f>_xll.EQNXTDZ($A$1,$B93,BA$5,$B$1)</f>
        <v>0</v>
      </c>
      <c r="BB93" s="55">
        <f>_xll.EQNXTDZ($A$1,$B93,BB$5,$B$1)</f>
        <v>759.17499999999995</v>
      </c>
      <c r="BC93" s="55">
        <f>_xll.EQNXTDZ($A$1,$B93,BC$5,$B$1)</f>
        <v>0</v>
      </c>
      <c r="BD93" s="55">
        <f>_xll.EQNXTDZ($A$1,$B93,BD$5,$B$1)</f>
        <v>885.78200000000004</v>
      </c>
      <c r="BE93" s="55">
        <f>_xll.EQNXTDZ($A$1,$B93,BE$5,$B$1)</f>
        <v>0</v>
      </c>
      <c r="BF93" s="55">
        <f>_xll.EQNXTDZ($A$1,$B93,BF$5,$B$1)</f>
        <v>874.81700000000001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391.99200000000002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393.31900000000002</v>
      </c>
      <c r="AY94" s="55">
        <f>_xll.EQNXTDZ($A$1,$B94,AY$5,$B$1)</f>
        <v>0</v>
      </c>
      <c r="AZ94" s="55">
        <f>_xll.EQNXTDZ($A$1,$B94,AZ$5,$B$1)</f>
        <v>444.339</v>
      </c>
      <c r="BA94" s="55">
        <f>_xll.EQNXTDZ($A$1,$B94,BA$5,$B$1)</f>
        <v>0</v>
      </c>
      <c r="BB94" s="55">
        <f>_xll.EQNXTDZ($A$1,$B94,BB$5,$B$1)</f>
        <v>505.80599999999998</v>
      </c>
      <c r="BC94" s="55">
        <f>_xll.EQNXTDZ($A$1,$B94,BC$5,$B$1)</f>
        <v>0</v>
      </c>
      <c r="BD94" s="55">
        <f>_xll.EQNXTDZ($A$1,$B94,BD$5,$B$1)</f>
        <v>586.49599999999998</v>
      </c>
      <c r="BE94" s="55">
        <f>_xll.EQNXTDZ($A$1,$B94,BE$5,$B$1)</f>
        <v>0</v>
      </c>
      <c r="BF94" s="55">
        <f>_xll.EQNXTDZ($A$1,$B94,BF$5,$B$1)</f>
        <v>679.79200000000003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-8.3279999999999994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-8.4719999999999995</v>
      </c>
      <c r="AY96" s="55">
        <f>_xll.EQNXTDZ($A$1,$B96,AY$5,$B$1)</f>
        <v>0</v>
      </c>
      <c r="AZ96" s="55">
        <f>_xll.EQNXTDZ($A$1,$B96,AZ$5,$B$1)</f>
        <v>-11.473000000000001</v>
      </c>
      <c r="BA96" s="55">
        <f>_xll.EQNXTDZ($A$1,$B96,BA$5,$B$1)</f>
        <v>0</v>
      </c>
      <c r="BB96" s="55">
        <f>_xll.EQNXTDZ($A$1,$B96,BB$5,$B$1)</f>
        <v>-11.962999999999999</v>
      </c>
      <c r="BC96" s="55">
        <f>_xll.EQNXTDZ($A$1,$B96,BC$5,$B$1)</f>
        <v>0</v>
      </c>
      <c r="BD96" s="55">
        <f>_xll.EQNXTDZ($A$1,$B96,BD$5,$B$1)</f>
        <v>-13.044</v>
      </c>
      <c r="BE96" s="55">
        <f>_xll.EQNXTDZ($A$1,$B96,BE$5,$B$1)</f>
        <v>0</v>
      </c>
      <c r="BF96" s="55">
        <f>_xll.EQNXTDZ($A$1,$B96,BF$5,$B$1)</f>
        <v>-10.507999999999999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569.04499999999996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671.93600000000004</v>
      </c>
      <c r="AY97" s="55">
        <f>_xll.EQNXTDZ($A$1,$B97,AY$5,$B$1)</f>
        <v>0</v>
      </c>
      <c r="AZ97" s="55">
        <f>_xll.EQNXTDZ($A$1,$B97,AZ$5,$B$1)</f>
        <v>767.82</v>
      </c>
      <c r="BA97" s="55">
        <f>_xll.EQNXTDZ($A$1,$B97,BA$5,$B$1)</f>
        <v>0</v>
      </c>
      <c r="BB97" s="55">
        <f>_xll.EQNXTDZ($A$1,$B97,BB$5,$B$1)</f>
        <v>882.46500000000003</v>
      </c>
      <c r="BC97" s="55">
        <f>_xll.EQNXTDZ($A$1,$B97,BC$5,$B$1)</f>
        <v>0</v>
      </c>
      <c r="BD97" s="55">
        <f>_xll.EQNXTDZ($A$1,$B97,BD$5,$B$1)</f>
        <v>994.43100000000004</v>
      </c>
      <c r="BE97" s="55">
        <f>_xll.EQNXTDZ($A$1,$B97,BE$5,$B$1)</f>
        <v>0</v>
      </c>
      <c r="BF97" s="55">
        <f>_xll.EQNXTDZ($A$1,$B97,BF$5,$B$1)</f>
        <v>1126.5409999999999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208433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Inox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35.032451600000002</v>
      </c>
      <c r="D6" s="100">
        <f>_xll.EQNXTDZ($A$1,$B6,D$1,$B$1)</f>
        <v>51.527452799999999</v>
      </c>
      <c r="E6" s="100">
        <f>_xll.EQNXTDZ($A$1,$B6,E$1,$B$1)</f>
        <v>48.232658299999997</v>
      </c>
      <c r="F6" s="100">
        <f>_xll.EQNXTDZ($A$1,$B6,F$1,$B$1)</f>
        <v>51.989954699999998</v>
      </c>
      <c r="G6" s="100">
        <f>_xll.EQNXTDZ($A$1,$B6,G$1,$B$1)</f>
        <v>54.900096900000001</v>
      </c>
      <c r="H6" s="100">
        <f>_xll.EQNXTDZ($A$1,$B6,H$1,$B$1)</f>
        <v>87.195499999999996</v>
      </c>
      <c r="I6" s="100">
        <f>_xll.EQNXTDZ($A$1,$B6,I$1,$B$1)</f>
        <v>137.65675770000001</v>
      </c>
      <c r="J6" s="100">
        <f>_xll.EQNXTDZ($A$1,$B6,J$1,$B$1)</f>
        <v>205.30286229999999</v>
      </c>
      <c r="K6" s="100">
        <f>_xll.EQNXTDZ($A$1,$B6,K$1,$B$1)</f>
        <v>251.5100473</v>
      </c>
      <c r="L6" s="100">
        <f>_xll.EQNXTDZ($A$1,$B6,L$1,$B$1)</f>
        <v>252.27378899999999</v>
      </c>
      <c r="M6" s="100">
        <f>_xll.EQNXTDZ($A$1,$B6,M$1,$B$1)</f>
        <v>255.39782880000001</v>
      </c>
      <c r="N6" s="100">
        <f>_xll.EQNXTDZ($A$1,$B6,N$1,$B$1)</f>
        <v>316.57533510000002</v>
      </c>
      <c r="O6" s="100">
        <f>_xll.EQNXTDZ($A$1,$B6,O$1,$B$1)</f>
        <v>390.59667109999998</v>
      </c>
      <c r="P6" s="100">
        <f>_xll.EQNXTDZ($A$1,$B6,P$1,$B$1)</f>
        <v>322.2245628</v>
      </c>
      <c r="Q6" s="100">
        <f>_xll.EQNXTDZ($A$1,$B6,Q$1,$B$1)</f>
        <v>328.03517909999999</v>
      </c>
      <c r="R6" s="100">
        <f>_xll.EQNXTDZ($A$1,$B6,R$1,$B$1)</f>
        <v>470.7980786</v>
      </c>
      <c r="S6" s="100">
        <f>_xll.EQNXTDZ($A$1,$B6,S$1,$B$1)</f>
        <v>443.92914969999998</v>
      </c>
      <c r="T6" s="100">
        <f>_xll.EQNXTDZ($A$1,$B6,T$1,$B$1)</f>
        <v>561.65699310000002</v>
      </c>
      <c r="U6" s="100">
        <f>_xll.EQNXTDZ($A$1,$B6,U$1,$B$1)</f>
        <v>643.48970670000006</v>
      </c>
      <c r="V6" s="100">
        <f>_xll.EQNXTDZ($A$1,$B6,V$1,$B$1)</f>
        <v>649.05824080000002</v>
      </c>
      <c r="W6" s="100">
        <f>_xll.EQNXTDZ($A$1,$B6,W$1,$B$1)</f>
        <v>594.73789999999997</v>
      </c>
      <c r="X6" s="100">
        <f>_xll.EQNXTDZ($A$1,$B6,X$1,$B$1)</f>
        <v>782.71100000000001</v>
      </c>
      <c r="Y6" s="100">
        <f>_xll.EQNXTDZ($A$1,$B6,Y$1,$B$1)</f>
        <v>965.90030000000002</v>
      </c>
      <c r="Z6" s="100">
        <f>_xll.EQNXTDZ($A$1,$B6,Z$1,$B$1)</f>
        <v>1133.3415</v>
      </c>
      <c r="AA6" s="100">
        <f>_xll.EQNXTDZ($A$1,$B6,AA$1,$B$1)</f>
        <v>1305.9975999999999</v>
      </c>
      <c r="AB6" s="100">
        <f>_xll.EQNXTDZ($A$1,$B6,AB$1,$B$1)</f>
        <v>1587.0628999999999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3.2351323000000001</v>
      </c>
      <c r="D9" s="100">
        <f>_xll.EQNXTDZ($A$1,$B9,D$1,$B$1)</f>
        <v>2.5807622000000001</v>
      </c>
      <c r="E9" s="100">
        <f>_xll.EQNXTDZ($A$1,$B9,E$1,$B$1)</f>
        <v>1.7177281</v>
      </c>
      <c r="F9" s="100">
        <f>_xll.EQNXTDZ($A$1,$B9,F$1,$B$1)</f>
        <v>2.7170725</v>
      </c>
      <c r="G9" s="100">
        <f>_xll.EQNXTDZ($A$1,$B9,G$1,$B$1)</f>
        <v>3.4063634</v>
      </c>
      <c r="H9" s="100">
        <f>_xll.EQNXTDZ($A$1,$B9,H$1,$B$1)</f>
        <v>5.3058515000000002</v>
      </c>
      <c r="I9" s="100">
        <f>_xll.EQNXTDZ($A$1,$B9,I$1,$B$1)</f>
        <v>7.3428139000000003</v>
      </c>
      <c r="J9" s="100">
        <f>_xll.EQNXTDZ($A$1,$B9,J$1,$B$1)</f>
        <v>11.593144799999999</v>
      </c>
      <c r="K9" s="100">
        <f>_xll.EQNXTDZ($A$1,$B9,K$1,$B$1)</f>
        <v>11.0923128</v>
      </c>
      <c r="L9" s="100">
        <f>_xll.EQNXTDZ($A$1,$B9,L$1,$B$1)</f>
        <v>8.9587939999999993</v>
      </c>
      <c r="M9" s="100">
        <f>_xll.EQNXTDZ($A$1,$B9,M$1,$B$1)</f>
        <v>12.694099</v>
      </c>
      <c r="N9" s="100">
        <f>_xll.EQNXTDZ($A$1,$B9,N$1,$B$1)</f>
        <v>15.402613499999999</v>
      </c>
      <c r="O9" s="100">
        <f>_xll.EQNXTDZ($A$1,$B9,O$1,$B$1)</f>
        <v>19.125816199999999</v>
      </c>
      <c r="P9" s="100">
        <f>_xll.EQNXTDZ($A$1,$B9,P$1,$B$1)</f>
        <v>13.439802999999999</v>
      </c>
      <c r="Q9" s="100">
        <f>_xll.EQNXTDZ($A$1,$B9,Q$1,$B$1)</f>
        <v>9.0738309000000008</v>
      </c>
      <c r="R9" s="100">
        <f>_xll.EQNXTDZ($A$1,$B9,R$1,$B$1)</f>
        <v>10.7640558</v>
      </c>
      <c r="S9" s="100">
        <f>_xll.EQNXTDZ($A$1,$B9,S$1,$B$1)</f>
        <v>11.1503911</v>
      </c>
      <c r="T9" s="100">
        <f>_xll.EQNXTDZ($A$1,$B9,T$1,$B$1)</f>
        <v>2.1905060000000001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31.797319300000002</v>
      </c>
      <c r="D10" s="100">
        <f>_xll.EQNXTDZ($A$1,$B10,D$1,$B$1)</f>
        <v>48.946690599999997</v>
      </c>
      <c r="E10" s="100">
        <f>_xll.EQNXTDZ($A$1,$B10,E$1,$B$1)</f>
        <v>46.514930200000002</v>
      </c>
      <c r="F10" s="100">
        <f>_xll.EQNXTDZ($A$1,$B10,F$1,$B$1)</f>
        <v>49.272882199999998</v>
      </c>
      <c r="G10" s="100">
        <f>_xll.EQNXTDZ($A$1,$B10,G$1,$B$1)</f>
        <v>51.493733499999998</v>
      </c>
      <c r="H10" s="100">
        <f>_xll.EQNXTDZ($A$1,$B10,H$1,$B$1)</f>
        <v>81.889648500000007</v>
      </c>
      <c r="I10" s="100">
        <f>_xll.EQNXTDZ($A$1,$B10,I$1,$B$1)</f>
        <v>130.3139438</v>
      </c>
      <c r="J10" s="100">
        <f>_xll.EQNXTDZ($A$1,$B10,J$1,$B$1)</f>
        <v>193.70971750000001</v>
      </c>
      <c r="K10" s="100">
        <f>_xll.EQNXTDZ($A$1,$B10,K$1,$B$1)</f>
        <v>240.41773449999999</v>
      </c>
      <c r="L10" s="100">
        <f>_xll.EQNXTDZ($A$1,$B10,L$1,$B$1)</f>
        <v>243.31499500000001</v>
      </c>
      <c r="M10" s="100">
        <f>_xll.EQNXTDZ($A$1,$B10,M$1,$B$1)</f>
        <v>242.70372979999999</v>
      </c>
      <c r="N10" s="100">
        <f>_xll.EQNXTDZ($A$1,$B10,N$1,$B$1)</f>
        <v>301.17272159999999</v>
      </c>
      <c r="O10" s="100">
        <f>_xll.EQNXTDZ($A$1,$B10,O$1,$B$1)</f>
        <v>371.47085490000001</v>
      </c>
      <c r="P10" s="100">
        <f>_xll.EQNXTDZ($A$1,$B10,P$1,$B$1)</f>
        <v>308.78475980000002</v>
      </c>
      <c r="Q10" s="100">
        <f>_xll.EQNXTDZ($A$1,$B10,Q$1,$B$1)</f>
        <v>318.96134819999997</v>
      </c>
      <c r="R10" s="100">
        <f>_xll.EQNXTDZ($A$1,$B10,R$1,$B$1)</f>
        <v>460.0340228</v>
      </c>
      <c r="S10" s="100">
        <f>_xll.EQNXTDZ($A$1,$B10,S$1,$B$1)</f>
        <v>432.7787586</v>
      </c>
      <c r="T10" s="100">
        <f>_xll.EQNXTDZ($A$1,$B10,T$1,$B$1)</f>
        <v>559.46648709999999</v>
      </c>
      <c r="U10" s="100">
        <f>_xll.EQNXTDZ($A$1,$B10,U$1,$B$1)</f>
        <v>643.48970670000006</v>
      </c>
      <c r="V10" s="100">
        <f>_xll.EQNXTDZ($A$1,$B10,V$1,$B$1)</f>
        <v>649.05824080000002</v>
      </c>
      <c r="W10" s="100">
        <f>_xll.EQNXTDZ($A$1,$B10,W$1,$B$1)</f>
        <v>594.73789999999997</v>
      </c>
      <c r="X10" s="100">
        <f>_xll.EQNXTDZ($A$1,$B10,X$1,$B$1)</f>
        <v>782.71100000000001</v>
      </c>
      <c r="Y10" s="100">
        <f>_xll.EQNXTDZ($A$1,$B10,Y$1,$B$1)</f>
        <v>965.90030000000002</v>
      </c>
      <c r="Z10" s="100">
        <f>_xll.EQNXTDZ($A$1,$B10,Z$1,$B$1)</f>
        <v>1133.3415</v>
      </c>
      <c r="AA10" s="100">
        <f>_xll.EQNXTDZ($A$1,$B10,AA$1,$B$1)</f>
        <v>1305.9975999999999</v>
      </c>
      <c r="AB10" s="100">
        <f>_xll.EQNXTDZ($A$1,$B10,AB$1,$B$1)</f>
        <v>1587.0628999999999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0.25425199999999998</v>
      </c>
      <c r="D11" s="100">
        <f>_xll.EQNXTDZ($A$1,$B11,D$1,$B$1)</f>
        <v>0.35615039999999998</v>
      </c>
      <c r="E11" s="100">
        <f>_xll.EQNXTDZ($A$1,$B11,E$1,$B$1)</f>
        <v>-0.4957742</v>
      </c>
      <c r="F11" s="100">
        <f>_xll.EQNXTDZ($A$1,$B11,F$1,$B$1)</f>
        <v>-0.43861679999999997</v>
      </c>
      <c r="G11" s="100">
        <f>_xll.EQNXTDZ($A$1,$B11,G$1,$B$1)</f>
        <v>-3.8801209999999999</v>
      </c>
      <c r="H11" s="100">
        <f>_xll.EQNXTDZ($A$1,$B11,H$1,$B$1)</f>
        <v>-5.5437662999999997</v>
      </c>
      <c r="I11" s="100">
        <f>_xll.EQNXTDZ($A$1,$B11,I$1,$B$1)</f>
        <v>-12.0684852</v>
      </c>
      <c r="J11" s="100">
        <f>_xll.EQNXTDZ($A$1,$B11,J$1,$B$1)</f>
        <v>-12.774240199999999</v>
      </c>
      <c r="K11" s="100">
        <f>_xll.EQNXTDZ($A$1,$B11,K$1,$B$1)</f>
        <v>-8.1400246000000003</v>
      </c>
      <c r="L11" s="100">
        <f>_xll.EQNXTDZ($A$1,$B11,L$1,$B$1)</f>
        <v>26.6751304</v>
      </c>
      <c r="M11" s="100">
        <f>_xll.EQNXTDZ($A$1,$B11,M$1,$B$1)</f>
        <v>-3.9934205999999999</v>
      </c>
      <c r="N11" s="100">
        <f>_xll.EQNXTDZ($A$1,$B11,N$1,$B$1)</f>
        <v>-26.195959599999998</v>
      </c>
      <c r="O11" s="100">
        <f>_xll.EQNXTDZ($A$1,$B11,O$1,$B$1)</f>
        <v>-13.3269272</v>
      </c>
      <c r="P11" s="100">
        <f>_xll.EQNXTDZ($A$1,$B11,P$1,$B$1)</f>
        <v>-1.1518507</v>
      </c>
      <c r="Q11" s="100">
        <f>_xll.EQNXTDZ($A$1,$B11,Q$1,$B$1)</f>
        <v>-6.1631822999999999</v>
      </c>
      <c r="R11" s="100">
        <f>_xll.EQNXTDZ($A$1,$B11,R$1,$B$1)</f>
        <v>7.7285708</v>
      </c>
      <c r="S11" s="100">
        <f>_xll.EQNXTDZ($A$1,$B11,S$1,$B$1)</f>
        <v>-0.97506720000000002</v>
      </c>
      <c r="T11" s="100">
        <f>_xll.EQNXTDZ($A$1,$B11,T$1,$B$1)</f>
        <v>-4.3924769000000001</v>
      </c>
      <c r="U11" s="100">
        <f>_xll.EQNXTDZ($A$1,$B11,U$1,$B$1)</f>
        <v>-29.3521286</v>
      </c>
      <c r="V11" s="100">
        <f>_xll.EQNXTDZ($A$1,$B11,V$1,$B$1)</f>
        <v>32.822686599999997</v>
      </c>
      <c r="W11" s="100">
        <f>_xll.EQNXTDZ($A$1,$B11,W$1,$B$1)</f>
        <v>8.6204999999999998</v>
      </c>
      <c r="X11" s="100">
        <f>_xll.EQNXTDZ($A$1,$B11,X$1,$B$1)</f>
        <v>-91.488</v>
      </c>
      <c r="Y11" s="100">
        <f>_xll.EQNXTDZ($A$1,$B11,Y$1,$B$1)</f>
        <v>-56.739100000000001</v>
      </c>
      <c r="Z11" s="100">
        <f>_xll.EQNXTDZ($A$1,$B11,Z$1,$B$1)</f>
        <v>38.108600000000003</v>
      </c>
      <c r="AA11" s="100">
        <f>_xll.EQNXTDZ($A$1,$B11,AA$1,$B$1)</f>
        <v>-16.522099999999998</v>
      </c>
      <c r="AB11" s="100">
        <f>_xll.EQNXTDZ($A$1,$B11,AB$1,$B$1)</f>
        <v>20.194400000000002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13.1387906</v>
      </c>
      <c r="D12" s="100">
        <f>_xll.EQNXTDZ($A$1,$B12,D$1,$B$1)</f>
        <v>28.892685499999999</v>
      </c>
      <c r="E12" s="100">
        <f>_xll.EQNXTDZ($A$1,$B12,E$1,$B$1)</f>
        <v>29.0775085</v>
      </c>
      <c r="F12" s="100">
        <f>_xll.EQNXTDZ($A$1,$B12,F$1,$B$1)</f>
        <v>27.412232100000001</v>
      </c>
      <c r="G12" s="100">
        <f>_xll.EQNXTDZ($A$1,$B12,G$1,$B$1)</f>
        <v>30.416404700000001</v>
      </c>
      <c r="H12" s="100">
        <f>_xll.EQNXTDZ($A$1,$B12,H$1,$B$1)</f>
        <v>46.127885200000001</v>
      </c>
      <c r="I12" s="100">
        <f>_xll.EQNXTDZ($A$1,$B12,I$1,$B$1)</f>
        <v>71.685461900000007</v>
      </c>
      <c r="J12" s="100">
        <f>_xll.EQNXTDZ($A$1,$B12,J$1,$B$1)</f>
        <v>106.80836309999999</v>
      </c>
      <c r="K12" s="100">
        <f>_xll.EQNXTDZ($A$1,$B12,K$1,$B$1)</f>
        <v>126.93827039999999</v>
      </c>
      <c r="L12" s="100">
        <f>_xll.EQNXTDZ($A$1,$B12,L$1,$B$1)</f>
        <v>95.824585999999996</v>
      </c>
      <c r="M12" s="100">
        <f>_xll.EQNXTDZ($A$1,$B12,M$1,$B$1)</f>
        <v>116.8380076</v>
      </c>
      <c r="N12" s="100">
        <f>_xll.EQNXTDZ($A$1,$B12,N$1,$B$1)</f>
        <v>175.28666100000001</v>
      </c>
      <c r="O12" s="100">
        <f>_xll.EQNXTDZ($A$1,$B12,O$1,$B$1)</f>
        <v>198.30399159999999</v>
      </c>
      <c r="P12" s="100">
        <f>_xll.EQNXTDZ($A$1,$B12,P$1,$B$1)</f>
        <v>134.15234079999999</v>
      </c>
      <c r="Q12" s="100">
        <f>_xll.EQNXTDZ($A$1,$B12,Q$1,$B$1)</f>
        <v>155.11117680000001</v>
      </c>
      <c r="R12" s="100">
        <f>_xll.EQNXTDZ($A$1,$B12,R$1,$B$1)</f>
        <v>204.70315400000001</v>
      </c>
      <c r="S12" s="100">
        <f>_xll.EQNXTDZ($A$1,$B12,S$1,$B$1)</f>
        <v>187.1082629</v>
      </c>
      <c r="T12" s="100">
        <f>_xll.EQNXTDZ($A$1,$B12,T$1,$B$1)</f>
        <v>182.61272389999999</v>
      </c>
      <c r="U12" s="100">
        <f>_xll.EQNXTDZ($A$1,$B12,U$1,$B$1)</f>
        <v>269.60762039999997</v>
      </c>
      <c r="V12" s="100">
        <f>_xll.EQNXTDZ($A$1,$B12,V$1,$B$1)</f>
        <v>250.54698400000001</v>
      </c>
      <c r="W12" s="100">
        <f>_xll.EQNXTDZ($A$1,$B12,W$1,$B$1)</f>
        <v>239.1328</v>
      </c>
      <c r="X12" s="100">
        <f>_xll.EQNXTDZ($A$1,$B12,X$1,$B$1)</f>
        <v>429.19499999999999</v>
      </c>
      <c r="Y12" s="100">
        <f>_xll.EQNXTDZ($A$1,$B12,Y$1,$B$1)</f>
        <v>489.45089999999999</v>
      </c>
      <c r="Z12" s="100">
        <f>_xll.EQNXTDZ($A$1,$B12,Z$1,$B$1)</f>
        <v>465.65620000000001</v>
      </c>
      <c r="AA12" s="100">
        <f>_xll.EQNXTDZ($A$1,$B12,AA$1,$B$1)</f>
        <v>594.02009999999996</v>
      </c>
      <c r="AB12" s="100">
        <f>_xll.EQNXTDZ($A$1,$B12,AB$1,$B$1)</f>
        <v>687.01639999999998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0.64129550000000002</v>
      </c>
      <c r="D13" s="100">
        <f>_xll.EQNXTDZ($A$1,$B13,D$1,$B$1)</f>
        <v>0.67266840000000006</v>
      </c>
      <c r="E13" s="100">
        <f>_xll.EQNXTDZ($A$1,$B13,E$1,$B$1)</f>
        <v>0.71217490000000006</v>
      </c>
      <c r="F13" s="100">
        <f>_xll.EQNXTDZ($A$1,$B13,F$1,$B$1)</f>
        <v>0.82922019999999996</v>
      </c>
      <c r="G13" s="100">
        <f>_xll.EQNXTDZ($A$1,$B13,G$1,$B$1)</f>
        <v>0.89052620000000005</v>
      </c>
      <c r="H13" s="100">
        <f>_xll.EQNXTDZ($A$1,$B13,H$1,$B$1)</f>
        <v>0.9735511</v>
      </c>
      <c r="I13" s="100">
        <f>_xll.EQNXTDZ($A$1,$B13,I$1,$B$1)</f>
        <v>1.6014805000000001</v>
      </c>
      <c r="J13" s="100">
        <f>_xll.EQNXTDZ($A$1,$B13,J$1,$B$1)</f>
        <v>2.2321559999999998</v>
      </c>
      <c r="K13" s="100">
        <f>_xll.EQNXTDZ($A$1,$B13,K$1,$B$1)</f>
        <v>2.9538210999999999</v>
      </c>
      <c r="L13" s="100">
        <f>_xll.EQNXTDZ($A$1,$B13,L$1,$B$1)</f>
        <v>2.7603909</v>
      </c>
      <c r="M13" s="100">
        <f>_xll.EQNXTDZ($A$1,$B13,M$1,$B$1)</f>
        <v>3.0366791000000002</v>
      </c>
      <c r="N13" s="100">
        <f>_xll.EQNXTDZ($A$1,$B13,N$1,$B$1)</f>
        <v>4.0671246999999999</v>
      </c>
      <c r="O13" s="100">
        <f>_xll.EQNXTDZ($A$1,$B13,O$1,$B$1)</f>
        <v>5.3709087999999996</v>
      </c>
      <c r="P13" s="100">
        <f>_xll.EQNXTDZ($A$1,$B13,P$1,$B$1)</f>
        <v>4.8263844000000002</v>
      </c>
      <c r="Q13" s="100">
        <f>_xll.EQNXTDZ($A$1,$B13,Q$1,$B$1)</f>
        <v>5.0884621000000001</v>
      </c>
      <c r="R13" s="100">
        <f>_xll.EQNXTDZ($A$1,$B13,R$1,$B$1)</f>
        <v>8.1389600000000009</v>
      </c>
      <c r="S13" s="100">
        <f>_xll.EQNXTDZ($A$1,$B13,S$1,$B$1)</f>
        <v>7.4682674999999996</v>
      </c>
      <c r="T13" s="100">
        <f>_xll.EQNXTDZ($A$1,$B13,T$1,$B$1)</f>
        <v>6.3186603999999997</v>
      </c>
      <c r="U13" s="100">
        <f>_xll.EQNXTDZ($A$1,$B13,U$1,$B$1)</f>
        <v>7.5922742999999997</v>
      </c>
      <c r="V13" s="100">
        <f>_xll.EQNXTDZ($A$1,$B13,V$1,$B$1)</f>
        <v>7.8579146</v>
      </c>
      <c r="W13" s="100">
        <f>_xll.EQNXTDZ($A$1,$B13,W$1,$B$1)</f>
        <v>7.9269999999999996</v>
      </c>
      <c r="X13" s="100">
        <f>_xll.EQNXTDZ($A$1,$B13,X$1,$B$1)</f>
        <v>8.7420000000000009</v>
      </c>
      <c r="Y13" s="100">
        <f>_xll.EQNXTDZ($A$1,$B13,Y$1,$B$1)</f>
        <v>9.5794999999999995</v>
      </c>
      <c r="Z13" s="100">
        <f>_xll.EQNXTDZ($A$1,$B13,Z$1,$B$1)</f>
        <v>11.738899999999999</v>
      </c>
      <c r="AA13" s="100">
        <f>_xll.EQNXTDZ($A$1,$B13,AA$1,$B$1)</f>
        <v>12.1027</v>
      </c>
      <c r="AB13" s="100">
        <f>_xll.EQNXTDZ($A$1,$B13,AB$1,$B$1)</f>
        <v>14.3574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2.1856684999999998</v>
      </c>
      <c r="D14" s="100">
        <f>_xll.EQNXTDZ($A$1,$B14,D$1,$B$1)</f>
        <v>2.3922157999999998</v>
      </c>
      <c r="E14" s="100">
        <f>_xll.EQNXTDZ($A$1,$B14,E$1,$B$1)</f>
        <v>2.7783973</v>
      </c>
      <c r="F14" s="100">
        <f>_xll.EQNXTDZ($A$1,$B14,F$1,$B$1)</f>
        <v>3.1842187000000002</v>
      </c>
      <c r="G14" s="100">
        <f>_xll.EQNXTDZ($A$1,$B14,G$1,$B$1)</f>
        <v>3.5654644000000002</v>
      </c>
      <c r="H14" s="100">
        <f>_xll.EQNXTDZ($A$1,$B14,H$1,$B$1)</f>
        <v>4.3553126000000004</v>
      </c>
      <c r="I14" s="100">
        <f>_xll.EQNXTDZ($A$1,$B14,I$1,$B$1)</f>
        <v>5.9573331999999999</v>
      </c>
      <c r="J14" s="100">
        <f>_xll.EQNXTDZ($A$1,$B14,J$1,$B$1)</f>
        <v>9.0858556000000004</v>
      </c>
      <c r="K14" s="100">
        <f>_xll.EQNXTDZ($A$1,$B14,K$1,$B$1)</f>
        <v>11.9070748</v>
      </c>
      <c r="L14" s="100">
        <f>_xll.EQNXTDZ($A$1,$B14,L$1,$B$1)</f>
        <v>14.2291791</v>
      </c>
      <c r="M14" s="100">
        <f>_xll.EQNXTDZ($A$1,$B14,M$1,$B$1)</f>
        <v>16.644920899999999</v>
      </c>
      <c r="N14" s="100">
        <f>_xll.EQNXTDZ($A$1,$B14,N$1,$B$1)</f>
        <v>21.0192066</v>
      </c>
      <c r="O14" s="100">
        <f>_xll.EQNXTDZ($A$1,$B14,O$1,$B$1)</f>
        <v>26.038493200000001</v>
      </c>
      <c r="P14" s="100">
        <f>_xll.EQNXTDZ($A$1,$B14,P$1,$B$1)</f>
        <v>30.938295100000001</v>
      </c>
      <c r="Q14" s="100">
        <f>_xll.EQNXTDZ($A$1,$B14,Q$1,$B$1)</f>
        <v>31.431346900000001</v>
      </c>
      <c r="R14" s="100">
        <f>_xll.EQNXTDZ($A$1,$B14,R$1,$B$1)</f>
        <v>123.2352901</v>
      </c>
      <c r="S14" s="100">
        <f>_xll.EQNXTDZ($A$1,$B14,S$1,$B$1)</f>
        <v>100.2861403</v>
      </c>
      <c r="T14" s="100">
        <f>_xll.EQNXTDZ($A$1,$B14,T$1,$B$1)</f>
        <v>51.330872399999997</v>
      </c>
      <c r="U14" s="100">
        <f>_xll.EQNXTDZ($A$1,$B14,U$1,$B$1)</f>
        <v>56.946978100000003</v>
      </c>
      <c r="V14" s="100">
        <f>_xll.EQNXTDZ($A$1,$B14,V$1,$B$1)</f>
        <v>64.775255599999994</v>
      </c>
      <c r="W14" s="100">
        <f>_xll.EQNXTDZ($A$1,$B14,W$1,$B$1)</f>
        <v>61.991700000000002</v>
      </c>
      <c r="X14" s="100">
        <f>_xll.EQNXTDZ($A$1,$B14,X$1,$B$1)</f>
        <v>73.454999999999998</v>
      </c>
      <c r="Y14" s="100">
        <f>_xll.EQNXTDZ($A$1,$B14,Y$1,$B$1)</f>
        <v>78.682500000000005</v>
      </c>
      <c r="Z14" s="100">
        <f>_xll.EQNXTDZ($A$1,$B14,Z$1,$B$1)</f>
        <v>101.6966</v>
      </c>
      <c r="AA14" s="100">
        <f>_xll.EQNXTDZ($A$1,$B14,AA$1,$B$1)</f>
        <v>110.0463</v>
      </c>
      <c r="AB14" s="100">
        <f>_xll.EQNXTDZ($A$1,$B14,AB$1,$B$1)</f>
        <v>145.92269999999999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4.0648787999999998</v>
      </c>
      <c r="D15" s="100">
        <f>_xll.EQNXTDZ($A$1,$B15,D$1,$B$1)</f>
        <v>4.1775608999999996</v>
      </c>
      <c r="E15" s="100">
        <f>_xll.EQNXTDZ($A$1,$B15,E$1,$B$1)</f>
        <v>5.2862596000000002</v>
      </c>
      <c r="F15" s="100">
        <f>_xll.EQNXTDZ($A$1,$B15,F$1,$B$1)</f>
        <v>7.8473364999999999</v>
      </c>
      <c r="G15" s="100">
        <f>_xll.EQNXTDZ($A$1,$B15,G$1,$B$1)</f>
        <v>7.6527092000000003</v>
      </c>
      <c r="H15" s="100">
        <f>_xll.EQNXTDZ($A$1,$B15,H$1,$B$1)</f>
        <v>13.158724100000001</v>
      </c>
      <c r="I15" s="100">
        <f>_xll.EQNXTDZ($A$1,$B15,I$1,$B$1)</f>
        <v>21.597666799999999</v>
      </c>
      <c r="J15" s="100">
        <f>_xll.EQNXTDZ($A$1,$B15,J$1,$B$1)</f>
        <v>32.498881799999999</v>
      </c>
      <c r="K15" s="100">
        <f>_xll.EQNXTDZ($A$1,$B15,K$1,$B$1)</f>
        <v>34.035529799999999</v>
      </c>
      <c r="L15" s="100">
        <f>_xll.EQNXTDZ($A$1,$B15,L$1,$B$1)</f>
        <v>28.642024800000002</v>
      </c>
      <c r="M15" s="100">
        <f>_xll.EQNXTDZ($A$1,$B15,M$1,$B$1)</f>
        <v>19.044379599999999</v>
      </c>
      <c r="N15" s="100">
        <f>_xll.EQNXTDZ($A$1,$B15,N$1,$B$1)</f>
        <v>27.587698100000001</v>
      </c>
      <c r="O15" s="100">
        <f>_xll.EQNXTDZ($A$1,$B15,O$1,$B$1)</f>
        <v>30.987731199999999</v>
      </c>
      <c r="P15" s="100">
        <f>_xll.EQNXTDZ($A$1,$B15,P$1,$B$1)</f>
        <v>43.914810899999999</v>
      </c>
      <c r="Q15" s="100">
        <f>_xll.EQNXTDZ($A$1,$B15,Q$1,$B$1)</f>
        <v>53.665372499999997</v>
      </c>
      <c r="R15" s="100">
        <f>_xll.EQNXTDZ($A$1,$B15,R$1,$B$1)</f>
        <v>70.378090200000003</v>
      </c>
      <c r="S15" s="100">
        <f>_xll.EQNXTDZ($A$1,$B15,S$1,$B$1)</f>
        <v>61.719702300000002</v>
      </c>
      <c r="T15" s="100">
        <f>_xll.EQNXTDZ($A$1,$B15,T$1,$B$1)</f>
        <v>59.804726799999997</v>
      </c>
      <c r="U15" s="100">
        <f>_xll.EQNXTDZ($A$1,$B15,U$1,$B$1)</f>
        <v>120.5621524</v>
      </c>
      <c r="V15" s="100">
        <f>_xll.EQNXTDZ($A$1,$B15,V$1,$B$1)</f>
        <v>100.0948365</v>
      </c>
      <c r="W15" s="100">
        <f>_xll.EQNXTDZ($A$1,$B15,W$1,$B$1)</f>
        <v>82.343100000000007</v>
      </c>
      <c r="X15" s="100">
        <f>_xll.EQNXTDZ($A$1,$B15,X$1,$B$1)</f>
        <v>119.89700000000001</v>
      </c>
      <c r="Y15" s="100">
        <f>_xll.EQNXTDZ($A$1,$B15,Y$1,$B$1)</f>
        <v>135.78479999999999</v>
      </c>
      <c r="Z15" s="100">
        <f>_xll.EQNXTDZ($A$1,$B15,Z$1,$B$1)</f>
        <v>139.4486</v>
      </c>
      <c r="AA15" s="100">
        <f>_xll.EQNXTDZ($A$1,$B15,AA$1,$B$1)</f>
        <v>187.23410000000001</v>
      </c>
      <c r="AB15" s="100">
        <f>_xll.EQNXTDZ($A$1,$B15,AB$1,$B$1)</f>
        <v>236.76499999999999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2.0371440999999999</v>
      </c>
      <c r="D17" s="100">
        <f>_xll.EQNXTDZ($A$1,$B17,D$1,$B$1)</f>
        <v>2.8820853</v>
      </c>
      <c r="E17" s="100">
        <f>_xll.EQNXTDZ($A$1,$B17,E$1,$B$1)</f>
        <v>2.1617858000000001</v>
      </c>
      <c r="F17" s="100">
        <f>_xll.EQNXTDZ($A$1,$B17,F$1,$B$1)</f>
        <v>1.9958676</v>
      </c>
      <c r="G17" s="100">
        <f>_xll.EQNXTDZ($A$1,$B17,G$1,$B$1)</f>
        <v>2.2338539000000002</v>
      </c>
      <c r="H17" s="100">
        <f>_xll.EQNXTDZ($A$1,$B17,H$1,$B$1)</f>
        <v>2.2479440999999998</v>
      </c>
      <c r="I17" s="100">
        <f>_xll.EQNXTDZ($A$1,$B17,I$1,$B$1)</f>
        <v>3.4993221000000001</v>
      </c>
      <c r="J17" s="100">
        <f>_xll.EQNXTDZ($A$1,$B17,J$1,$B$1)</f>
        <v>5.0583308999999996</v>
      </c>
      <c r="K17" s="100">
        <f>_xll.EQNXTDZ($A$1,$B17,K$1,$B$1)</f>
        <v>6.2433091000000003</v>
      </c>
      <c r="L17" s="100">
        <f>_xll.EQNXTDZ($A$1,$B17,L$1,$B$1)</f>
        <v>5.8102181000000002</v>
      </c>
      <c r="M17" s="100">
        <f>_xll.EQNXTDZ($A$1,$B17,M$1,$B$1)</f>
        <v>10.280912900000001</v>
      </c>
      <c r="N17" s="100">
        <f>_xll.EQNXTDZ($A$1,$B17,N$1,$B$1)</f>
        <v>10.977895500000001</v>
      </c>
      <c r="O17" s="100">
        <f>_xll.EQNXTDZ($A$1,$B17,O$1,$B$1)</f>
        <v>12.683830800000001</v>
      </c>
      <c r="P17" s="100">
        <f>_xll.EQNXTDZ($A$1,$B17,P$1,$B$1)</f>
        <v>16.402004699999999</v>
      </c>
      <c r="Q17" s="100">
        <f>_xll.EQNXTDZ($A$1,$B17,Q$1,$B$1)</f>
        <v>16.931560900000001</v>
      </c>
      <c r="R17" s="100">
        <f>_xll.EQNXTDZ($A$1,$B17,R$1,$B$1)</f>
        <v>36.8843751</v>
      </c>
      <c r="S17" s="100">
        <f>_xll.EQNXTDZ($A$1,$B17,S$1,$B$1)</f>
        <v>39.077724099999998</v>
      </c>
      <c r="T17" s="100">
        <f>_xll.EQNXTDZ($A$1,$B17,T$1,$B$1)</f>
        <v>18.978708600000001</v>
      </c>
      <c r="U17" s="100">
        <f>_xll.EQNXTDZ($A$1,$B17,U$1,$B$1)</f>
        <v>25.336751899999999</v>
      </c>
      <c r="V17" s="100">
        <f>_xll.EQNXTDZ($A$1,$B17,V$1,$B$1)</f>
        <v>21.415765199999999</v>
      </c>
      <c r="W17" s="100">
        <f>_xll.EQNXTDZ($A$1,$B17,W$1,$B$1)</f>
        <v>17.790299999999998</v>
      </c>
      <c r="X17" s="100">
        <f>_xll.EQNXTDZ($A$1,$B17,X$1,$B$1)</f>
        <v>21.858000000000001</v>
      </c>
      <c r="Y17" s="100">
        <f>_xll.EQNXTDZ($A$1,$B17,Y$1,$B$1)</f>
        <v>36.826900000000002</v>
      </c>
      <c r="Z17" s="100">
        <f>_xll.EQNXTDZ($A$1,$B17,Z$1,$B$1)</f>
        <v>50.567799999999998</v>
      </c>
      <c r="AA17" s="100">
        <f>_xll.EQNXTDZ($A$1,$B17,AA$1,$B$1)</f>
        <v>57.389200000000002</v>
      </c>
      <c r="AB17" s="100">
        <f>_xll.EQNXTDZ($A$1,$B17,AB$1,$B$1)</f>
        <v>74.552800000000005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1.9034644000000001</v>
      </c>
      <c r="D18" s="100">
        <f>_xll.EQNXTDZ($A$1,$B18,D$1,$B$1)</f>
        <v>0.78186279999999997</v>
      </c>
      <c r="E18" s="100">
        <f>_xll.EQNXTDZ($A$1,$B18,E$1,$B$1)</f>
        <v>1.4677134000000001</v>
      </c>
      <c r="F18" s="100">
        <f>_xll.EQNXTDZ($A$1,$B18,F$1,$B$1)</f>
        <v>1.882833</v>
      </c>
      <c r="G18" s="100">
        <f>_xll.EQNXTDZ($A$1,$B18,G$1,$B$1)</f>
        <v>2.2964552999999999</v>
      </c>
      <c r="H18" s="100">
        <f>_xll.EQNXTDZ($A$1,$B18,H$1,$B$1)</f>
        <v>3.0157096999999999</v>
      </c>
      <c r="I18" s="100">
        <f>_xll.EQNXTDZ($A$1,$B18,I$1,$B$1)</f>
        <v>5.1719559000000004</v>
      </c>
      <c r="J18" s="100">
        <f>_xll.EQNXTDZ($A$1,$B18,J$1,$B$1)</f>
        <v>8.6011471000000004</v>
      </c>
      <c r="K18" s="100">
        <f>_xll.EQNXTDZ($A$1,$B18,K$1,$B$1)</f>
        <v>10.682906900000001</v>
      </c>
      <c r="L18" s="100">
        <f>_xll.EQNXTDZ($A$1,$B18,L$1,$B$1)</f>
        <v>8.6051596999999997</v>
      </c>
      <c r="M18" s="100">
        <f>_xll.EQNXTDZ($A$1,$B18,M$1,$B$1)</f>
        <v>12.185956600000001</v>
      </c>
      <c r="N18" s="100">
        <f>_xll.EQNXTDZ($A$1,$B18,N$1,$B$1)</f>
        <v>19.3753046</v>
      </c>
      <c r="O18" s="100">
        <f>_xll.EQNXTDZ($A$1,$B18,O$1,$B$1)</f>
        <v>26.7531234</v>
      </c>
      <c r="P18" s="100">
        <f>_xll.EQNXTDZ($A$1,$B18,P$1,$B$1)</f>
        <v>29.253523699999999</v>
      </c>
      <c r="Q18" s="100">
        <f>_xll.EQNXTDZ($A$1,$B18,Q$1,$B$1)</f>
        <v>21.5635558</v>
      </c>
      <c r="R18" s="100">
        <f>_xll.EQNXTDZ($A$1,$B18,R$1,$B$1)</f>
        <v>17.314292099999999</v>
      </c>
      <c r="S18" s="100">
        <f>_xll.EQNXTDZ($A$1,$B18,S$1,$B$1)</f>
        <v>16.8313089</v>
      </c>
      <c r="T18" s="100">
        <f>_xll.EQNXTDZ($A$1,$B18,T$1,$B$1)</f>
        <v>27.155908100000001</v>
      </c>
      <c r="U18" s="100">
        <f>_xll.EQNXTDZ($A$1,$B18,U$1,$B$1)</f>
        <v>43.202916500000001</v>
      </c>
      <c r="V18" s="100">
        <f>_xll.EQNXTDZ($A$1,$B18,V$1,$B$1)</f>
        <v>30.258430799999999</v>
      </c>
      <c r="W18" s="100">
        <f>_xll.EQNXTDZ($A$1,$B18,W$1,$B$1)</f>
        <v>33.155200000000001</v>
      </c>
      <c r="X18" s="100">
        <f>_xll.EQNXTDZ($A$1,$B18,X$1,$B$1)</f>
        <v>45.137999999999998</v>
      </c>
      <c r="Y18" s="100">
        <f>_xll.EQNXTDZ($A$1,$B18,Y$1,$B$1)</f>
        <v>54.454500000000003</v>
      </c>
      <c r="Z18" s="100">
        <f>_xll.EQNXTDZ($A$1,$B18,Z$1,$B$1)</f>
        <v>57.730800000000002</v>
      </c>
      <c r="AA18" s="100">
        <f>_xll.EQNXTDZ($A$1,$B18,AA$1,$B$1)</f>
        <v>58.816699999999997</v>
      </c>
      <c r="AB18" s="100">
        <f>_xll.EQNXTDZ($A$1,$B18,AB$1,$B$1)</f>
        <v>59.277000000000001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1.4004614</v>
      </c>
      <c r="D19" s="100">
        <f>_xll.EQNXTDZ($A$1,$B19,D$1,$B$1)</f>
        <v>1.2806024</v>
      </c>
      <c r="E19" s="100">
        <f>_xll.EQNXTDZ($A$1,$B19,E$1,$B$1)</f>
        <v>0.69771470000000002</v>
      </c>
      <c r="F19" s="100">
        <f>_xll.EQNXTDZ($A$1,$B19,F$1,$B$1)</f>
        <v>0.66416209999999998</v>
      </c>
      <c r="G19" s="100">
        <f>_xll.EQNXTDZ($A$1,$B19,G$1,$B$1)</f>
        <v>0.78618149999999998</v>
      </c>
      <c r="H19" s="100">
        <f>_xll.EQNXTDZ($A$1,$B19,H$1,$B$1)</f>
        <v>0.89827239999999997</v>
      </c>
      <c r="I19" s="100">
        <f>_xll.EQNXTDZ($A$1,$B19,I$1,$B$1)</f>
        <v>1.2498397999999999</v>
      </c>
      <c r="J19" s="100">
        <f>_xll.EQNXTDZ($A$1,$B19,J$1,$B$1)</f>
        <v>1.8587868999999999</v>
      </c>
      <c r="K19" s="100">
        <f>_xll.EQNXTDZ($A$1,$B19,K$1,$B$1)</f>
        <v>10.958288700000001</v>
      </c>
      <c r="L19" s="100">
        <f>_xll.EQNXTDZ($A$1,$B19,L$1,$B$1)</f>
        <v>2.0808323</v>
      </c>
      <c r="M19" s="100">
        <f>_xll.EQNXTDZ($A$1,$B19,M$1,$B$1)</f>
        <v>2.4717758000000001</v>
      </c>
      <c r="N19" s="100">
        <f>_xll.EQNXTDZ($A$1,$B19,N$1,$B$1)</f>
        <v>2.7026599999999998</v>
      </c>
      <c r="O19" s="100">
        <f>_xll.EQNXTDZ($A$1,$B19,O$1,$B$1)</f>
        <v>3.2004595</v>
      </c>
      <c r="P19" s="100">
        <f>_xll.EQNXTDZ($A$1,$B19,P$1,$B$1)</f>
        <v>9.6793914000000001</v>
      </c>
      <c r="Q19" s="100">
        <f>_xll.EQNXTDZ($A$1,$B19,Q$1,$B$1)</f>
        <v>8.1861148999999997</v>
      </c>
      <c r="R19" s="100">
        <f>_xll.EQNXTDZ($A$1,$B19,R$1,$B$1)</f>
        <v>9.4613116999999995</v>
      </c>
      <c r="S19" s="100">
        <f>_xll.EQNXTDZ($A$1,$B19,S$1,$B$1)</f>
        <v>10.4792156</v>
      </c>
      <c r="T19" s="100">
        <f>_xll.EQNXTDZ($A$1,$B19,T$1,$B$1)</f>
        <v>181.33607839999999</v>
      </c>
      <c r="U19" s="100">
        <f>_xll.EQNXTDZ($A$1,$B19,U$1,$B$1)</f>
        <v>6.0782201999999996</v>
      </c>
      <c r="V19" s="100">
        <f>_xll.EQNXTDZ($A$1,$B19,V$1,$B$1)</f>
        <v>8.4757820000000006</v>
      </c>
      <c r="W19" s="100">
        <f>_xll.EQNXTDZ($A$1,$B19,W$1,$B$1)</f>
        <v>14.8932</v>
      </c>
      <c r="X19" s="100">
        <f>_xll.EQNXTDZ($A$1,$B19,X$1,$B$1)</f>
        <v>8.2850000000000001</v>
      </c>
      <c r="Y19" s="100">
        <f>_xll.EQNXTDZ($A$1,$B19,Y$1,$B$1)</f>
        <v>13.5044</v>
      </c>
      <c r="Z19" s="100">
        <f>_xll.EQNXTDZ($A$1,$B19,Z$1,$B$1)</f>
        <v>18.1187</v>
      </c>
      <c r="AA19" s="100">
        <f>_xll.EQNXTDZ($A$1,$B19,AA$1,$B$1)</f>
        <v>18.220500000000001</v>
      </c>
      <c r="AB19" s="100">
        <f>_xll.EQNXTDZ($A$1,$B19,AB$1,$B$1)</f>
        <v>8.3623999999999992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1.0801999999999999E-3</v>
      </c>
      <c r="I20" s="100">
        <f>_xll.EQNXTDZ($A$1,$B20,I$1,$B$1)</f>
        <v>7.8649999999999998E-4</v>
      </c>
      <c r="J20" s="100">
        <f>_xll.EQNXTDZ($A$1,$B20,J$1,$B$1)</f>
        <v>5.3569999999999996E-4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25.625955300000001</v>
      </c>
      <c r="D21" s="100">
        <f>_xll.EQNXTDZ($A$1,$B21,D$1,$B$1)</f>
        <v>41.435831499999999</v>
      </c>
      <c r="E21" s="100">
        <f>_xll.EQNXTDZ($A$1,$B21,E$1,$B$1)</f>
        <v>41.685780000000001</v>
      </c>
      <c r="F21" s="100">
        <f>_xll.EQNXTDZ($A$1,$B21,F$1,$B$1)</f>
        <v>43.377253400000001</v>
      </c>
      <c r="G21" s="100">
        <f>_xll.EQNXTDZ($A$1,$B21,G$1,$B$1)</f>
        <v>43.961474199999998</v>
      </c>
      <c r="H21" s="100">
        <f>_xll.EQNXTDZ($A$1,$B21,H$1,$B$1)</f>
        <v>65.232552699999999</v>
      </c>
      <c r="I21" s="100">
        <f>_xll.EQNXTDZ($A$1,$B21,I$1,$B$1)</f>
        <v>98.693788499999997</v>
      </c>
      <c r="J21" s="100">
        <f>_xll.EQNXTDZ($A$1,$B21,J$1,$B$1)</f>
        <v>153.36874549999999</v>
      </c>
      <c r="K21" s="100">
        <f>_xll.EQNXTDZ($A$1,$B21,K$1,$B$1)</f>
        <v>195.57917620000001</v>
      </c>
      <c r="L21" s="100">
        <f>_xll.EQNXTDZ($A$1,$B21,L$1,$B$1)</f>
        <v>184.62752130000001</v>
      </c>
      <c r="M21" s="100">
        <f>_xll.EQNXTDZ($A$1,$B21,M$1,$B$1)</f>
        <v>176.5092119</v>
      </c>
      <c r="N21" s="100">
        <f>_xll.EQNXTDZ($A$1,$B21,N$1,$B$1)</f>
        <v>234.82059090000001</v>
      </c>
      <c r="O21" s="100">
        <f>_xll.EQNXTDZ($A$1,$B21,O$1,$B$1)</f>
        <v>290.01161130000003</v>
      </c>
      <c r="P21" s="100">
        <f>_xll.EQNXTDZ($A$1,$B21,P$1,$B$1)</f>
        <v>268.01490030000002</v>
      </c>
      <c r="Q21" s="100">
        <f>_xll.EQNXTDZ($A$1,$B21,Q$1,$B$1)</f>
        <v>285.81440759999998</v>
      </c>
      <c r="R21" s="100">
        <f>_xll.EQNXTDZ($A$1,$B21,R$1,$B$1)</f>
        <v>477.844044</v>
      </c>
      <c r="S21" s="100">
        <f>_xll.EQNXTDZ($A$1,$B21,S$1,$B$1)</f>
        <v>421.9955544</v>
      </c>
      <c r="T21" s="100">
        <f>_xll.EQNXTDZ($A$1,$B21,T$1,$B$1)</f>
        <v>523.14520170000003</v>
      </c>
      <c r="U21" s="100">
        <f>_xll.EQNXTDZ($A$1,$B21,U$1,$B$1)</f>
        <v>499.97478519999999</v>
      </c>
      <c r="V21" s="100">
        <f>_xll.EQNXTDZ($A$1,$B21,V$1,$B$1)</f>
        <v>516.24765530000002</v>
      </c>
      <c r="W21" s="100">
        <f>_xll.EQNXTDZ($A$1,$B21,W$1,$B$1)</f>
        <v>465.85379999999998</v>
      </c>
      <c r="X21" s="100">
        <f>_xll.EQNXTDZ($A$1,$B21,X$1,$B$1)</f>
        <v>615.08199999999999</v>
      </c>
      <c r="Y21" s="100">
        <f>_xll.EQNXTDZ($A$1,$B21,Y$1,$B$1)</f>
        <v>761.5444</v>
      </c>
      <c r="Z21" s="100">
        <f>_xll.EQNXTDZ($A$1,$B21,Z$1,$B$1)</f>
        <v>883.06619999999998</v>
      </c>
      <c r="AA21" s="100">
        <f>_xll.EQNXTDZ($A$1,$B21,AA$1,$B$1)</f>
        <v>1021.3075</v>
      </c>
      <c r="AB21" s="100">
        <f>_xll.EQNXTDZ($A$1,$B21,AB$1,$B$1)</f>
        <v>1246.4481000000001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6.1713639999999996</v>
      </c>
      <c r="D22" s="100">
        <f>_xll.EQNXTDZ($A$1,$B22,D$1,$B$1)</f>
        <v>7.5108591000000002</v>
      </c>
      <c r="E22" s="100">
        <f>_xll.EQNXTDZ($A$1,$B22,E$1,$B$1)</f>
        <v>4.8291501999999999</v>
      </c>
      <c r="F22" s="100">
        <f>_xll.EQNXTDZ($A$1,$B22,F$1,$B$1)</f>
        <v>5.8956287999999999</v>
      </c>
      <c r="G22" s="100">
        <f>_xll.EQNXTDZ($A$1,$B22,G$1,$B$1)</f>
        <v>7.5322592999999998</v>
      </c>
      <c r="H22" s="100">
        <f>_xll.EQNXTDZ($A$1,$B22,H$1,$B$1)</f>
        <v>16.6570958</v>
      </c>
      <c r="I22" s="100">
        <f>_xll.EQNXTDZ($A$1,$B22,I$1,$B$1)</f>
        <v>31.6201553</v>
      </c>
      <c r="J22" s="100">
        <f>_xll.EQNXTDZ($A$1,$B22,J$1,$B$1)</f>
        <v>40.340972000000001</v>
      </c>
      <c r="K22" s="100">
        <f>_xll.EQNXTDZ($A$1,$B22,K$1,$B$1)</f>
        <v>44.838558300000003</v>
      </c>
      <c r="L22" s="100">
        <f>_xll.EQNXTDZ($A$1,$B22,L$1,$B$1)</f>
        <v>58.687473699999998</v>
      </c>
      <c r="M22" s="100">
        <f>_xll.EQNXTDZ($A$1,$B22,M$1,$B$1)</f>
        <v>66.194517899999994</v>
      </c>
      <c r="N22" s="100">
        <f>_xll.EQNXTDZ($A$1,$B22,N$1,$B$1)</f>
        <v>66.352130700000004</v>
      </c>
      <c r="O22" s="100">
        <f>_xll.EQNXTDZ($A$1,$B22,O$1,$B$1)</f>
        <v>81.459243599999994</v>
      </c>
      <c r="P22" s="100">
        <f>_xll.EQNXTDZ($A$1,$B22,P$1,$B$1)</f>
        <v>40.769859500000003</v>
      </c>
      <c r="Q22" s="100">
        <f>_xll.EQNXTDZ($A$1,$B22,Q$1,$B$1)</f>
        <v>33.146940600000001</v>
      </c>
      <c r="R22" s="100">
        <f>_xll.EQNXTDZ($A$1,$B22,R$1,$B$1)</f>
        <v>-17.810021200000001</v>
      </c>
      <c r="S22" s="100">
        <f>_xll.EQNXTDZ($A$1,$B22,S$1,$B$1)</f>
        <v>10.7832042</v>
      </c>
      <c r="T22" s="100">
        <f>_xll.EQNXTDZ($A$1,$B22,T$1,$B$1)</f>
        <v>36.321285400000001</v>
      </c>
      <c r="U22" s="100">
        <f>_xll.EQNXTDZ($A$1,$B22,U$1,$B$1)</f>
        <v>143.51492150000001</v>
      </c>
      <c r="V22" s="100">
        <f>_xll.EQNXTDZ($A$1,$B22,V$1,$B$1)</f>
        <v>132.8105855</v>
      </c>
      <c r="W22" s="100">
        <f>_xll.EQNXTDZ($A$1,$B22,W$1,$B$1)</f>
        <v>128.88409999999999</v>
      </c>
      <c r="X22" s="100">
        <f>_xll.EQNXTDZ($A$1,$B22,X$1,$B$1)</f>
        <v>167.62899999999999</v>
      </c>
      <c r="Y22" s="100">
        <f>_xll.EQNXTDZ($A$1,$B22,Y$1,$B$1)</f>
        <v>204.35589999999999</v>
      </c>
      <c r="Z22" s="100">
        <f>_xll.EQNXTDZ($A$1,$B22,Z$1,$B$1)</f>
        <v>250.27529999999999</v>
      </c>
      <c r="AA22" s="100">
        <f>_xll.EQNXTDZ($A$1,$B22,AA$1,$B$1)</f>
        <v>284.69009999999997</v>
      </c>
      <c r="AB22" s="100">
        <f>_xll.EQNXTDZ($A$1,$B22,AB$1,$B$1)</f>
        <v>340.6148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1.7963210000000001</v>
      </c>
      <c r="D23" s="100">
        <f>_xll.EQNXTDZ($A$1,$B23,D$1,$B$1)</f>
        <v>1.5778719000000001</v>
      </c>
      <c r="E23" s="100">
        <f>_xll.EQNXTDZ($A$1,$B23,E$1,$B$1)</f>
        <v>2.3277861</v>
      </c>
      <c r="F23" s="100">
        <f>_xll.EQNXTDZ($A$1,$B23,F$1,$B$1)</f>
        <v>1.4852618</v>
      </c>
      <c r="G23" s="100">
        <f>_xll.EQNXTDZ($A$1,$B23,G$1,$B$1)</f>
        <v>2.0172045000000001</v>
      </c>
      <c r="H23" s="100">
        <f>_xll.EQNXTDZ($A$1,$B23,H$1,$B$1)</f>
        <v>1.5512828999999999</v>
      </c>
      <c r="I23" s="100">
        <f>_xll.EQNXTDZ($A$1,$B23,I$1,$B$1)</f>
        <v>0.7916434</v>
      </c>
      <c r="J23" s="100">
        <f>_xll.EQNXTDZ($A$1,$B23,J$1,$B$1)</f>
        <v>1.7421059999999999</v>
      </c>
      <c r="K23" s="100">
        <f>_xll.EQNXTDZ($A$1,$B23,K$1,$B$1)</f>
        <v>6.2729349000000001</v>
      </c>
      <c r="L23" s="100">
        <f>_xll.EQNXTDZ($A$1,$B23,L$1,$B$1)</f>
        <v>9.7472835999999994</v>
      </c>
      <c r="M23" s="100">
        <f>_xll.EQNXTDZ($A$1,$B23,M$1,$B$1)</f>
        <v>2.5460468000000001</v>
      </c>
      <c r="N23" s="100">
        <f>_xll.EQNXTDZ($A$1,$B23,N$1,$B$1)</f>
        <v>3.0573332999999998</v>
      </c>
      <c r="O23" s="100">
        <f>_xll.EQNXTDZ($A$1,$B23,O$1,$B$1)</f>
        <v>9.2070863999999997</v>
      </c>
      <c r="P23" s="100">
        <f>_xll.EQNXTDZ($A$1,$B23,P$1,$B$1)</f>
        <v>15.039230099999999</v>
      </c>
      <c r="Q23" s="100">
        <f>_xll.EQNXTDZ($A$1,$B23,Q$1,$B$1)</f>
        <v>18.303455799999998</v>
      </c>
      <c r="R23" s="100">
        <f>_xll.EQNXTDZ($A$1,$B23,R$1,$B$1)</f>
        <v>4.6945348999999998</v>
      </c>
      <c r="S23" s="100">
        <f>_xll.EQNXTDZ($A$1,$B23,S$1,$B$1)</f>
        <v>15.9106065</v>
      </c>
      <c r="T23" s="100">
        <f>_xll.EQNXTDZ($A$1,$B23,T$1,$B$1)</f>
        <v>12.598136800000001</v>
      </c>
      <c r="U23" s="100">
        <f>_xll.EQNXTDZ($A$1,$B23,U$1,$B$1)</f>
        <v>10.331586</v>
      </c>
      <c r="V23" s="100">
        <f>_xll.EQNXTDZ($A$1,$B23,V$1,$B$1)</f>
        <v>42.977825099999997</v>
      </c>
      <c r="W23" s="100">
        <f>_xll.EQNXTDZ($A$1,$B23,W$1,$B$1)</f>
        <v>22.462900000000001</v>
      </c>
      <c r="X23" s="100">
        <f>_xll.EQNXTDZ($A$1,$B23,X$1,$B$1)</f>
        <v>21.001999999999999</v>
      </c>
      <c r="Y23" s="100">
        <f>_xll.EQNXTDZ($A$1,$B23,Y$1,$B$1)</f>
        <v>20.1813</v>
      </c>
      <c r="Z23" s="100">
        <f>_xll.EQNXTDZ($A$1,$B23,Z$1,$B$1)</f>
        <v>31.311699999999998</v>
      </c>
      <c r="AA23" s="100">
        <f>_xll.EQNXTDZ($A$1,$B23,AA$1,$B$1)</f>
        <v>40.666899999999998</v>
      </c>
      <c r="AB23" s="100">
        <f>_xll.EQNXTDZ($A$1,$B23,AB$1,$B$1)</f>
        <v>47.417700000000004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7.9676850000000004</v>
      </c>
      <c r="D24" s="100">
        <f>_xll.EQNXTDZ($A$1,$B24,D$1,$B$1)</f>
        <v>9.0887309999999992</v>
      </c>
      <c r="E24" s="100">
        <f>_xll.EQNXTDZ($A$1,$B24,E$1,$B$1)</f>
        <v>7.1569362999999999</v>
      </c>
      <c r="F24" s="100">
        <f>_xll.EQNXTDZ($A$1,$B24,F$1,$B$1)</f>
        <v>7.3808905999999999</v>
      </c>
      <c r="G24" s="100">
        <f>_xll.EQNXTDZ($A$1,$B24,G$1,$B$1)</f>
        <v>9.5494637999999998</v>
      </c>
      <c r="H24" s="100">
        <f>_xll.EQNXTDZ($A$1,$B24,H$1,$B$1)</f>
        <v>18.208378700000001</v>
      </c>
      <c r="I24" s="100">
        <f>_xll.EQNXTDZ($A$1,$B24,I$1,$B$1)</f>
        <v>32.411798699999999</v>
      </c>
      <c r="J24" s="100">
        <f>_xll.EQNXTDZ($A$1,$B24,J$1,$B$1)</f>
        <v>42.083078</v>
      </c>
      <c r="K24" s="100">
        <f>_xll.EQNXTDZ($A$1,$B24,K$1,$B$1)</f>
        <v>51.111493199999998</v>
      </c>
      <c r="L24" s="100">
        <f>_xll.EQNXTDZ($A$1,$B24,L$1,$B$1)</f>
        <v>68.434757300000001</v>
      </c>
      <c r="M24" s="100">
        <f>_xll.EQNXTDZ($A$1,$B24,M$1,$B$1)</f>
        <v>68.740564699999993</v>
      </c>
      <c r="N24" s="100">
        <f>_xll.EQNXTDZ($A$1,$B24,N$1,$B$1)</f>
        <v>69.409464</v>
      </c>
      <c r="O24" s="100">
        <f>_xll.EQNXTDZ($A$1,$B24,O$1,$B$1)</f>
        <v>90.666330000000002</v>
      </c>
      <c r="P24" s="100">
        <f>_xll.EQNXTDZ($A$1,$B24,P$1,$B$1)</f>
        <v>55.8090896</v>
      </c>
      <c r="Q24" s="100">
        <f>_xll.EQNXTDZ($A$1,$B24,Q$1,$B$1)</f>
        <v>51.450396400000002</v>
      </c>
      <c r="R24" s="100">
        <f>_xll.EQNXTDZ($A$1,$B24,R$1,$B$1)</f>
        <v>-13.115486300000001</v>
      </c>
      <c r="S24" s="100">
        <f>_xll.EQNXTDZ($A$1,$B24,S$1,$B$1)</f>
        <v>26.6938107</v>
      </c>
      <c r="T24" s="100">
        <f>_xll.EQNXTDZ($A$1,$B24,T$1,$B$1)</f>
        <v>48.9194222</v>
      </c>
      <c r="U24" s="100">
        <f>_xll.EQNXTDZ($A$1,$B24,U$1,$B$1)</f>
        <v>153.8465075</v>
      </c>
      <c r="V24" s="100">
        <f>_xll.EQNXTDZ($A$1,$B24,V$1,$B$1)</f>
        <v>175.78841059999999</v>
      </c>
      <c r="W24" s="100">
        <f>_xll.EQNXTDZ($A$1,$B24,W$1,$B$1)</f>
        <v>151.34700000000001</v>
      </c>
      <c r="X24" s="100">
        <f>_xll.EQNXTDZ($A$1,$B24,X$1,$B$1)</f>
        <v>188.631</v>
      </c>
      <c r="Y24" s="100">
        <f>_xll.EQNXTDZ($A$1,$B24,Y$1,$B$1)</f>
        <v>224.53720000000001</v>
      </c>
      <c r="Z24" s="100">
        <f>_xll.EQNXTDZ($A$1,$B24,Z$1,$B$1)</f>
        <v>281.58699999999999</v>
      </c>
      <c r="AA24" s="100">
        <f>_xll.EQNXTDZ($A$1,$B24,AA$1,$B$1)</f>
        <v>325.35700000000003</v>
      </c>
      <c r="AB24" s="100">
        <f>_xll.EQNXTDZ($A$1,$B24,AB$1,$B$1)</f>
        <v>388.03250000000003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0.7251107</v>
      </c>
      <c r="D25" s="100">
        <f>_xll.EQNXTDZ($A$1,$B25,D$1,$B$1)</f>
        <v>0.88663329999999996</v>
      </c>
      <c r="E25" s="100">
        <f>_xll.EQNXTDZ($A$1,$B25,E$1,$B$1)</f>
        <v>0.6466655</v>
      </c>
      <c r="F25" s="100">
        <f>_xll.EQNXTDZ($A$1,$B25,F$1,$B$1)</f>
        <v>0.58412249999999999</v>
      </c>
      <c r="G25" s="100">
        <f>_xll.EQNXTDZ($A$1,$B25,G$1,$B$1)</f>
        <v>0.33067390000000002</v>
      </c>
      <c r="H25" s="100">
        <f>_xll.EQNXTDZ($A$1,$B25,H$1,$B$1)</f>
        <v>0.34423359999999997</v>
      </c>
      <c r="I25" s="100">
        <f>_xll.EQNXTDZ($A$1,$B25,I$1,$B$1)</f>
        <v>0.49782100000000001</v>
      </c>
      <c r="J25" s="100">
        <f>_xll.EQNXTDZ($A$1,$B25,J$1,$B$1)</f>
        <v>2.4190274</v>
      </c>
      <c r="K25" s="100">
        <f>_xll.EQNXTDZ($A$1,$B25,K$1,$B$1)</f>
        <v>3.4096738000000002</v>
      </c>
      <c r="L25" s="100">
        <f>_xll.EQNXTDZ($A$1,$B25,L$1,$B$1)</f>
        <v>3.6586232000000001</v>
      </c>
      <c r="M25" s="100">
        <f>_xll.EQNXTDZ($A$1,$B25,M$1,$B$1)</f>
        <v>4.4967974999999996</v>
      </c>
      <c r="N25" s="100">
        <f>_xll.EQNXTDZ($A$1,$B25,N$1,$B$1)</f>
        <v>19.510286900000001</v>
      </c>
      <c r="O25" s="100">
        <f>_xll.EQNXTDZ($A$1,$B25,O$1,$B$1)</f>
        <v>18.287213900000001</v>
      </c>
      <c r="P25" s="100">
        <f>_xll.EQNXTDZ($A$1,$B25,P$1,$B$1)</f>
        <v>13.960947900000001</v>
      </c>
      <c r="Q25" s="100">
        <f>_xll.EQNXTDZ($A$1,$B25,Q$1,$B$1)</f>
        <v>17.288822499999998</v>
      </c>
      <c r="R25" s="100">
        <f>_xll.EQNXTDZ($A$1,$B25,R$1,$B$1)</f>
        <v>34.542858199999998</v>
      </c>
      <c r="S25" s="100">
        <f>_xll.EQNXTDZ($A$1,$B25,S$1,$B$1)</f>
        <v>40.922314499999999</v>
      </c>
      <c r="T25" s="100">
        <f>_xll.EQNXTDZ($A$1,$B25,T$1,$B$1)</f>
        <v>28.2108682</v>
      </c>
      <c r="U25" s="100">
        <f>_xll.EQNXTDZ($A$1,$B25,U$1,$B$1)</f>
        <v>27.436376299999999</v>
      </c>
      <c r="V25" s="100">
        <f>_xll.EQNXTDZ($A$1,$B25,V$1,$B$1)</f>
        <v>25.497846299999999</v>
      </c>
      <c r="W25" s="100">
        <f>_xll.EQNXTDZ($A$1,$B25,W$1,$B$1)</f>
        <v>6.8569000000000004</v>
      </c>
      <c r="X25" s="100">
        <f>_xll.EQNXTDZ($A$1,$B25,X$1,$B$1)</f>
        <v>2.3239999999999998</v>
      </c>
      <c r="Y25" s="100">
        <f>_xll.EQNXTDZ($A$1,$B25,Y$1,$B$1)</f>
        <v>3.6846999999999999</v>
      </c>
      <c r="Z25" s="100">
        <f>_xll.EQNXTDZ($A$1,$B25,Z$1,$B$1)</f>
        <v>5.6699000000000002</v>
      </c>
      <c r="AA25" s="100">
        <f>_xll.EQNXTDZ($A$1,$B25,AA$1,$B$1)</f>
        <v>8.5446000000000009</v>
      </c>
      <c r="AB25" s="100">
        <f>_xll.EQNXTDZ($A$1,$B25,AB$1,$B$1)</f>
        <v>9.2310999999999996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7.2425743000000002</v>
      </c>
      <c r="D26" s="100">
        <f>_xll.EQNXTDZ($A$1,$B26,D$1,$B$1)</f>
        <v>8.2020976999999995</v>
      </c>
      <c r="E26" s="100">
        <f>_xll.EQNXTDZ($A$1,$B26,E$1,$B$1)</f>
        <v>6.5102707999999998</v>
      </c>
      <c r="F26" s="100">
        <f>_xll.EQNXTDZ($A$1,$B26,F$1,$B$1)</f>
        <v>6.7967681000000004</v>
      </c>
      <c r="G26" s="100">
        <f>_xll.EQNXTDZ($A$1,$B26,G$1,$B$1)</f>
        <v>9.2187899000000009</v>
      </c>
      <c r="H26" s="100">
        <f>_xll.EQNXTDZ($A$1,$B26,H$1,$B$1)</f>
        <v>17.864145100000002</v>
      </c>
      <c r="I26" s="100">
        <f>_xll.EQNXTDZ($A$1,$B26,I$1,$B$1)</f>
        <v>31.9139777</v>
      </c>
      <c r="J26" s="100">
        <f>_xll.EQNXTDZ($A$1,$B26,J$1,$B$1)</f>
        <v>39.664050600000003</v>
      </c>
      <c r="K26" s="100">
        <f>_xll.EQNXTDZ($A$1,$B26,K$1,$B$1)</f>
        <v>47.701819399999998</v>
      </c>
      <c r="L26" s="100">
        <f>_xll.EQNXTDZ($A$1,$B26,L$1,$B$1)</f>
        <v>64.776134099999993</v>
      </c>
      <c r="M26" s="100">
        <f>_xll.EQNXTDZ($A$1,$B26,M$1,$B$1)</f>
        <v>64.243767199999994</v>
      </c>
      <c r="N26" s="100">
        <f>_xll.EQNXTDZ($A$1,$B26,N$1,$B$1)</f>
        <v>49.899177100000003</v>
      </c>
      <c r="O26" s="100">
        <f>_xll.EQNXTDZ($A$1,$B26,O$1,$B$1)</f>
        <v>72.379116100000005</v>
      </c>
      <c r="P26" s="100">
        <f>_xll.EQNXTDZ($A$1,$B26,P$1,$B$1)</f>
        <v>41.848141699999999</v>
      </c>
      <c r="Q26" s="100">
        <f>_xll.EQNXTDZ($A$1,$B26,Q$1,$B$1)</f>
        <v>34.1615739</v>
      </c>
      <c r="R26" s="100">
        <f>_xll.EQNXTDZ($A$1,$B26,R$1,$B$1)</f>
        <v>-47.658344499999998</v>
      </c>
      <c r="S26" s="100">
        <f>_xll.EQNXTDZ($A$1,$B26,S$1,$B$1)</f>
        <v>-14.2285038</v>
      </c>
      <c r="T26" s="100">
        <f>_xll.EQNXTDZ($A$1,$B26,T$1,$B$1)</f>
        <v>20.708553999999999</v>
      </c>
      <c r="U26" s="100">
        <f>_xll.EQNXTDZ($A$1,$B26,U$1,$B$1)</f>
        <v>126.4101312</v>
      </c>
      <c r="V26" s="100">
        <f>_xll.EQNXTDZ($A$1,$B26,V$1,$B$1)</f>
        <v>150.2905643</v>
      </c>
      <c r="W26" s="100">
        <f>_xll.EQNXTDZ($A$1,$B26,W$1,$B$1)</f>
        <v>144.49010000000001</v>
      </c>
      <c r="X26" s="100">
        <f>_xll.EQNXTDZ($A$1,$B26,X$1,$B$1)</f>
        <v>186.30699999999999</v>
      </c>
      <c r="Y26" s="100">
        <f>_xll.EQNXTDZ($A$1,$B26,Y$1,$B$1)</f>
        <v>220.85249999999999</v>
      </c>
      <c r="Z26" s="100">
        <f>_xll.EQNXTDZ($A$1,$B26,Z$1,$B$1)</f>
        <v>275.9171</v>
      </c>
      <c r="AA26" s="100">
        <f>_xll.EQNXTDZ($A$1,$B26,AA$1,$B$1)</f>
        <v>316.81240000000003</v>
      </c>
      <c r="AB26" s="100">
        <f>_xll.EQNXTDZ($A$1,$B26,AB$1,$B$1)</f>
        <v>378.8014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1.4644648</v>
      </c>
      <c r="D27" s="100">
        <f>_xll.EQNXTDZ($A$1,$B27,D$1,$B$1)</f>
        <v>1.2651053999999999</v>
      </c>
      <c r="E27" s="100">
        <f>_xll.EQNXTDZ($A$1,$B27,E$1,$B$1)</f>
        <v>0.99579309999999999</v>
      </c>
      <c r="F27" s="100">
        <f>_xll.EQNXTDZ($A$1,$B27,F$1,$B$1)</f>
        <v>0.98346650000000002</v>
      </c>
      <c r="G27" s="100">
        <f>_xll.EQNXTDZ($A$1,$B27,G$1,$B$1)</f>
        <v>1.0734376999999999</v>
      </c>
      <c r="H27" s="100">
        <f>_xll.EQNXTDZ($A$1,$B27,H$1,$B$1)</f>
        <v>1.1749392999999999</v>
      </c>
      <c r="I27" s="100">
        <f>_xll.EQNXTDZ($A$1,$B27,I$1,$B$1)</f>
        <v>1.4546299</v>
      </c>
      <c r="J27" s="100">
        <f>_xll.EQNXTDZ($A$1,$B27,J$1,$B$1)</f>
        <v>2.5606309999999999</v>
      </c>
      <c r="K27" s="100">
        <f>_xll.EQNXTDZ($A$1,$B27,K$1,$B$1)</f>
        <v>4.1667591000000002</v>
      </c>
      <c r="L27" s="100">
        <f>_xll.EQNXTDZ($A$1,$B27,L$1,$B$1)</f>
        <v>3.7943334000000002</v>
      </c>
      <c r="M27" s="100">
        <f>_xll.EQNXTDZ($A$1,$B27,M$1,$B$1)</f>
        <v>4.6108313000000001</v>
      </c>
      <c r="N27" s="100">
        <f>_xll.EQNXTDZ($A$1,$B27,N$1,$B$1)</f>
        <v>5.5186251000000004</v>
      </c>
      <c r="O27" s="100">
        <f>_xll.EQNXTDZ($A$1,$B27,O$1,$B$1)</f>
        <v>6.8438885999999997</v>
      </c>
      <c r="P27" s="100">
        <f>_xll.EQNXTDZ($A$1,$B27,P$1,$B$1)</f>
        <v>8.0177568000000008</v>
      </c>
      <c r="Q27" s="100">
        <f>_xll.EQNXTDZ($A$1,$B27,Q$1,$B$1)</f>
        <v>9.6231665999999993</v>
      </c>
      <c r="R27" s="100">
        <f>_xll.EQNXTDZ($A$1,$B27,R$1,$B$1)</f>
        <v>31.720304599999999</v>
      </c>
      <c r="S27" s="100">
        <f>_xll.EQNXTDZ($A$1,$B27,S$1,$B$1)</f>
        <v>23.3324411</v>
      </c>
      <c r="T27" s="100">
        <f>_xll.EQNXTDZ($A$1,$B27,T$1,$B$1)</f>
        <v>9.3923120999999998</v>
      </c>
      <c r="U27" s="100">
        <f>_xll.EQNXTDZ($A$1,$B27,U$1,$B$1)</f>
        <v>9.3784535000000009</v>
      </c>
      <c r="V27" s="100">
        <f>_xll.EQNXTDZ($A$1,$B27,V$1,$B$1)</f>
        <v>11.957745900000001</v>
      </c>
      <c r="W27" s="100">
        <f>_xll.EQNXTDZ($A$1,$B27,W$1,$B$1)</f>
        <v>11.776</v>
      </c>
      <c r="X27" s="100">
        <f>_xll.EQNXTDZ($A$1,$B27,X$1,$B$1)</f>
        <v>12.1</v>
      </c>
      <c r="Y27" s="100">
        <f>_xll.EQNXTDZ($A$1,$B27,Y$1,$B$1)</f>
        <v>13.917299999999999</v>
      </c>
      <c r="Z27" s="100">
        <f>_xll.EQNXTDZ($A$1,$B27,Z$1,$B$1)</f>
        <v>18.140999999999998</v>
      </c>
      <c r="AA27" s="100">
        <f>_xll.EQNXTDZ($A$1,$B27,AA$1,$B$1)</f>
        <v>25.0608</v>
      </c>
      <c r="AB27" s="100">
        <f>_xll.EQNXTDZ($A$1,$B27,AB$1,$B$1)</f>
        <v>33.615499999999997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7.1725000000000003</v>
      </c>
      <c r="AB29" s="100">
        <f>_xll.EQNXTDZ($A$1,$B29,AB$1,$B$1)</f>
        <v>-3.2791000000000001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1.66</v>
      </c>
      <c r="D30" s="100">
        <f>_xll.EQNXTDZ($A$1,$B30,D$1,$B$1)</f>
        <v>1.82</v>
      </c>
      <c r="E30" s="100">
        <f>_xll.EQNXTDZ($A$1,$B30,E$1,$B$1)</f>
        <v>1.8749301</v>
      </c>
      <c r="F30" s="100">
        <f>_xll.EQNXTDZ($A$1,$B30,F$1,$B$1)</f>
        <v>2.0196939</v>
      </c>
      <c r="G30" s="100">
        <f>_xll.EQNXTDZ($A$1,$B30,G$1,$B$1)</f>
        <v>2.8932112000000001</v>
      </c>
      <c r="H30" s="100">
        <f>_xll.EQNXTDZ($A$1,$B30,H$1,$B$1)</f>
        <v>5.8709861999999999</v>
      </c>
      <c r="I30" s="100">
        <f>_xll.EQNXTDZ($A$1,$B30,I$1,$B$1)</f>
        <v>10.164441099999999</v>
      </c>
      <c r="J30" s="100">
        <f>_xll.EQNXTDZ($A$1,$B30,J$1,$B$1)</f>
        <v>12.3015408</v>
      </c>
      <c r="K30" s="100">
        <f>_xll.EQNXTDZ($A$1,$B30,K$1,$B$1)</f>
        <v>13.302825500000001</v>
      </c>
      <c r="L30" s="100">
        <f>_xll.EQNXTDZ($A$1,$B30,L$1,$B$1)</f>
        <v>15.0749718</v>
      </c>
      <c r="M30" s="100">
        <f>_xll.EQNXTDZ($A$1,$B30,M$1,$B$1)</f>
        <v>15.429006299999999</v>
      </c>
      <c r="N30" s="100">
        <f>_xll.EQNXTDZ($A$1,$B30,N$1,$B$1)</f>
        <v>12.007032000000001</v>
      </c>
      <c r="O30" s="100">
        <f>_xll.EQNXTDZ($A$1,$B30,O$1,$B$1)</f>
        <v>21.022431300000001</v>
      </c>
      <c r="P30" s="100">
        <f>_xll.EQNXTDZ($A$1,$B30,P$1,$B$1)</f>
        <v>13.376173</v>
      </c>
      <c r="Q30" s="100">
        <f>_xll.EQNXTDZ($A$1,$B30,Q$1,$B$1)</f>
        <v>8.7507646000000001</v>
      </c>
      <c r="R30" s="100">
        <f>_xll.EQNXTDZ($A$1,$B30,R$1,$B$1)</f>
        <v>7.0808400999999996</v>
      </c>
      <c r="S30" s="100">
        <f>_xll.EQNXTDZ($A$1,$B30,S$1,$B$1)</f>
        <v>-3.01494E-2</v>
      </c>
      <c r="T30" s="100">
        <f>_xll.EQNXTDZ($A$1,$B30,T$1,$B$1)</f>
        <v>9.9744565000000005</v>
      </c>
      <c r="U30" s="100">
        <f>_xll.EQNXTDZ($A$1,$B30,U$1,$B$1)</f>
        <v>-58.845843100000003</v>
      </c>
      <c r="V30" s="100">
        <f>_xll.EQNXTDZ($A$1,$B30,V$1,$B$1)</f>
        <v>46.370464499999997</v>
      </c>
      <c r="W30" s="100">
        <f>_xll.EQNXTDZ($A$1,$B30,W$1,$B$1)</f>
        <v>35.233499999999999</v>
      </c>
      <c r="X30" s="100">
        <f>_xll.EQNXTDZ($A$1,$B30,X$1,$B$1)</f>
        <v>43.709000000000003</v>
      </c>
      <c r="Y30" s="100">
        <f>_xll.EQNXTDZ($A$1,$B30,Y$1,$B$1)</f>
        <v>52.197099999999999</v>
      </c>
      <c r="Z30" s="100">
        <f>_xll.EQNXTDZ($A$1,$B30,Z$1,$B$1)</f>
        <v>61.774799999999999</v>
      </c>
      <c r="AA30" s="100">
        <f>_xll.EQNXTDZ($A$1,$B30,AA$1,$B$1)</f>
        <v>72.895499999999998</v>
      </c>
      <c r="AB30" s="100">
        <f>_xll.EQNXTDZ($A$1,$B30,AB$1,$B$1)</f>
        <v>84.0184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21.886288799999999</v>
      </c>
      <c r="S32" s="100">
        <f>_xll.EQNXTDZ($A$1,$B32,S$1,$B$1)</f>
        <v>0</v>
      </c>
      <c r="T32" s="100">
        <f>_xll.EQNXTDZ($A$1,$B32,T$1,$B$1)</f>
        <v>1.9689999999999999E-4</v>
      </c>
      <c r="U32" s="100">
        <f>_xll.EQNXTDZ($A$1,$B32,U$1,$B$1)</f>
        <v>5.1690000000000004E-4</v>
      </c>
      <c r="V32" s="100">
        <f>_xll.EQNXTDZ($A$1,$B32,V$1,$B$1)</f>
        <v>2.1890000000000001E-4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-0.53855450000000005</v>
      </c>
      <c r="V34" s="100">
        <f>_xll.EQNXTDZ($A$1,$B34,V$1,$B$1)</f>
        <v>0.9228343</v>
      </c>
      <c r="W34" s="100">
        <f>_xll.EQNXTDZ($A$1,$B34,W$1,$B$1)</f>
        <v>0.59989999999999999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4.1181095000000001</v>
      </c>
      <c r="D35" s="100">
        <f>_xll.EQNXTDZ($A$1,$B35,D$1,$B$1)</f>
        <v>5.1169922999999997</v>
      </c>
      <c r="E35" s="100">
        <f>_xll.EQNXTDZ($A$1,$B35,E$1,$B$1)</f>
        <v>3.6395476000000002</v>
      </c>
      <c r="F35" s="100">
        <f>_xll.EQNXTDZ($A$1,$B35,F$1,$B$1)</f>
        <v>3.7936076999999999</v>
      </c>
      <c r="G35" s="100">
        <f>_xll.EQNXTDZ($A$1,$B35,G$1,$B$1)</f>
        <v>5.2521409999999999</v>
      </c>
      <c r="H35" s="100">
        <f>_xll.EQNXTDZ($A$1,$B35,H$1,$B$1)</f>
        <v>10.818219600000001</v>
      </c>
      <c r="I35" s="100">
        <f>_xll.EQNXTDZ($A$1,$B35,I$1,$B$1)</f>
        <v>20.294906699999999</v>
      </c>
      <c r="J35" s="100">
        <f>_xll.EQNXTDZ($A$1,$B35,J$1,$B$1)</f>
        <v>24.801878800000001</v>
      </c>
      <c r="K35" s="100">
        <f>_xll.EQNXTDZ($A$1,$B35,K$1,$B$1)</f>
        <v>30.232234800000001</v>
      </c>
      <c r="L35" s="100">
        <f>_xll.EQNXTDZ($A$1,$B35,L$1,$B$1)</f>
        <v>45.906828900000001</v>
      </c>
      <c r="M35" s="100">
        <f>_xll.EQNXTDZ($A$1,$B35,M$1,$B$1)</f>
        <v>44.203929600000002</v>
      </c>
      <c r="N35" s="100">
        <f>_xll.EQNXTDZ($A$1,$B35,N$1,$B$1)</f>
        <v>32.373519999999999</v>
      </c>
      <c r="O35" s="100">
        <f>_xll.EQNXTDZ($A$1,$B35,O$1,$B$1)</f>
        <v>44.512796199999997</v>
      </c>
      <c r="P35" s="100">
        <f>_xll.EQNXTDZ($A$1,$B35,P$1,$B$1)</f>
        <v>20.454211900000001</v>
      </c>
      <c r="Q35" s="100">
        <f>_xll.EQNXTDZ($A$1,$B35,Q$1,$B$1)</f>
        <v>15.787642699999999</v>
      </c>
      <c r="R35" s="100">
        <f>_xll.EQNXTDZ($A$1,$B35,R$1,$B$1)</f>
        <v>-64.573200400000005</v>
      </c>
      <c r="S35" s="100">
        <f>_xll.EQNXTDZ($A$1,$B35,S$1,$B$1)</f>
        <v>-37.530795500000004</v>
      </c>
      <c r="T35" s="100">
        <f>_xll.EQNXTDZ($A$1,$B35,T$1,$B$1)</f>
        <v>1.3419823</v>
      </c>
      <c r="U35" s="100">
        <f>_xll.EQNXTDZ($A$1,$B35,U$1,$B$1)</f>
        <v>192.83132879999999</v>
      </c>
      <c r="V35" s="100">
        <f>_xll.EQNXTDZ($A$1,$B35,V$1,$B$1)</f>
        <v>98.249239700000004</v>
      </c>
      <c r="W35" s="100">
        <f>_xll.EQNXTDZ($A$1,$B35,W$1,$B$1)</f>
        <v>98.080500000000001</v>
      </c>
      <c r="X35" s="100">
        <f>_xll.EQNXTDZ($A$1,$B35,X$1,$B$1)</f>
        <v>130.49799999999999</v>
      </c>
      <c r="Y35" s="100">
        <f>_xll.EQNXTDZ($A$1,$B35,Y$1,$B$1)</f>
        <v>154.7381</v>
      </c>
      <c r="Z35" s="100">
        <f>_xll.EQNXTDZ($A$1,$B35,Z$1,$B$1)</f>
        <v>196.00129999999999</v>
      </c>
      <c r="AA35" s="100">
        <f>_xll.EQNXTDZ($A$1,$B35,AA$1,$B$1)</f>
        <v>226.02860000000001</v>
      </c>
      <c r="AB35" s="100">
        <f>_xll.EQNXTDZ($A$1,$B35,AB$1,$B$1)</f>
        <v>257.88839999999999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17.491845600000001</v>
      </c>
      <c r="V36" s="100">
        <f>_xll.EQNXTDZ($A$1,$B36,V$1,$B$1)</f>
        <v>5.3638326000000003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4.3381749999999997</v>
      </c>
      <c r="D41" s="55">
        <f>_xll.EQNXTDZ($A$1,$B41,D$1,$B$1)</f>
        <v>4.3381749999999997</v>
      </c>
      <c r="E41" s="55">
        <f>_xll.EQNXTDZ($A$1,$B41,E$1,$B$1)</f>
        <v>4.3381749999999997</v>
      </c>
      <c r="F41" s="55">
        <f>_xll.EQNXTDZ($A$1,$B41,F$1,$B$1)</f>
        <v>4.3381749999999997</v>
      </c>
      <c r="G41" s="55">
        <f>_xll.EQNXTDZ($A$1,$B41,G$1,$B$1)</f>
        <v>4.3381749999999997</v>
      </c>
      <c r="H41" s="55">
        <f>_xll.EQNXTDZ($A$1,$B41,H$1,$B$1)</f>
        <v>4.3381749999999997</v>
      </c>
      <c r="I41" s="55">
        <f>_xll.EQNXTDZ($A$1,$B41,I$1,$B$1)</f>
        <v>9.0763499999999997</v>
      </c>
      <c r="J41" s="55">
        <f>_xll.EQNXTDZ($A$1,$B41,J$1,$B$1)</f>
        <v>9.0763499999999997</v>
      </c>
      <c r="K41" s="55">
        <f>_xll.EQNXTDZ($A$1,$B41,K$1,$B$1)</f>
        <v>9.0763499999999997</v>
      </c>
      <c r="L41" s="55">
        <f>_xll.EQNXTDZ($A$1,$B41,L$1,$B$1)</f>
        <v>9.0763499999999997</v>
      </c>
      <c r="M41" s="55">
        <f>_xll.EQNXTDZ($A$1,$B41,M$1,$B$1)</f>
        <v>9.0763499999999997</v>
      </c>
      <c r="N41" s="55">
        <f>_xll.EQNXTDZ($A$1,$B41,N$1,$B$1)</f>
        <v>9.0763499999999997</v>
      </c>
      <c r="O41" s="55">
        <f>_xll.EQNXTDZ($A$1,$B41,O$1,$B$1)</f>
        <v>10.753094000000001</v>
      </c>
      <c r="P41" s="55">
        <f>_xll.EQNXTDZ($A$1,$B41,P$1,$B$1)</f>
        <v>9.9147239999999996</v>
      </c>
      <c r="Q41" s="55">
        <f>_xll.EQNXTDZ($A$1,$B41,Q$1,$B$1)</f>
        <v>9.6422539999999994</v>
      </c>
      <c r="R41" s="55">
        <f>_xll.EQNXTDZ($A$1,$B41,R$1,$B$1)</f>
        <v>9.3697839999999992</v>
      </c>
      <c r="S41" s="55">
        <f>_xll.EQNXTDZ($A$1,$B41,S$1,$B$1)</f>
        <v>9.0763499999999997</v>
      </c>
      <c r="T41" s="55">
        <f>_xll.EQNXTDZ($A$1,$B41,T$1,$B$1)</f>
        <v>9.0763499999999997</v>
      </c>
      <c r="U41" s="55">
        <f>_xll.EQNXTDZ($A$1,$B41,U$1,$B$1)</f>
        <v>9.0763499999999997</v>
      </c>
      <c r="V41" s="55">
        <f>_xll.EQNXTDZ($A$1,$B41,V$1,$B$1)</f>
        <v>9.0763499999999997</v>
      </c>
      <c r="W41" s="55">
        <f>_xll.EQNXTDZ($A$1,$B41,W$1,$B$1)</f>
        <v>9.0763999999999996</v>
      </c>
      <c r="X41" s="55">
        <f>_xll.EQNXTDZ($A$1,$B41,X$1,$B$1)</f>
        <v>18.152000000000001</v>
      </c>
      <c r="Y41" s="55">
        <f>_xll.EQNXTDZ($A$1,$B41,Y$1,$B$1)</f>
        <v>18.152699999999999</v>
      </c>
      <c r="Z41" s="55">
        <f>_xll.EQNXTDZ($A$1,$B41,Z$1,$B$1)</f>
        <v>18.152699999999999</v>
      </c>
      <c r="AA41" s="55">
        <f>_xll.EQNXTDZ($A$1,$B41,AA$1,$B$1)</f>
        <v>18.152699999999999</v>
      </c>
      <c r="AB41" s="55">
        <f>_xll.EQNXTDZ($A$1,$B41,AB$1,$B$1)</f>
        <v>18.152699999999999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5.3992000000000004</v>
      </c>
      <c r="AA42" s="55">
        <f>_xll.EQNXTDZ($A$1,$B42,AA$1,$B$1)</f>
        <v>6.0270000000000001</v>
      </c>
      <c r="AB42" s="55">
        <f>_xll.EQNXTDZ($A$1,$B42,AB$1,$B$1)</f>
        <v>9.8813999999999993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12.792489700000001</v>
      </c>
      <c r="D43" s="55">
        <f>_xll.EQNXTDZ($A$1,$B43,D$1,$B$1)</f>
        <v>15.5151585</v>
      </c>
      <c r="E43" s="55">
        <f>_xll.EQNXTDZ($A$1,$B43,E$1,$B$1)</f>
        <v>16.326593800000001</v>
      </c>
      <c r="F43" s="55">
        <f>_xll.EQNXTDZ($A$1,$B43,F$1,$B$1)</f>
        <v>18.8963015</v>
      </c>
      <c r="G43" s="55">
        <f>_xll.EQNXTDZ($A$1,$B43,G$1,$B$1)</f>
        <v>21.693607400000001</v>
      </c>
      <c r="H43" s="55">
        <f>_xll.EQNXTDZ($A$1,$B43,H$1,$B$1)</f>
        <v>30.038525</v>
      </c>
      <c r="I43" s="55">
        <f>_xll.EQNXTDZ($A$1,$B43,I$1,$B$1)</f>
        <v>41.225609599999999</v>
      </c>
      <c r="J43" s="55">
        <f>_xll.EQNXTDZ($A$1,$B43,J$1,$B$1)</f>
        <v>60.698650600000001</v>
      </c>
      <c r="K43" s="55">
        <f>_xll.EQNXTDZ($A$1,$B43,K$1,$B$1)</f>
        <v>85.6032613</v>
      </c>
      <c r="L43" s="55">
        <f>_xll.EQNXTDZ($A$1,$B43,L$1,$B$1)</f>
        <v>128.11625240000001</v>
      </c>
      <c r="M43" s="55">
        <f>_xll.EQNXTDZ($A$1,$B43,M$1,$B$1)</f>
        <v>165.09321610000001</v>
      </c>
      <c r="N43" s="55">
        <f>_xll.EQNXTDZ($A$1,$B43,N$1,$B$1)</f>
        <v>179.62685519999999</v>
      </c>
      <c r="O43" s="55">
        <f>_xll.EQNXTDZ($A$1,$B43,O$1,$B$1)</f>
        <v>413.15478610000002</v>
      </c>
      <c r="P43" s="55">
        <f>_xll.EQNXTDZ($A$1,$B43,P$1,$B$1)</f>
        <v>333.61822000000001</v>
      </c>
      <c r="Q43" s="55">
        <f>_xll.EQNXTDZ($A$1,$B43,Q$1,$B$1)</f>
        <v>320.71511470000002</v>
      </c>
      <c r="R43" s="55">
        <f>_xll.EQNXTDZ($A$1,$B43,R$1,$B$1)</f>
        <v>61.062842400000001</v>
      </c>
      <c r="S43" s="55">
        <f>_xll.EQNXTDZ($A$1,$B43,S$1,$B$1)</f>
        <v>10.1163325</v>
      </c>
      <c r="T43" s="55">
        <f>_xll.EQNXTDZ($A$1,$B43,T$1,$B$1)</f>
        <v>10.3418502</v>
      </c>
      <c r="U43" s="55">
        <f>_xll.EQNXTDZ($A$1,$B43,U$1,$B$1)</f>
        <v>200.53187700000001</v>
      </c>
      <c r="V43" s="55">
        <f>_xll.EQNXTDZ($A$1,$B43,V$1,$B$1)</f>
        <v>270.34541610000002</v>
      </c>
      <c r="W43" s="55">
        <f>_xll.EQNXTDZ($A$1,$B43,W$1,$B$1)</f>
        <v>362.98070000000001</v>
      </c>
      <c r="X43" s="55">
        <f>_xll.EQNXTDZ($A$1,$B43,X$1,$B$1)</f>
        <v>484.13200000000001</v>
      </c>
      <c r="Y43" s="55">
        <f>_xll.EQNXTDZ($A$1,$B43,Y$1,$B$1)</f>
        <v>531.33010000000002</v>
      </c>
      <c r="Z43" s="55">
        <f>_xll.EQNXTDZ($A$1,$B43,Z$1,$B$1)</f>
        <v>625.51580000000001</v>
      </c>
      <c r="AA43" s="55">
        <f>_xll.EQNXTDZ($A$1,$B43,AA$1,$B$1)</f>
        <v>849.51289999999995</v>
      </c>
      <c r="AB43" s="55">
        <f>_xll.EQNXTDZ($A$1,$B43,AB$1,$B$1)</f>
        <v>1089.5744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17.130664700000001</v>
      </c>
      <c r="D44" s="55">
        <f>_xll.EQNXTDZ($A$1,$B44,D$1,$B$1)</f>
        <v>19.853333500000002</v>
      </c>
      <c r="E44" s="55">
        <f>_xll.EQNXTDZ($A$1,$B44,E$1,$B$1)</f>
        <v>20.664768800000001</v>
      </c>
      <c r="F44" s="55">
        <f>_xll.EQNXTDZ($A$1,$B44,F$1,$B$1)</f>
        <v>23.2344765</v>
      </c>
      <c r="G44" s="55">
        <f>_xll.EQNXTDZ($A$1,$B44,G$1,$B$1)</f>
        <v>26.031782400000001</v>
      </c>
      <c r="H44" s="55">
        <f>_xll.EQNXTDZ($A$1,$B44,H$1,$B$1)</f>
        <v>34.3767</v>
      </c>
      <c r="I44" s="55">
        <f>_xll.EQNXTDZ($A$1,$B44,I$1,$B$1)</f>
        <v>50.301959600000004</v>
      </c>
      <c r="J44" s="55">
        <f>_xll.EQNXTDZ($A$1,$B44,J$1,$B$1)</f>
        <v>69.775000599999998</v>
      </c>
      <c r="K44" s="55">
        <f>_xll.EQNXTDZ($A$1,$B44,K$1,$B$1)</f>
        <v>94.679611300000005</v>
      </c>
      <c r="L44" s="55">
        <f>_xll.EQNXTDZ($A$1,$B44,L$1,$B$1)</f>
        <v>137.1926024</v>
      </c>
      <c r="M44" s="55">
        <f>_xll.EQNXTDZ($A$1,$B44,M$1,$B$1)</f>
        <v>174.1695661</v>
      </c>
      <c r="N44" s="55">
        <f>_xll.EQNXTDZ($A$1,$B44,N$1,$B$1)</f>
        <v>188.70320520000001</v>
      </c>
      <c r="O44" s="55">
        <f>_xll.EQNXTDZ($A$1,$B44,O$1,$B$1)</f>
        <v>423.9078801</v>
      </c>
      <c r="P44" s="55">
        <f>_xll.EQNXTDZ($A$1,$B44,P$1,$B$1)</f>
        <v>343.53294399999999</v>
      </c>
      <c r="Q44" s="55">
        <f>_xll.EQNXTDZ($A$1,$B44,Q$1,$B$1)</f>
        <v>330.35736869999999</v>
      </c>
      <c r="R44" s="55">
        <f>_xll.EQNXTDZ($A$1,$B44,R$1,$B$1)</f>
        <v>70.432626400000004</v>
      </c>
      <c r="S44" s="55">
        <f>_xll.EQNXTDZ($A$1,$B44,S$1,$B$1)</f>
        <v>19.1926825</v>
      </c>
      <c r="T44" s="55">
        <f>_xll.EQNXTDZ($A$1,$B44,T$1,$B$1)</f>
        <v>19.418200200000001</v>
      </c>
      <c r="U44" s="55">
        <f>_xll.EQNXTDZ($A$1,$B44,U$1,$B$1)</f>
        <v>209.608227</v>
      </c>
      <c r="V44" s="55">
        <f>_xll.EQNXTDZ($A$1,$B44,V$1,$B$1)</f>
        <v>279.42176610000001</v>
      </c>
      <c r="W44" s="55">
        <f>_xll.EQNXTDZ($A$1,$B44,W$1,$B$1)</f>
        <v>372.05709999999999</v>
      </c>
      <c r="X44" s="55">
        <f>_xll.EQNXTDZ($A$1,$B44,X$1,$B$1)</f>
        <v>502.28399999999999</v>
      </c>
      <c r="Y44" s="55">
        <f>_xll.EQNXTDZ($A$1,$B44,Y$1,$B$1)</f>
        <v>549.4828</v>
      </c>
      <c r="Z44" s="55">
        <f>_xll.EQNXTDZ($A$1,$B44,Z$1,$B$1)</f>
        <v>649.06769999999995</v>
      </c>
      <c r="AA44" s="55">
        <f>_xll.EQNXTDZ($A$1,$B44,AA$1,$B$1)</f>
        <v>873.69259999999997</v>
      </c>
      <c r="AB44" s="55">
        <f>_xll.EQNXTDZ($A$1,$B44,AB$1,$B$1)</f>
        <v>1117.6085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0.21167749999999999</v>
      </c>
      <c r="S45" s="55">
        <f>_xll.EQNXTDZ($A$1,$B45,S$1,$B$1)</f>
        <v>5.5128E-3</v>
      </c>
      <c r="T45" s="55">
        <f>_xll.EQNXTDZ($A$1,$B45,T$1,$B$1)</f>
        <v>5.0115000000000003E-3</v>
      </c>
      <c r="U45" s="55">
        <f>_xll.EQNXTDZ($A$1,$B45,U$1,$B$1)</f>
        <v>4.0251000000000002E-3</v>
      </c>
      <c r="V45" s="55">
        <f>_xll.EQNXTDZ($A$1,$B45,V$1,$B$1)</f>
        <v>3.1319999999999998E-3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6.9256003000000002</v>
      </c>
      <c r="D47" s="55">
        <f>_xll.EQNXTDZ($A$1,$B47,D$1,$B$1)</f>
        <v>1.7983298999999999</v>
      </c>
      <c r="E47" s="55">
        <f>_xll.EQNXTDZ($A$1,$B47,E$1,$B$1)</f>
        <v>5.3148853999999996</v>
      </c>
      <c r="F47" s="55">
        <f>_xll.EQNXTDZ($A$1,$B47,F$1,$B$1)</f>
        <v>0</v>
      </c>
      <c r="G47" s="55">
        <f>_xll.EQNXTDZ($A$1,$B47,G$1,$B$1)</f>
        <v>0.91977909999999996</v>
      </c>
      <c r="H47" s="55">
        <f>_xll.EQNXTDZ($A$1,$B47,H$1,$B$1)</f>
        <v>1.2939266</v>
      </c>
      <c r="I47" s="55">
        <f>_xll.EQNXTDZ($A$1,$B47,I$1,$B$1)</f>
        <v>8.0543794000000002</v>
      </c>
      <c r="J47" s="55">
        <f>_xll.EQNXTDZ($A$1,$B47,J$1,$B$1)</f>
        <v>11.896455700000001</v>
      </c>
      <c r="K47" s="55">
        <f>_xll.EQNXTDZ($A$1,$B47,K$1,$B$1)</f>
        <v>24.812443399999999</v>
      </c>
      <c r="L47" s="55">
        <f>_xll.EQNXTDZ($A$1,$B47,L$1,$B$1)</f>
        <v>118.9709415</v>
      </c>
      <c r="M47" s="55">
        <f>_xll.EQNXTDZ($A$1,$B47,M$1,$B$1)</f>
        <v>77.054464300000006</v>
      </c>
      <c r="N47" s="55">
        <f>_xll.EQNXTDZ($A$1,$B47,N$1,$B$1)</f>
        <v>92.810571499999995</v>
      </c>
      <c r="O47" s="55">
        <f>_xll.EQNXTDZ($A$1,$B47,O$1,$B$1)</f>
        <v>82.565089400000005</v>
      </c>
      <c r="P47" s="55">
        <f>_xll.EQNXTDZ($A$1,$B47,P$1,$B$1)</f>
        <v>43.295479100000001</v>
      </c>
      <c r="Q47" s="55">
        <f>_xll.EQNXTDZ($A$1,$B47,Q$1,$B$1)</f>
        <v>49.896990500000001</v>
      </c>
      <c r="R47" s="55">
        <f>_xll.EQNXTDZ($A$1,$B47,R$1,$B$1)</f>
        <v>175.09855440000001</v>
      </c>
      <c r="S47" s="55">
        <f>_xll.EQNXTDZ($A$1,$B47,S$1,$B$1)</f>
        <v>208.95200009999999</v>
      </c>
      <c r="T47" s="55">
        <f>_xll.EQNXTDZ($A$1,$B47,T$1,$B$1)</f>
        <v>81.599999999999994</v>
      </c>
      <c r="U47" s="55">
        <f>_xll.EQNXTDZ($A$1,$B47,U$1,$B$1)</f>
        <v>53.2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1.4750000000000001</v>
      </c>
      <c r="D48" s="55">
        <f>_xll.EQNXTDZ($A$1,$B48,D$1,$B$1)</f>
        <v>0.95</v>
      </c>
      <c r="E48" s="55">
        <f>_xll.EQNXTDZ($A$1,$B48,E$1,$B$1)</f>
        <v>0.77500000000000002</v>
      </c>
      <c r="F48" s="55">
        <f>_xll.EQNXTDZ($A$1,$B48,F$1,$B$1)</f>
        <v>0.6</v>
      </c>
      <c r="G48" s="55">
        <f>_xll.EQNXTDZ($A$1,$B48,G$1,$B$1)</f>
        <v>7.4999999999999997E-2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10</v>
      </c>
      <c r="K48" s="55">
        <f>_xll.EQNXTDZ($A$1,$B48,K$1,$B$1)</f>
        <v>14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3</v>
      </c>
      <c r="Q48" s="55">
        <f>_xll.EQNXTDZ($A$1,$B48,Q$1,$B$1)</f>
        <v>19</v>
      </c>
      <c r="R48" s="55">
        <f>_xll.EQNXTDZ($A$1,$B48,R$1,$B$1)</f>
        <v>27.291614500000001</v>
      </c>
      <c r="S48" s="55">
        <f>_xll.EQNXTDZ($A$1,$B48,S$1,$B$1)</f>
        <v>4</v>
      </c>
      <c r="T48" s="55">
        <f>_xll.EQNXTDZ($A$1,$B48,T$1,$B$1)</f>
        <v>6</v>
      </c>
      <c r="U48" s="55">
        <f>_xll.EQNXTDZ($A$1,$B48,U$1,$B$1)</f>
        <v>6</v>
      </c>
      <c r="V48" s="55">
        <f>_xll.EQNXTDZ($A$1,$B48,V$1,$B$1)</f>
        <v>6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1.8425792999999999</v>
      </c>
      <c r="F49" s="55">
        <f>_xll.EQNXTDZ($A$1,$B49,F$1,$B$1)</f>
        <v>1.8222731999999999</v>
      </c>
      <c r="G49" s="55">
        <f>_xll.EQNXTDZ($A$1,$B49,G$1,$B$1)</f>
        <v>1.7154844</v>
      </c>
      <c r="H49" s="55">
        <f>_xll.EQNXTDZ($A$1,$B49,H$1,$B$1)</f>
        <v>1.7564706000000001</v>
      </c>
      <c r="I49" s="55">
        <f>_xll.EQNXTDZ($A$1,$B49,I$1,$B$1)</f>
        <v>3.9844116999999999</v>
      </c>
      <c r="J49" s="55">
        <f>_xll.EQNXTDZ($A$1,$B49,J$1,$B$1)</f>
        <v>6.2079525000000002</v>
      </c>
      <c r="K49" s="55">
        <f>_xll.EQNXTDZ($A$1,$B49,K$1,$B$1)</f>
        <v>6.7807779999999998</v>
      </c>
      <c r="L49" s="55">
        <f>_xll.EQNXTDZ($A$1,$B49,L$1,$B$1)</f>
        <v>7.8436475000000003</v>
      </c>
      <c r="M49" s="55">
        <f>_xll.EQNXTDZ($A$1,$B49,M$1,$B$1)</f>
        <v>8.3462299000000009</v>
      </c>
      <c r="N49" s="55">
        <f>_xll.EQNXTDZ($A$1,$B49,N$1,$B$1)</f>
        <v>8.3232619000000003</v>
      </c>
      <c r="O49" s="55">
        <f>_xll.EQNXTDZ($A$1,$B49,O$1,$B$1)</f>
        <v>9.8856932000000004</v>
      </c>
      <c r="P49" s="55">
        <f>_xll.EQNXTDZ($A$1,$B49,P$1,$B$1)</f>
        <v>10.0118662</v>
      </c>
      <c r="Q49" s="55">
        <f>_xll.EQNXTDZ($A$1,$B49,Q$1,$B$1)</f>
        <v>11.9979554</v>
      </c>
      <c r="R49" s="55">
        <f>_xll.EQNXTDZ($A$1,$B49,R$1,$B$1)</f>
        <v>-3.3913587999999999</v>
      </c>
      <c r="S49" s="55">
        <f>_xll.EQNXTDZ($A$1,$B49,S$1,$B$1)</f>
        <v>-1.532146</v>
      </c>
      <c r="T49" s="55">
        <f>_xll.EQNXTDZ($A$1,$B49,T$1,$B$1)</f>
        <v>7.8073082999999999</v>
      </c>
      <c r="U49" s="55">
        <f>_xll.EQNXTDZ($A$1,$B49,U$1,$B$1)</f>
        <v>-50.165251900000001</v>
      </c>
      <c r="V49" s="55">
        <f>_xll.EQNXTDZ($A$1,$B49,V$1,$B$1)</f>
        <v>-2.3951351000000001</v>
      </c>
      <c r="W49" s="55">
        <f>_xll.EQNXTDZ($A$1,$B49,W$1,$B$1)</f>
        <v>5.3895</v>
      </c>
      <c r="X49" s="55">
        <f>_xll.EQNXTDZ($A$1,$B49,X$1,$B$1)</f>
        <v>7.673</v>
      </c>
      <c r="Y49" s="55">
        <f>_xll.EQNXTDZ($A$1,$B49,Y$1,$B$1)</f>
        <v>8.3284000000000002</v>
      </c>
      <c r="Z49" s="55">
        <f>_xll.EQNXTDZ($A$1,$B49,Z$1,$B$1)</f>
        <v>8.4718999999999998</v>
      </c>
      <c r="AA49" s="55">
        <f>_xll.EQNXTDZ($A$1,$B49,AA$1,$B$1)</f>
        <v>11.9635</v>
      </c>
      <c r="AB49" s="55">
        <f>_xll.EQNXTDZ($A$1,$B49,AB$1,$B$1)</f>
        <v>10.5083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1.5693642999999999</v>
      </c>
      <c r="Q50" s="55">
        <f>_xll.EQNXTDZ($A$1,$B50,Q$1,$B$1)</f>
        <v>0.83640000000000003</v>
      </c>
      <c r="R50" s="55">
        <f>_xll.EQNXTDZ($A$1,$B50,R$1,$B$1)</f>
        <v>1.1656621</v>
      </c>
      <c r="S50" s="55">
        <f>_xll.EQNXTDZ($A$1,$B50,S$1,$B$1)</f>
        <v>1.5376079</v>
      </c>
      <c r="T50" s="55">
        <f>_xll.EQNXTDZ($A$1,$B50,T$1,$B$1)</f>
        <v>1.1356010999999999</v>
      </c>
      <c r="U50" s="55">
        <f>_xll.EQNXTDZ($A$1,$B50,U$1,$B$1)</f>
        <v>1.7589443</v>
      </c>
      <c r="V50" s="55">
        <f>_xll.EQNXTDZ($A$1,$B50,V$1,$B$1)</f>
        <v>9.0232924000000008</v>
      </c>
      <c r="W50" s="55">
        <f>_xll.EQNXTDZ($A$1,$B50,W$1,$B$1)</f>
        <v>6.0754999999999999</v>
      </c>
      <c r="X50" s="55">
        <f>_xll.EQNXTDZ($A$1,$B50,X$1,$B$1)</f>
        <v>9.7210000000000001</v>
      </c>
      <c r="Y50" s="55">
        <f>_xll.EQNXTDZ($A$1,$B50,Y$1,$B$1)</f>
        <v>15.036799999999999</v>
      </c>
      <c r="Z50" s="55">
        <f>_xll.EQNXTDZ($A$1,$B50,Z$1,$B$1)</f>
        <v>16.0121</v>
      </c>
      <c r="AA50" s="55">
        <f>_xll.EQNXTDZ($A$1,$B50,AA$1,$B$1)</f>
        <v>7.3289</v>
      </c>
      <c r="AB50" s="55">
        <f>_xll.EQNXTDZ($A$1,$B50,AB$1,$B$1)</f>
        <v>8.9320000000000004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0.3365474</v>
      </c>
      <c r="N52" s="55">
        <f>_xll.EQNXTDZ($A$1,$B52,N$1,$B$1)</f>
        <v>0.51651469999999999</v>
      </c>
      <c r="O52" s="55">
        <f>_xll.EQNXTDZ($A$1,$B52,O$1,$B$1)</f>
        <v>0.88064439999999999</v>
      </c>
      <c r="P52" s="55">
        <f>_xll.EQNXTDZ($A$1,$B52,P$1,$B$1)</f>
        <v>1.4789829000000001</v>
      </c>
      <c r="Q52" s="55">
        <f>_xll.EQNXTDZ($A$1,$B52,Q$1,$B$1)</f>
        <v>1.4212738</v>
      </c>
      <c r="R52" s="55">
        <f>_xll.EQNXTDZ($A$1,$B52,R$1,$B$1)</f>
        <v>3.6631583999999999</v>
      </c>
      <c r="S52" s="55">
        <f>_xll.EQNXTDZ($A$1,$B52,S$1,$B$1)</f>
        <v>4.0959970999999999</v>
      </c>
      <c r="T52" s="55">
        <f>_xll.EQNXTDZ($A$1,$B52,T$1,$B$1)</f>
        <v>5.3381559999999997</v>
      </c>
      <c r="U52" s="55">
        <f>_xll.EQNXTDZ($A$1,$B52,U$1,$B$1)</f>
        <v>5.6561317999999998</v>
      </c>
      <c r="V52" s="55">
        <f>_xll.EQNXTDZ($A$1,$B52,V$1,$B$1)</f>
        <v>8.5542370999999999</v>
      </c>
      <c r="W52" s="55">
        <f>_xll.EQNXTDZ($A$1,$B52,W$1,$B$1)</f>
        <v>9.0440000000000005</v>
      </c>
      <c r="X52" s="55">
        <f>_xll.EQNXTDZ($A$1,$B52,X$1,$B$1)</f>
        <v>4.1429999999999998</v>
      </c>
      <c r="Y52" s="55">
        <f>_xll.EQNXTDZ($A$1,$B52,Y$1,$B$1)</f>
        <v>4.5243000000000002</v>
      </c>
      <c r="Z52" s="55">
        <f>_xll.EQNXTDZ($A$1,$B52,Z$1,$B$1)</f>
        <v>6.8560999999999996</v>
      </c>
      <c r="AA52" s="55">
        <f>_xll.EQNXTDZ($A$1,$B52,AA$1,$B$1)</f>
        <v>1.4428000000000001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8.4006003000000007</v>
      </c>
      <c r="D53" s="55">
        <f>_xll.EQNXTDZ($A$1,$B53,D$1,$B$1)</f>
        <v>2.7483298999999999</v>
      </c>
      <c r="E53" s="55">
        <f>_xll.EQNXTDZ($A$1,$B53,E$1,$B$1)</f>
        <v>7.9324646999999997</v>
      </c>
      <c r="F53" s="55">
        <f>_xll.EQNXTDZ($A$1,$B53,F$1,$B$1)</f>
        <v>2.4222731999999998</v>
      </c>
      <c r="G53" s="55">
        <f>_xll.EQNXTDZ($A$1,$B53,G$1,$B$1)</f>
        <v>2.7102634999999999</v>
      </c>
      <c r="H53" s="55">
        <f>_xll.EQNXTDZ($A$1,$B53,H$1,$B$1)</f>
        <v>3.0503971999999999</v>
      </c>
      <c r="I53" s="55">
        <f>_xll.EQNXTDZ($A$1,$B53,I$1,$B$1)</f>
        <v>12.038791099999999</v>
      </c>
      <c r="J53" s="55">
        <f>_xll.EQNXTDZ($A$1,$B53,J$1,$B$1)</f>
        <v>28.104408200000002</v>
      </c>
      <c r="K53" s="55">
        <f>_xll.EQNXTDZ($A$1,$B53,K$1,$B$1)</f>
        <v>45.593221399999997</v>
      </c>
      <c r="L53" s="55">
        <f>_xll.EQNXTDZ($A$1,$B53,L$1,$B$1)</f>
        <v>126.814589</v>
      </c>
      <c r="M53" s="55">
        <f>_xll.EQNXTDZ($A$1,$B53,M$1,$B$1)</f>
        <v>85.737241600000004</v>
      </c>
      <c r="N53" s="55">
        <f>_xll.EQNXTDZ($A$1,$B53,N$1,$B$1)</f>
        <v>101.6503481</v>
      </c>
      <c r="O53" s="55">
        <f>_xll.EQNXTDZ($A$1,$B53,O$1,$B$1)</f>
        <v>93.331427000000005</v>
      </c>
      <c r="P53" s="55">
        <f>_xll.EQNXTDZ($A$1,$B53,P$1,$B$1)</f>
        <v>59.355692500000004</v>
      </c>
      <c r="Q53" s="55">
        <f>_xll.EQNXTDZ($A$1,$B53,Q$1,$B$1)</f>
        <v>83.152619700000002</v>
      </c>
      <c r="R53" s="55">
        <f>_xll.EQNXTDZ($A$1,$B53,R$1,$B$1)</f>
        <v>203.82763059999999</v>
      </c>
      <c r="S53" s="55">
        <f>_xll.EQNXTDZ($A$1,$B53,S$1,$B$1)</f>
        <v>217.0534591</v>
      </c>
      <c r="T53" s="55">
        <f>_xll.EQNXTDZ($A$1,$B53,T$1,$B$1)</f>
        <v>101.8810654</v>
      </c>
      <c r="U53" s="55">
        <f>_xll.EQNXTDZ($A$1,$B53,U$1,$B$1)</f>
        <v>16.449824199999998</v>
      </c>
      <c r="V53" s="55">
        <f>_xll.EQNXTDZ($A$1,$B53,V$1,$B$1)</f>
        <v>21.1823944</v>
      </c>
      <c r="W53" s="55">
        <f>_xll.EQNXTDZ($A$1,$B53,W$1,$B$1)</f>
        <v>20.509</v>
      </c>
      <c r="X53" s="55">
        <f>_xll.EQNXTDZ($A$1,$B53,X$1,$B$1)</f>
        <v>21.536999999999999</v>
      </c>
      <c r="Y53" s="55">
        <f>_xll.EQNXTDZ($A$1,$B53,Y$1,$B$1)</f>
        <v>27.889500000000002</v>
      </c>
      <c r="Z53" s="55">
        <f>_xll.EQNXTDZ($A$1,$B53,Z$1,$B$1)</f>
        <v>31.3401</v>
      </c>
      <c r="AA53" s="55">
        <f>_xll.EQNXTDZ($A$1,$B53,AA$1,$B$1)</f>
        <v>20.735199999999999</v>
      </c>
      <c r="AB53" s="55">
        <f>_xll.EQNXTDZ($A$1,$B53,AB$1,$B$1)</f>
        <v>19.440300000000001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2.2324875</v>
      </c>
      <c r="D54" s="55">
        <f>_xll.EQNXTDZ($A$1,$B54,D$1,$B$1)</f>
        <v>4.7423206000000002</v>
      </c>
      <c r="E54" s="55">
        <f>_xll.EQNXTDZ($A$1,$B54,E$1,$B$1)</f>
        <v>5.0585889999999996</v>
      </c>
      <c r="F54" s="55">
        <f>_xll.EQNXTDZ($A$1,$B54,F$1,$B$1)</f>
        <v>4.5685321999999999</v>
      </c>
      <c r="G54" s="55">
        <f>_xll.EQNXTDZ($A$1,$B54,G$1,$B$1)</f>
        <v>4.0421478000000004</v>
      </c>
      <c r="H54" s="55">
        <f>_xll.EQNXTDZ($A$1,$B54,H$1,$B$1)</f>
        <v>2.8955763999999999</v>
      </c>
      <c r="I54" s="55">
        <f>_xll.EQNXTDZ($A$1,$B54,I$1,$B$1)</f>
        <v>8.7272058000000001</v>
      </c>
      <c r="J54" s="55">
        <f>_xll.EQNXTDZ($A$1,$B54,J$1,$B$1)</f>
        <v>22.530837699999999</v>
      </c>
      <c r="K54" s="55">
        <f>_xll.EQNXTDZ($A$1,$B54,K$1,$B$1)</f>
        <v>17.8398857</v>
      </c>
      <c r="L54" s="55">
        <f>_xll.EQNXTDZ($A$1,$B54,L$1,$B$1)</f>
        <v>19.091552</v>
      </c>
      <c r="M54" s="55">
        <f>_xll.EQNXTDZ($A$1,$B54,M$1,$B$1)</f>
        <v>15.894181400000001</v>
      </c>
      <c r="N54" s="55">
        <f>_xll.EQNXTDZ($A$1,$B54,N$1,$B$1)</f>
        <v>22.316501599999999</v>
      </c>
      <c r="O54" s="55">
        <f>_xll.EQNXTDZ($A$1,$B54,O$1,$B$1)</f>
        <v>18.284846399999999</v>
      </c>
      <c r="P54" s="55">
        <f>_xll.EQNXTDZ($A$1,$B54,P$1,$B$1)</f>
        <v>32.804003299999998</v>
      </c>
      <c r="Q54" s="55">
        <f>_xll.EQNXTDZ($A$1,$B54,Q$1,$B$1)</f>
        <v>33.120896999999999</v>
      </c>
      <c r="R54" s="55">
        <f>_xll.EQNXTDZ($A$1,$B54,R$1,$B$1)</f>
        <v>50.273043800000004</v>
      </c>
      <c r="S54" s="55">
        <f>_xll.EQNXTDZ($A$1,$B54,S$1,$B$1)</f>
        <v>55.323125699999999</v>
      </c>
      <c r="T54" s="55">
        <f>_xll.EQNXTDZ($A$1,$B54,T$1,$B$1)</f>
        <v>27.322324399999999</v>
      </c>
      <c r="U54" s="55">
        <f>_xll.EQNXTDZ($A$1,$B54,U$1,$B$1)</f>
        <v>23.9146979</v>
      </c>
      <c r="V54" s="55">
        <f>_xll.EQNXTDZ($A$1,$B54,V$1,$B$1)</f>
        <v>15.841696199999999</v>
      </c>
      <c r="W54" s="55">
        <f>_xll.EQNXTDZ($A$1,$B54,W$1,$B$1)</f>
        <v>17.429200000000002</v>
      </c>
      <c r="X54" s="55">
        <f>_xll.EQNXTDZ($A$1,$B54,X$1,$B$1)</f>
        <v>40.051000000000002</v>
      </c>
      <c r="Y54" s="55">
        <f>_xll.EQNXTDZ($A$1,$B54,Y$1,$B$1)</f>
        <v>61.520899999999997</v>
      </c>
      <c r="Z54" s="55">
        <f>_xll.EQNXTDZ($A$1,$B54,Z$1,$B$1)</f>
        <v>124.1948</v>
      </c>
      <c r="AA54" s="55">
        <f>_xll.EQNXTDZ($A$1,$B54,AA$1,$B$1)</f>
        <v>138.249</v>
      </c>
      <c r="AB54" s="55">
        <f>_xll.EQNXTDZ($A$1,$B54,AB$1,$B$1)</f>
        <v>155.7637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8.5984169999999995</v>
      </c>
      <c r="D55" s="55">
        <f>_xll.EQNXTDZ($A$1,$B55,D$1,$B$1)</f>
        <v>6.9776103999999997</v>
      </c>
      <c r="E55" s="55">
        <f>_xll.EQNXTDZ($A$1,$B55,E$1,$B$1)</f>
        <v>3.4177602</v>
      </c>
      <c r="F55" s="55">
        <f>_xll.EQNXTDZ($A$1,$B55,F$1,$B$1)</f>
        <v>6.8519993000000001</v>
      </c>
      <c r="G55" s="55">
        <f>_xll.EQNXTDZ($A$1,$B55,G$1,$B$1)</f>
        <v>9.8844002999999994</v>
      </c>
      <c r="H55" s="55">
        <f>_xll.EQNXTDZ($A$1,$B55,H$1,$B$1)</f>
        <v>15.020803000000001</v>
      </c>
      <c r="I55" s="55">
        <f>_xll.EQNXTDZ($A$1,$B55,I$1,$B$1)</f>
        <v>25.853769499999999</v>
      </c>
      <c r="J55" s="55">
        <f>_xll.EQNXTDZ($A$1,$B55,J$1,$B$1)</f>
        <v>28.210826600000001</v>
      </c>
      <c r="K55" s="55">
        <f>_xll.EQNXTDZ($A$1,$B55,K$1,$B$1)</f>
        <v>18.535849800000001</v>
      </c>
      <c r="L55" s="55">
        <f>_xll.EQNXTDZ($A$1,$B55,L$1,$B$1)</f>
        <v>15.907412799999999</v>
      </c>
      <c r="M55" s="55">
        <f>_xll.EQNXTDZ($A$1,$B55,M$1,$B$1)</f>
        <v>51.687817699999997</v>
      </c>
      <c r="N55" s="55">
        <f>_xll.EQNXTDZ($A$1,$B55,N$1,$B$1)</f>
        <v>69.744629500000002</v>
      </c>
      <c r="O55" s="55">
        <f>_xll.EQNXTDZ($A$1,$B55,O$1,$B$1)</f>
        <v>64.469757299999998</v>
      </c>
      <c r="P55" s="55">
        <f>_xll.EQNXTDZ($A$1,$B55,P$1,$B$1)</f>
        <v>92.991433000000001</v>
      </c>
      <c r="Q55" s="55">
        <f>_xll.EQNXTDZ($A$1,$B55,Q$1,$B$1)</f>
        <v>119.2488389</v>
      </c>
      <c r="R55" s="55">
        <f>_xll.EQNXTDZ($A$1,$B55,R$1,$B$1)</f>
        <v>181.91711699999999</v>
      </c>
      <c r="S55" s="55">
        <f>_xll.EQNXTDZ($A$1,$B55,S$1,$B$1)</f>
        <v>215.39333809999999</v>
      </c>
      <c r="T55" s="55">
        <f>_xll.EQNXTDZ($A$1,$B55,T$1,$B$1)</f>
        <v>207.83603959999999</v>
      </c>
      <c r="U55" s="55">
        <f>_xll.EQNXTDZ($A$1,$B55,U$1,$B$1)</f>
        <v>203.61868670000001</v>
      </c>
      <c r="V55" s="55">
        <f>_xll.EQNXTDZ($A$1,$B55,V$1,$B$1)</f>
        <v>205.654256</v>
      </c>
      <c r="W55" s="55">
        <f>_xll.EQNXTDZ($A$1,$B55,W$1,$B$1)</f>
        <v>192.7474</v>
      </c>
      <c r="X55" s="55">
        <f>_xll.EQNXTDZ($A$1,$B55,X$1,$B$1)</f>
        <v>260.733</v>
      </c>
      <c r="Y55" s="55">
        <f>_xll.EQNXTDZ($A$1,$B55,Y$1,$B$1)</f>
        <v>473.66669999999999</v>
      </c>
      <c r="Z55" s="55">
        <f>_xll.EQNXTDZ($A$1,$B55,Z$1,$B$1)</f>
        <v>349.71800000000002</v>
      </c>
      <c r="AA55" s="55">
        <f>_xll.EQNXTDZ($A$1,$B55,AA$1,$B$1)</f>
        <v>519.40899999999999</v>
      </c>
      <c r="AB55" s="55">
        <f>_xll.EQNXTDZ($A$1,$B55,AB$1,$B$1)</f>
        <v>579.29380000000003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9.1186393999999993</v>
      </c>
      <c r="N56" s="55">
        <f>_xll.EQNXTDZ($A$1,$B56,N$1,$B$1)</f>
        <v>55.858148499999999</v>
      </c>
      <c r="O56" s="55">
        <f>_xll.EQNXTDZ($A$1,$B56,O$1,$B$1)</f>
        <v>89.080548699999994</v>
      </c>
      <c r="P56" s="55">
        <f>_xll.EQNXTDZ($A$1,$B56,P$1,$B$1)</f>
        <v>139.8527455</v>
      </c>
      <c r="Q56" s="55">
        <f>_xll.EQNXTDZ($A$1,$B56,Q$1,$B$1)</f>
        <v>129.9171848</v>
      </c>
      <c r="R56" s="55">
        <f>_xll.EQNXTDZ($A$1,$B56,R$1,$B$1)</f>
        <v>282.41028119999999</v>
      </c>
      <c r="S56" s="55">
        <f>_xll.EQNXTDZ($A$1,$B56,S$1,$B$1)</f>
        <v>302.89972139999998</v>
      </c>
      <c r="T56" s="55">
        <f>_xll.EQNXTDZ($A$1,$B56,T$1,$B$1)</f>
        <v>150.46089710000001</v>
      </c>
      <c r="U56" s="55">
        <f>_xll.EQNXTDZ($A$1,$B56,U$1,$B$1)</f>
        <v>196.79741480000001</v>
      </c>
      <c r="V56" s="55">
        <f>_xll.EQNXTDZ($A$1,$B56,V$1,$B$1)</f>
        <v>85.719899699999999</v>
      </c>
      <c r="W56" s="55">
        <f>_xll.EQNXTDZ($A$1,$B56,W$1,$B$1)</f>
        <v>60.368699999999997</v>
      </c>
      <c r="X56" s="55">
        <f>_xll.EQNXTDZ($A$1,$B56,X$1,$B$1)</f>
        <v>43.375999999999998</v>
      </c>
      <c r="Y56" s="55">
        <f>_xll.EQNXTDZ($A$1,$B56,Y$1,$B$1)</f>
        <v>0</v>
      </c>
      <c r="Z56" s="55">
        <f>_xll.EQNXTDZ($A$1,$B56,Z$1,$B$1)</f>
        <v>4.8727999999999998</v>
      </c>
      <c r="AA56" s="55">
        <f>_xll.EQNXTDZ($A$1,$B56,AA$1,$B$1)</f>
        <v>33.099699999999999</v>
      </c>
      <c r="AB56" s="55">
        <f>_xll.EQNXTDZ($A$1,$B56,AB$1,$B$1)</f>
        <v>69.5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4.3843088000000003</v>
      </c>
      <c r="D57" s="55">
        <f>_xll.EQNXTDZ($A$1,$B57,D$1,$B$1)</f>
        <v>0.30165619999999999</v>
      </c>
      <c r="E57" s="55">
        <f>_xll.EQNXTDZ($A$1,$B57,E$1,$B$1)</f>
        <v>1.4034765</v>
      </c>
      <c r="F57" s="55">
        <f>_xll.EQNXTDZ($A$1,$B57,F$1,$B$1)</f>
        <v>1.6277029000000001</v>
      </c>
      <c r="G57" s="55">
        <f>_xll.EQNXTDZ($A$1,$B57,G$1,$B$1)</f>
        <v>0.4644086</v>
      </c>
      <c r="H57" s="55">
        <f>_xll.EQNXTDZ($A$1,$B57,H$1,$B$1)</f>
        <v>0.54043669999999999</v>
      </c>
      <c r="I57" s="55">
        <f>_xll.EQNXTDZ($A$1,$B57,I$1,$B$1)</f>
        <v>0.64323439999999998</v>
      </c>
      <c r="J57" s="55">
        <f>_xll.EQNXTDZ($A$1,$B57,J$1,$B$1)</f>
        <v>1.4133346</v>
      </c>
      <c r="K57" s="55">
        <f>_xll.EQNXTDZ($A$1,$B57,K$1,$B$1)</f>
        <v>1.6504661</v>
      </c>
      <c r="L57" s="55">
        <f>_xll.EQNXTDZ($A$1,$B57,L$1,$B$1)</f>
        <v>1.8527666</v>
      </c>
      <c r="M57" s="55">
        <f>_xll.EQNXTDZ($A$1,$B57,M$1,$B$1)</f>
        <v>2.4416475000000002</v>
      </c>
      <c r="N57" s="55">
        <f>_xll.EQNXTDZ($A$1,$B57,N$1,$B$1)</f>
        <v>7.8465106999999996</v>
      </c>
      <c r="O57" s="55">
        <f>_xll.EQNXTDZ($A$1,$B57,O$1,$B$1)</f>
        <v>7.5281887999999997</v>
      </c>
      <c r="P57" s="55">
        <f>_xll.EQNXTDZ($A$1,$B57,P$1,$B$1)</f>
        <v>11.163667500000001</v>
      </c>
      <c r="Q57" s="55">
        <f>_xll.EQNXTDZ($A$1,$B57,Q$1,$B$1)</f>
        <v>10.959859</v>
      </c>
      <c r="R57" s="55">
        <f>_xll.EQNXTDZ($A$1,$B57,R$1,$B$1)</f>
        <v>15.048575100000001</v>
      </c>
      <c r="S57" s="55">
        <f>_xll.EQNXTDZ($A$1,$B57,S$1,$B$1)</f>
        <v>13.7119053</v>
      </c>
      <c r="T57" s="55">
        <f>_xll.EQNXTDZ($A$1,$B57,T$1,$B$1)</f>
        <v>14.672440399999999</v>
      </c>
      <c r="U57" s="55">
        <f>_xll.EQNXTDZ($A$1,$B57,U$1,$B$1)</f>
        <v>18.697051099999999</v>
      </c>
      <c r="V57" s="55">
        <f>_xll.EQNXTDZ($A$1,$B57,V$1,$B$1)</f>
        <v>18.836827799999998</v>
      </c>
      <c r="W57" s="55">
        <f>_xll.EQNXTDZ($A$1,$B57,W$1,$B$1)</f>
        <v>23.889199999999999</v>
      </c>
      <c r="X57" s="55">
        <f>_xll.EQNXTDZ($A$1,$B57,X$1,$B$1)</f>
        <v>28.771999999999998</v>
      </c>
      <c r="Y57" s="55">
        <f>_xll.EQNXTDZ($A$1,$B57,Y$1,$B$1)</f>
        <v>35.252499999999998</v>
      </c>
      <c r="Z57" s="55">
        <f>_xll.EQNXTDZ($A$1,$B57,Z$1,$B$1)</f>
        <v>63.917299999999997</v>
      </c>
      <c r="AA57" s="55">
        <f>_xll.EQNXTDZ($A$1,$B57,AA$1,$B$1)</f>
        <v>68.417100000000005</v>
      </c>
      <c r="AB57" s="55">
        <f>_xll.EQNXTDZ($A$1,$B57,AB$1,$B$1)</f>
        <v>70.259299999999996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245.9074636</v>
      </c>
      <c r="U58" s="55">
        <f>_xll.EQNXTDZ($A$1,$B58,U$1,$B$1)</f>
        <v>5.3875865000000003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15.2152133</v>
      </c>
      <c r="D59" s="55">
        <f>_xll.EQNXTDZ($A$1,$B59,D$1,$B$1)</f>
        <v>12.021587200000001</v>
      </c>
      <c r="E59" s="55">
        <f>_xll.EQNXTDZ($A$1,$B59,E$1,$B$1)</f>
        <v>9.8798256999999996</v>
      </c>
      <c r="F59" s="55">
        <f>_xll.EQNXTDZ($A$1,$B59,F$1,$B$1)</f>
        <v>13.0482344</v>
      </c>
      <c r="G59" s="55">
        <f>_xll.EQNXTDZ($A$1,$B59,G$1,$B$1)</f>
        <v>14.3909567</v>
      </c>
      <c r="H59" s="55">
        <f>_xll.EQNXTDZ($A$1,$B59,H$1,$B$1)</f>
        <v>18.456816100000001</v>
      </c>
      <c r="I59" s="55">
        <f>_xll.EQNXTDZ($A$1,$B59,I$1,$B$1)</f>
        <v>35.224209700000003</v>
      </c>
      <c r="J59" s="55">
        <f>_xll.EQNXTDZ($A$1,$B59,J$1,$B$1)</f>
        <v>52.154998900000002</v>
      </c>
      <c r="K59" s="55">
        <f>_xll.EQNXTDZ($A$1,$B59,K$1,$B$1)</f>
        <v>38.0262016</v>
      </c>
      <c r="L59" s="55">
        <f>_xll.EQNXTDZ($A$1,$B59,L$1,$B$1)</f>
        <v>36.851731399999998</v>
      </c>
      <c r="M59" s="55">
        <f>_xll.EQNXTDZ($A$1,$B59,M$1,$B$1)</f>
        <v>79.142285999999999</v>
      </c>
      <c r="N59" s="55">
        <f>_xll.EQNXTDZ($A$1,$B59,N$1,$B$1)</f>
        <v>155.76579029999999</v>
      </c>
      <c r="O59" s="55">
        <f>_xll.EQNXTDZ($A$1,$B59,O$1,$B$1)</f>
        <v>179.36334120000001</v>
      </c>
      <c r="P59" s="55">
        <f>_xll.EQNXTDZ($A$1,$B59,P$1,$B$1)</f>
        <v>276.81184930000001</v>
      </c>
      <c r="Q59" s="55">
        <f>_xll.EQNXTDZ($A$1,$B59,Q$1,$B$1)</f>
        <v>293.24677969999999</v>
      </c>
      <c r="R59" s="55">
        <f>_xll.EQNXTDZ($A$1,$B59,R$1,$B$1)</f>
        <v>529.64901710000004</v>
      </c>
      <c r="S59" s="55">
        <f>_xll.EQNXTDZ($A$1,$B59,S$1,$B$1)</f>
        <v>587.32809050000003</v>
      </c>
      <c r="T59" s="55">
        <f>_xll.EQNXTDZ($A$1,$B59,T$1,$B$1)</f>
        <v>400.29170149999999</v>
      </c>
      <c r="U59" s="55">
        <f>_xll.EQNXTDZ($A$1,$B59,U$1,$B$1)</f>
        <v>443.0278505</v>
      </c>
      <c r="V59" s="55">
        <f>_xll.EQNXTDZ($A$1,$B59,V$1,$B$1)</f>
        <v>326.0526797</v>
      </c>
      <c r="W59" s="55">
        <f>_xll.EQNXTDZ($A$1,$B59,W$1,$B$1)</f>
        <v>294.43450000000001</v>
      </c>
      <c r="X59" s="55">
        <f>_xll.EQNXTDZ($A$1,$B59,X$1,$B$1)</f>
        <v>372.93200000000002</v>
      </c>
      <c r="Y59" s="55">
        <f>_xll.EQNXTDZ($A$1,$B59,Y$1,$B$1)</f>
        <v>570.44010000000003</v>
      </c>
      <c r="Z59" s="55">
        <f>_xll.EQNXTDZ($A$1,$B59,Z$1,$B$1)</f>
        <v>542.7029</v>
      </c>
      <c r="AA59" s="55">
        <f>_xll.EQNXTDZ($A$1,$B59,AA$1,$B$1)</f>
        <v>759.1748</v>
      </c>
      <c r="AB59" s="55">
        <f>_xll.EQNXTDZ($A$1,$B59,AB$1,$B$1)</f>
        <v>874.81679999999994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40.7464783</v>
      </c>
      <c r="D60" s="55">
        <f>_xll.EQNXTDZ($A$1,$B60,D$1,$B$1)</f>
        <v>34.623250599999999</v>
      </c>
      <c r="E60" s="55">
        <f>_xll.EQNXTDZ($A$1,$B60,E$1,$B$1)</f>
        <v>38.477059199999999</v>
      </c>
      <c r="F60" s="55">
        <f>_xll.EQNXTDZ($A$1,$B60,F$1,$B$1)</f>
        <v>38.704984099999997</v>
      </c>
      <c r="G60" s="55">
        <f>_xll.EQNXTDZ($A$1,$B60,G$1,$B$1)</f>
        <v>43.133002599999998</v>
      </c>
      <c r="H60" s="55">
        <f>_xll.EQNXTDZ($A$1,$B60,H$1,$B$1)</f>
        <v>55.883913300000003</v>
      </c>
      <c r="I60" s="55">
        <f>_xll.EQNXTDZ($A$1,$B60,I$1,$B$1)</f>
        <v>97.564960400000004</v>
      </c>
      <c r="J60" s="55">
        <f>_xll.EQNXTDZ($A$1,$B60,J$1,$B$1)</f>
        <v>150.0344077</v>
      </c>
      <c r="K60" s="55">
        <f>_xll.EQNXTDZ($A$1,$B60,K$1,$B$1)</f>
        <v>178.29903429999999</v>
      </c>
      <c r="L60" s="55">
        <f>_xll.EQNXTDZ($A$1,$B60,L$1,$B$1)</f>
        <v>300.85892280000002</v>
      </c>
      <c r="M60" s="55">
        <f>_xll.EQNXTDZ($A$1,$B60,M$1,$B$1)</f>
        <v>339.04909370000001</v>
      </c>
      <c r="N60" s="55">
        <f>_xll.EQNXTDZ($A$1,$B60,N$1,$B$1)</f>
        <v>446.11934359999998</v>
      </c>
      <c r="O60" s="55">
        <f>_xll.EQNXTDZ($A$1,$B60,O$1,$B$1)</f>
        <v>696.60264830000006</v>
      </c>
      <c r="P60" s="55">
        <f>_xll.EQNXTDZ($A$1,$B60,P$1,$B$1)</f>
        <v>679.70048580000002</v>
      </c>
      <c r="Q60" s="55">
        <f>_xll.EQNXTDZ($A$1,$B60,Q$1,$B$1)</f>
        <v>706.75676810000004</v>
      </c>
      <c r="R60" s="55">
        <f>_xll.EQNXTDZ($A$1,$B60,R$1,$B$1)</f>
        <v>804.12095160000001</v>
      </c>
      <c r="S60" s="55">
        <f>_xll.EQNXTDZ($A$1,$B60,S$1,$B$1)</f>
        <v>823.57974490000004</v>
      </c>
      <c r="T60" s="55">
        <f>_xll.EQNXTDZ($A$1,$B60,T$1,$B$1)</f>
        <v>767.50344219999999</v>
      </c>
      <c r="U60" s="55">
        <f>_xll.EQNXTDZ($A$1,$B60,U$1,$B$1)</f>
        <v>674.47751330000006</v>
      </c>
      <c r="V60" s="55">
        <f>_xll.EQNXTDZ($A$1,$B60,V$1,$B$1)</f>
        <v>626.65997219999997</v>
      </c>
      <c r="W60" s="55">
        <f>_xll.EQNXTDZ($A$1,$B60,W$1,$B$1)</f>
        <v>687.00059999999996</v>
      </c>
      <c r="X60" s="55">
        <f>_xll.EQNXTDZ($A$1,$B60,X$1,$B$1)</f>
        <v>896.75300000000004</v>
      </c>
      <c r="Y60" s="55">
        <f>_xll.EQNXTDZ($A$1,$B60,Y$1,$B$1)</f>
        <v>1147.8124</v>
      </c>
      <c r="Z60" s="55">
        <f>_xll.EQNXTDZ($A$1,$B60,Z$1,$B$1)</f>
        <v>1223.1107</v>
      </c>
      <c r="AA60" s="55">
        <f>_xll.EQNXTDZ($A$1,$B60,AA$1,$B$1)</f>
        <v>1653.6025999999999</v>
      </c>
      <c r="AB60" s="55">
        <f>_xll.EQNXTDZ($A$1,$B60,AB$1,$B$1)</f>
        <v>2011.8656000000001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19.4514535</v>
      </c>
      <c r="D62" s="55">
        <f>_xll.EQNXTDZ($A$1,$B62,D$1,$B$1)</f>
        <v>19.921031299999999</v>
      </c>
      <c r="E62" s="55">
        <f>_xll.EQNXTDZ($A$1,$B62,E$1,$B$1)</f>
        <v>20.197686999999998</v>
      </c>
      <c r="F62" s="55">
        <f>_xll.EQNXTDZ($A$1,$B62,F$1,$B$1)</f>
        <v>20.298083699999999</v>
      </c>
      <c r="G62" s="55">
        <f>_xll.EQNXTDZ($A$1,$B62,G$1,$B$1)</f>
        <v>19.649182700000001</v>
      </c>
      <c r="H62" s="55">
        <f>_xll.EQNXTDZ($A$1,$B62,H$1,$B$1)</f>
        <v>20.891129800000002</v>
      </c>
      <c r="I62" s="55">
        <f>_xll.EQNXTDZ($A$1,$B62,I$1,$B$1)</f>
        <v>41.659564899999999</v>
      </c>
      <c r="J62" s="55">
        <f>_xll.EQNXTDZ($A$1,$B62,J$1,$B$1)</f>
        <v>64.626830999999996</v>
      </c>
      <c r="K62" s="55">
        <f>_xll.EQNXTDZ($A$1,$B62,K$1,$B$1)</f>
        <v>71.252970199999993</v>
      </c>
      <c r="L62" s="55">
        <f>_xll.EQNXTDZ($A$1,$B62,L$1,$B$1)</f>
        <v>78.582177200000004</v>
      </c>
      <c r="M62" s="55">
        <f>_xll.EQNXTDZ($A$1,$B62,M$1,$B$1)</f>
        <v>88.515529900000004</v>
      </c>
      <c r="N62" s="55">
        <f>_xll.EQNXTDZ($A$1,$B62,N$1,$B$1)</f>
        <v>111.6819244</v>
      </c>
      <c r="O62" s="55">
        <f>_xll.EQNXTDZ($A$1,$B62,O$1,$B$1)</f>
        <v>138.70216719999999</v>
      </c>
      <c r="P62" s="55">
        <f>_xll.EQNXTDZ($A$1,$B62,P$1,$B$1)</f>
        <v>143.1211519</v>
      </c>
      <c r="Q62" s="55">
        <f>_xll.EQNXTDZ($A$1,$B62,Q$1,$B$1)</f>
        <v>164.9372257</v>
      </c>
      <c r="R62" s="55">
        <f>_xll.EQNXTDZ($A$1,$B62,R$1,$B$1)</f>
        <v>454.35482409999997</v>
      </c>
      <c r="S62" s="55">
        <f>_xll.EQNXTDZ($A$1,$B62,S$1,$B$1)</f>
        <v>299.38529</v>
      </c>
      <c r="T62" s="55">
        <f>_xll.EQNXTDZ($A$1,$B62,T$1,$B$1)</f>
        <v>139.90758779999999</v>
      </c>
      <c r="U62" s="55">
        <f>_xll.EQNXTDZ($A$1,$B62,U$1,$B$1)</f>
        <v>148.96026950000001</v>
      </c>
      <c r="V62" s="55">
        <f>_xll.EQNXTDZ($A$1,$B62,V$1,$B$1)</f>
        <v>175.4852334</v>
      </c>
      <c r="W62" s="55">
        <f>_xll.EQNXTDZ($A$1,$B62,W$1,$B$1)</f>
        <v>152.398</v>
      </c>
      <c r="X62" s="55">
        <f>_xll.EQNXTDZ($A$1,$B62,X$1,$B$1)</f>
        <v>196.89699999999999</v>
      </c>
      <c r="Y62" s="55">
        <f>_xll.EQNXTDZ($A$1,$B62,Y$1,$B$1)</f>
        <v>240.6884</v>
      </c>
      <c r="Z62" s="55">
        <f>_xll.EQNXTDZ($A$1,$B62,Z$1,$B$1)</f>
        <v>343.29899999999998</v>
      </c>
      <c r="AA62" s="55">
        <f>_xll.EQNXTDZ($A$1,$B62,AA$1,$B$1)</f>
        <v>478.03960000000001</v>
      </c>
      <c r="AB62" s="55">
        <f>_xll.EQNXTDZ($A$1,$B62,AB$1,$B$1)</f>
        <v>576.22460000000001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7.8699665999999997</v>
      </c>
      <c r="D63" s="55">
        <f>_xll.EQNXTDZ($A$1,$B63,D$1,$B$1)</f>
        <v>9.1225503000000003</v>
      </c>
      <c r="E63" s="55">
        <f>_xll.EQNXTDZ($A$1,$B63,E$1,$B$1)</f>
        <v>9.9957002999999993</v>
      </c>
      <c r="F63" s="55">
        <f>_xll.EQNXTDZ($A$1,$B63,F$1,$B$1)</f>
        <v>10.263817899999999</v>
      </c>
      <c r="G63" s="55">
        <f>_xll.EQNXTDZ($A$1,$B63,G$1,$B$1)</f>
        <v>8.9682613</v>
      </c>
      <c r="H63" s="55">
        <f>_xll.EQNXTDZ($A$1,$B63,H$1,$B$1)</f>
        <v>9.6835959000000003</v>
      </c>
      <c r="I63" s="55">
        <f>_xll.EQNXTDZ($A$1,$B63,I$1,$B$1)</f>
        <v>11.2595527</v>
      </c>
      <c r="J63" s="55">
        <f>_xll.EQNXTDZ($A$1,$B63,J$1,$B$1)</f>
        <v>13.7847113</v>
      </c>
      <c r="K63" s="55">
        <f>_xll.EQNXTDZ($A$1,$B63,K$1,$B$1)</f>
        <v>17.832536699999999</v>
      </c>
      <c r="L63" s="55">
        <f>_xll.EQNXTDZ($A$1,$B63,L$1,$B$1)</f>
        <v>21.189434500000001</v>
      </c>
      <c r="M63" s="55">
        <f>_xll.EQNXTDZ($A$1,$B63,M$1,$B$1)</f>
        <v>24.978825499999999</v>
      </c>
      <c r="N63" s="55">
        <f>_xll.EQNXTDZ($A$1,$B63,N$1,$B$1)</f>
        <v>29.630884399999999</v>
      </c>
      <c r="O63" s="55">
        <f>_xll.EQNXTDZ($A$1,$B63,O$1,$B$1)</f>
        <v>36.400164599999997</v>
      </c>
      <c r="P63" s="55">
        <f>_xll.EQNXTDZ($A$1,$B63,P$1,$B$1)</f>
        <v>43.143804699999997</v>
      </c>
      <c r="Q63" s="55">
        <f>_xll.EQNXTDZ($A$1,$B63,Q$1,$B$1)</f>
        <v>54.649308099999999</v>
      </c>
      <c r="R63" s="55">
        <f>_xll.EQNXTDZ($A$1,$B63,R$1,$B$1)</f>
        <v>158.7138549</v>
      </c>
      <c r="S63" s="55">
        <f>_xll.EQNXTDZ($A$1,$B63,S$1,$B$1)</f>
        <v>22.890063699999999</v>
      </c>
      <c r="T63" s="55">
        <f>_xll.EQNXTDZ($A$1,$B63,T$1,$B$1)</f>
        <v>43.979088300000001</v>
      </c>
      <c r="U63" s="55">
        <f>_xll.EQNXTDZ($A$1,$B63,U$1,$B$1)</f>
        <v>54.954690200000002</v>
      </c>
      <c r="V63" s="55">
        <f>_xll.EQNXTDZ($A$1,$B63,V$1,$B$1)</f>
        <v>65.963514700000005</v>
      </c>
      <c r="W63" s="55">
        <f>_xll.EQNXTDZ($A$1,$B63,W$1,$B$1)</f>
        <v>50.415900000000001</v>
      </c>
      <c r="X63" s="55">
        <f>_xll.EQNXTDZ($A$1,$B63,X$1,$B$1)</f>
        <v>63.155000000000001</v>
      </c>
      <c r="Y63" s="55">
        <f>_xll.EQNXTDZ($A$1,$B63,Y$1,$B$1)</f>
        <v>76.204599999999999</v>
      </c>
      <c r="Z63" s="55">
        <f>_xll.EQNXTDZ($A$1,$B63,Z$1,$B$1)</f>
        <v>87.8249</v>
      </c>
      <c r="AA63" s="55">
        <f>_xll.EQNXTDZ($A$1,$B63,AA$1,$B$1)</f>
        <v>118.6876</v>
      </c>
      <c r="AB63" s="55">
        <f>_xll.EQNXTDZ($A$1,$B63,AB$1,$B$1)</f>
        <v>147.9751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11.5814869</v>
      </c>
      <c r="D65" s="55">
        <f>_xll.EQNXTDZ($A$1,$B65,D$1,$B$1)</f>
        <v>10.798481000000001</v>
      </c>
      <c r="E65" s="55">
        <f>_xll.EQNXTDZ($A$1,$B65,E$1,$B$1)</f>
        <v>10.201986700000001</v>
      </c>
      <c r="F65" s="55">
        <f>_xll.EQNXTDZ($A$1,$B65,F$1,$B$1)</f>
        <v>10.0342658</v>
      </c>
      <c r="G65" s="55">
        <f>_xll.EQNXTDZ($A$1,$B65,G$1,$B$1)</f>
        <v>10.680921400000001</v>
      </c>
      <c r="H65" s="55">
        <f>_xll.EQNXTDZ($A$1,$B65,H$1,$B$1)</f>
        <v>11.2075339</v>
      </c>
      <c r="I65" s="55">
        <f>_xll.EQNXTDZ($A$1,$B65,I$1,$B$1)</f>
        <v>30.400012199999999</v>
      </c>
      <c r="J65" s="55">
        <f>_xll.EQNXTDZ($A$1,$B65,J$1,$B$1)</f>
        <v>50.842119699999998</v>
      </c>
      <c r="K65" s="55">
        <f>_xll.EQNXTDZ($A$1,$B65,K$1,$B$1)</f>
        <v>53.420433500000001</v>
      </c>
      <c r="L65" s="55">
        <f>_xll.EQNXTDZ($A$1,$B65,L$1,$B$1)</f>
        <v>57.392742699999999</v>
      </c>
      <c r="M65" s="55">
        <f>_xll.EQNXTDZ($A$1,$B65,M$1,$B$1)</f>
        <v>63.536704399999998</v>
      </c>
      <c r="N65" s="55">
        <f>_xll.EQNXTDZ($A$1,$B65,N$1,$B$1)</f>
        <v>82.05104</v>
      </c>
      <c r="O65" s="55">
        <f>_xll.EQNXTDZ($A$1,$B65,O$1,$B$1)</f>
        <v>102.30200259999999</v>
      </c>
      <c r="P65" s="55">
        <f>_xll.EQNXTDZ($A$1,$B65,P$1,$B$1)</f>
        <v>99.977347199999997</v>
      </c>
      <c r="Q65" s="55">
        <f>_xll.EQNXTDZ($A$1,$B65,Q$1,$B$1)</f>
        <v>110.2879176</v>
      </c>
      <c r="R65" s="55">
        <f>_xll.EQNXTDZ($A$1,$B65,R$1,$B$1)</f>
        <v>295.64096919999997</v>
      </c>
      <c r="S65" s="55">
        <f>_xll.EQNXTDZ($A$1,$B65,S$1,$B$1)</f>
        <v>276.49522630000001</v>
      </c>
      <c r="T65" s="55">
        <f>_xll.EQNXTDZ($A$1,$B65,T$1,$B$1)</f>
        <v>95.928499500000001</v>
      </c>
      <c r="U65" s="55">
        <f>_xll.EQNXTDZ($A$1,$B65,U$1,$B$1)</f>
        <v>94.005579299999994</v>
      </c>
      <c r="V65" s="55">
        <f>_xll.EQNXTDZ($A$1,$B65,V$1,$B$1)</f>
        <v>109.52171869999999</v>
      </c>
      <c r="W65" s="55">
        <f>_xll.EQNXTDZ($A$1,$B65,W$1,$B$1)</f>
        <v>101.9821</v>
      </c>
      <c r="X65" s="55">
        <f>_xll.EQNXTDZ($A$1,$B65,X$1,$B$1)</f>
        <v>133.74199999999999</v>
      </c>
      <c r="Y65" s="55">
        <f>_xll.EQNXTDZ($A$1,$B65,Y$1,$B$1)</f>
        <v>164.4838</v>
      </c>
      <c r="Z65" s="55">
        <f>_xll.EQNXTDZ($A$1,$B65,Z$1,$B$1)</f>
        <v>255.47409999999999</v>
      </c>
      <c r="AA65" s="55">
        <f>_xll.EQNXTDZ($A$1,$B65,AA$1,$B$1)</f>
        <v>359.35199999999998</v>
      </c>
      <c r="AB65" s="55">
        <f>_xll.EQNXTDZ($A$1,$B65,AB$1,$B$1)</f>
        <v>428.24950000000001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1.2432348</v>
      </c>
      <c r="J67" s="55">
        <f>_xll.EQNXTDZ($A$1,$B67,J$1,$B$1)</f>
        <v>0.68051490000000003</v>
      </c>
      <c r="K67" s="55">
        <f>_xll.EQNXTDZ($A$1,$B67,K$1,$B$1)</f>
        <v>0.1665606</v>
      </c>
      <c r="L67" s="55">
        <f>_xll.EQNXTDZ($A$1,$B67,L$1,$B$1)</f>
        <v>0.77295499999999995</v>
      </c>
      <c r="M67" s="55">
        <f>_xll.EQNXTDZ($A$1,$B67,M$1,$B$1)</f>
        <v>0.22788849999999999</v>
      </c>
      <c r="N67" s="55">
        <f>_xll.EQNXTDZ($A$1,$B67,N$1,$B$1)</f>
        <v>1.0115624999999999</v>
      </c>
      <c r="O67" s="55">
        <f>_xll.EQNXTDZ($A$1,$B67,O$1,$B$1)</f>
        <v>2.2713572000000002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0.68154000000000003</v>
      </c>
      <c r="S67" s="55">
        <f>_xll.EQNXTDZ($A$1,$B67,S$1,$B$1)</f>
        <v>0</v>
      </c>
      <c r="T67" s="55">
        <f>_xll.EQNXTDZ($A$1,$B67,T$1,$B$1)</f>
        <v>1.0781248000000001</v>
      </c>
      <c r="U67" s="55">
        <f>_xll.EQNXTDZ($A$1,$B67,U$1,$B$1)</f>
        <v>0.29809350000000001</v>
      </c>
      <c r="V67" s="55">
        <f>_xll.EQNXTDZ($A$1,$B67,V$1,$B$1)</f>
        <v>0.4122384</v>
      </c>
      <c r="W67" s="55">
        <f>_xll.EQNXTDZ($A$1,$B67,W$1,$B$1)</f>
        <v>2.3860999999999999</v>
      </c>
      <c r="X67" s="55">
        <f>_xll.EQNXTDZ($A$1,$B67,X$1,$B$1)</f>
        <v>1.8620000000000001</v>
      </c>
      <c r="Y67" s="55">
        <f>_xll.EQNXTDZ($A$1,$B67,Y$1,$B$1)</f>
        <v>0.2215</v>
      </c>
      <c r="Z67" s="55">
        <f>_xll.EQNXTDZ($A$1,$B67,Z$1,$B$1)</f>
        <v>4.7626999999999997</v>
      </c>
      <c r="AA67" s="55">
        <f>_xll.EQNXTDZ($A$1,$B67,AA$1,$B$1)</f>
        <v>4.1946000000000003</v>
      </c>
      <c r="AB67" s="55">
        <f>_xll.EQNXTDZ($A$1,$B67,AB$1,$B$1)</f>
        <v>4.2466999999999997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6.9748000000000004E-2</v>
      </c>
      <c r="I71" s="55">
        <f>_xll.EQNXTDZ($A$1,$B71,I$1,$B$1)</f>
        <v>8.8048000000000001E-2</v>
      </c>
      <c r="J71" s="55">
        <f>_xll.EQNXTDZ($A$1,$B71,J$1,$B$1)</f>
        <v>7.4548000000000003E-2</v>
      </c>
      <c r="K71" s="55">
        <f>_xll.EQNXTDZ($A$1,$B71,K$1,$B$1)</f>
        <v>5.9147999999999999E-2</v>
      </c>
      <c r="L71" s="55">
        <f>_xll.EQNXTDZ($A$1,$B71,L$1,$B$1)</f>
        <v>119.74882940000001</v>
      </c>
      <c r="M71" s="55">
        <f>_xll.EQNXTDZ($A$1,$B71,M$1,$B$1)</f>
        <v>119.7010294</v>
      </c>
      <c r="N71" s="55">
        <f>_xll.EQNXTDZ($A$1,$B71,N$1,$B$1)</f>
        <v>149.11983939999999</v>
      </c>
      <c r="O71" s="55">
        <f>_xll.EQNXTDZ($A$1,$B71,O$1,$B$1)</f>
        <v>211.11983939999999</v>
      </c>
      <c r="P71" s="55">
        <f>_xll.EQNXTDZ($A$1,$B71,P$1,$B$1)</f>
        <v>163.1864894</v>
      </c>
      <c r="Q71" s="55">
        <f>_xll.EQNXTDZ($A$1,$B71,Q$1,$B$1)</f>
        <v>158.1864894</v>
      </c>
      <c r="R71" s="55">
        <f>_xll.EQNXTDZ($A$1,$B71,R$1,$B$1)</f>
        <v>100.35275300000001</v>
      </c>
      <c r="S71" s="55">
        <f>_xll.EQNXTDZ($A$1,$B71,S$1,$B$1)</f>
        <v>6.6161675999999998</v>
      </c>
      <c r="T71" s="55">
        <f>_xll.EQNXTDZ($A$1,$B71,T$1,$B$1)</f>
        <v>76.781956399999999</v>
      </c>
      <c r="U71" s="55">
        <f>_xll.EQNXTDZ($A$1,$B71,U$1,$B$1)</f>
        <v>80.915557100000001</v>
      </c>
      <c r="V71" s="55">
        <f>_xll.EQNXTDZ($A$1,$B71,V$1,$B$1)</f>
        <v>0.134468</v>
      </c>
      <c r="W71" s="55">
        <f>_xll.EQNXTDZ($A$1,$B71,W$1,$B$1)</f>
        <v>0.13009999999999999</v>
      </c>
      <c r="X71" s="55">
        <f>_xll.EQNXTDZ($A$1,$B71,X$1,$B$1)</f>
        <v>0.24199999999999999</v>
      </c>
      <c r="Y71" s="55">
        <f>_xll.EQNXTDZ($A$1,$B71,Y$1,$B$1)</f>
        <v>0.21099999999999999</v>
      </c>
      <c r="Z71" s="55">
        <f>_xll.EQNXTDZ($A$1,$B71,Z$1,$B$1)</f>
        <v>0.1883</v>
      </c>
      <c r="AA71" s="55">
        <f>_xll.EQNXTDZ($A$1,$B71,AA$1,$B$1)</f>
        <v>0.1696</v>
      </c>
      <c r="AB71" s="55">
        <f>_xll.EQNXTDZ($A$1,$B71,AB$1,$B$1)</f>
        <v>0.1575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14.640471099999999</v>
      </c>
      <c r="N72" s="55">
        <f>_xll.EQNXTDZ($A$1,$B72,N$1,$B$1)</f>
        <v>15.446269900000001</v>
      </c>
      <c r="O72" s="55">
        <f>_xll.EQNXTDZ($A$1,$B72,O$1,$B$1)</f>
        <v>28.346789300000001</v>
      </c>
      <c r="P72" s="55">
        <f>_xll.EQNXTDZ($A$1,$B72,P$1,$B$1)</f>
        <v>36.352352600000003</v>
      </c>
      <c r="Q72" s="55">
        <f>_xll.EQNXTDZ($A$1,$B72,Q$1,$B$1)</f>
        <v>81.608379499999998</v>
      </c>
      <c r="R72" s="55">
        <f>_xll.EQNXTDZ($A$1,$B72,R$1,$B$1)</f>
        <v>1.5576686</v>
      </c>
      <c r="S72" s="55">
        <f>_xll.EQNXTDZ($A$1,$B72,S$1,$B$1)</f>
        <v>1.4652529999999999</v>
      </c>
      <c r="T72" s="55">
        <f>_xll.EQNXTDZ($A$1,$B72,T$1,$B$1)</f>
        <v>0.8213241</v>
      </c>
      <c r="U72" s="55">
        <f>_xll.EQNXTDZ($A$1,$B72,U$1,$B$1)</f>
        <v>1.6553981</v>
      </c>
      <c r="V72" s="55">
        <f>_xll.EQNXTDZ($A$1,$B72,V$1,$B$1)</f>
        <v>1.0968438</v>
      </c>
      <c r="W72" s="55">
        <f>_xll.EQNXTDZ($A$1,$B72,W$1,$B$1)</f>
        <v>51.300199999999997</v>
      </c>
      <c r="X72" s="55">
        <f>_xll.EQNXTDZ($A$1,$B72,X$1,$B$1)</f>
        <v>7.5309999999999997</v>
      </c>
      <c r="Y72" s="55">
        <f>_xll.EQNXTDZ($A$1,$B72,Y$1,$B$1)</f>
        <v>9.6950000000000003</v>
      </c>
      <c r="Z72" s="55">
        <f>_xll.EQNXTDZ($A$1,$B72,Z$1,$B$1)</f>
        <v>11.7484</v>
      </c>
      <c r="AA72" s="55">
        <f>_xll.EQNXTDZ($A$1,$B72,AA$1,$B$1)</f>
        <v>11.0418</v>
      </c>
      <c r="AB72" s="55">
        <f>_xll.EQNXTDZ($A$1,$B72,AB$1,$B$1)</f>
        <v>6.2412000000000001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0.2477403</v>
      </c>
      <c r="Q73" s="55">
        <f>_xll.EQNXTDZ($A$1,$B73,Q$1,$B$1)</f>
        <v>0.20227419999999999</v>
      </c>
      <c r="R73" s="55">
        <f>_xll.EQNXTDZ($A$1,$B73,R$1,$B$1)</f>
        <v>0.18666640000000001</v>
      </c>
      <c r="S73" s="55">
        <f>_xll.EQNXTDZ($A$1,$B73,S$1,$B$1)</f>
        <v>0.2493292</v>
      </c>
      <c r="T73" s="55">
        <f>_xll.EQNXTDZ($A$1,$B73,T$1,$B$1)</f>
        <v>1.3162247</v>
      </c>
      <c r="U73" s="55">
        <f>_xll.EQNXTDZ($A$1,$B73,U$1,$B$1)</f>
        <v>1.2383439000000001</v>
      </c>
      <c r="V73" s="55">
        <f>_xll.EQNXTDZ($A$1,$B73,V$1,$B$1)</f>
        <v>1.2067368999999999</v>
      </c>
      <c r="W73" s="55">
        <f>_xll.EQNXTDZ($A$1,$B73,W$1,$B$1)</f>
        <v>2.1678999999999999</v>
      </c>
      <c r="X73" s="55">
        <f>_xll.EQNXTDZ($A$1,$B73,X$1,$B$1)</f>
        <v>0.26400000000000001</v>
      </c>
      <c r="Y73" s="55">
        <f>_xll.EQNXTDZ($A$1,$B73,Y$1,$B$1)</f>
        <v>0.28260000000000002</v>
      </c>
      <c r="Z73" s="55">
        <f>_xll.EQNXTDZ($A$1,$B73,Z$1,$B$1)</f>
        <v>4.1124999999999998</v>
      </c>
      <c r="AA73" s="55">
        <f>_xll.EQNXTDZ($A$1,$B73,AA$1,$B$1)</f>
        <v>4.2573999999999996</v>
      </c>
      <c r="AB73" s="55">
        <f>_xll.EQNXTDZ($A$1,$B73,AB$1,$B$1)</f>
        <v>6.7249999999999996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11.5814869</v>
      </c>
      <c r="D74" s="55">
        <f>_xll.EQNXTDZ($A$1,$B74,D$1,$B$1)</f>
        <v>10.798481000000001</v>
      </c>
      <c r="E74" s="55">
        <f>_xll.EQNXTDZ($A$1,$B74,E$1,$B$1)</f>
        <v>10.201986700000001</v>
      </c>
      <c r="F74" s="55">
        <f>_xll.EQNXTDZ($A$1,$B74,F$1,$B$1)</f>
        <v>10.0342658</v>
      </c>
      <c r="G74" s="55">
        <f>_xll.EQNXTDZ($A$1,$B74,G$1,$B$1)</f>
        <v>10.680921400000001</v>
      </c>
      <c r="H74" s="55">
        <f>_xll.EQNXTDZ($A$1,$B74,H$1,$B$1)</f>
        <v>11.2772819</v>
      </c>
      <c r="I74" s="55">
        <f>_xll.EQNXTDZ($A$1,$B74,I$1,$B$1)</f>
        <v>31.731294999999999</v>
      </c>
      <c r="J74" s="55">
        <f>_xll.EQNXTDZ($A$1,$B74,J$1,$B$1)</f>
        <v>51.597182599999996</v>
      </c>
      <c r="K74" s="55">
        <f>_xll.EQNXTDZ($A$1,$B74,K$1,$B$1)</f>
        <v>53.646142099999999</v>
      </c>
      <c r="L74" s="55">
        <f>_xll.EQNXTDZ($A$1,$B74,L$1,$B$1)</f>
        <v>177.91452709999999</v>
      </c>
      <c r="M74" s="55">
        <f>_xll.EQNXTDZ($A$1,$B74,M$1,$B$1)</f>
        <v>198.10609339999999</v>
      </c>
      <c r="N74" s="55">
        <f>_xll.EQNXTDZ($A$1,$B74,N$1,$B$1)</f>
        <v>247.62871179999999</v>
      </c>
      <c r="O74" s="55">
        <f>_xll.EQNXTDZ($A$1,$B74,O$1,$B$1)</f>
        <v>344.03998849999999</v>
      </c>
      <c r="P74" s="55">
        <f>_xll.EQNXTDZ($A$1,$B74,P$1,$B$1)</f>
        <v>299.76392950000002</v>
      </c>
      <c r="Q74" s="55">
        <f>_xll.EQNXTDZ($A$1,$B74,Q$1,$B$1)</f>
        <v>350.28506069999997</v>
      </c>
      <c r="R74" s="55">
        <f>_xll.EQNXTDZ($A$1,$B74,R$1,$B$1)</f>
        <v>398.4195972</v>
      </c>
      <c r="S74" s="55">
        <f>_xll.EQNXTDZ($A$1,$B74,S$1,$B$1)</f>
        <v>284.82597609999999</v>
      </c>
      <c r="T74" s="55">
        <f>_xll.EQNXTDZ($A$1,$B74,T$1,$B$1)</f>
        <v>175.9261295</v>
      </c>
      <c r="U74" s="55">
        <f>_xll.EQNXTDZ($A$1,$B74,U$1,$B$1)</f>
        <v>178.11297189999999</v>
      </c>
      <c r="V74" s="55">
        <f>_xll.EQNXTDZ($A$1,$B74,V$1,$B$1)</f>
        <v>112.3720058</v>
      </c>
      <c r="W74" s="55">
        <f>_xll.EQNXTDZ($A$1,$B74,W$1,$B$1)</f>
        <v>157.96639999999999</v>
      </c>
      <c r="X74" s="55">
        <f>_xll.EQNXTDZ($A$1,$B74,X$1,$B$1)</f>
        <v>143.64099999999999</v>
      </c>
      <c r="Y74" s="55">
        <f>_xll.EQNXTDZ($A$1,$B74,Y$1,$B$1)</f>
        <v>174.8939</v>
      </c>
      <c r="Z74" s="55">
        <f>_xll.EQNXTDZ($A$1,$B74,Z$1,$B$1)</f>
        <v>276.286</v>
      </c>
      <c r="AA74" s="55">
        <f>_xll.EQNXTDZ($A$1,$B74,AA$1,$B$1)</f>
        <v>379.0154</v>
      </c>
      <c r="AB74" s="55">
        <f>_xll.EQNXTDZ($A$1,$B74,AB$1,$B$1)</f>
        <v>445.61989999999997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8.0000000000000004E-4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4.7800000000000002E-2</v>
      </c>
      <c r="N75" s="55">
        <f>_xll.EQNXTDZ($A$1,$B75,N$1,$B$1)</f>
        <v>4.0000000000000001E-3</v>
      </c>
      <c r="O75" s="55">
        <f>_xll.EQNXTDZ($A$1,$B75,O$1,$B$1)</f>
        <v>0</v>
      </c>
      <c r="P75" s="55">
        <f>_xll.EQNXTDZ($A$1,$B75,P$1,$B$1)</f>
        <v>84</v>
      </c>
      <c r="Q75" s="55">
        <f>_xll.EQNXTDZ($A$1,$B75,Q$1,$B$1)</f>
        <v>95.297704999999993</v>
      </c>
      <c r="R75" s="55">
        <f>_xll.EQNXTDZ($A$1,$B75,R$1,$B$1)</f>
        <v>0</v>
      </c>
      <c r="S75" s="55">
        <f>_xll.EQNXTDZ($A$1,$B75,S$1,$B$1)</f>
        <v>120.037896</v>
      </c>
      <c r="T75" s="55">
        <f>_xll.EQNXTDZ($A$1,$B75,T$1,$B$1)</f>
        <v>6.9131499999999999</v>
      </c>
      <c r="U75" s="55">
        <f>_xll.EQNXTDZ($A$1,$B75,U$1,$B$1)</f>
        <v>0</v>
      </c>
      <c r="V75" s="55">
        <f>_xll.EQNXTDZ($A$1,$B75,V$1,$B$1)</f>
        <v>80.029377800000006</v>
      </c>
      <c r="W75" s="55">
        <f>_xll.EQNXTDZ($A$1,$B75,W$1,$B$1)</f>
        <v>24.9344</v>
      </c>
      <c r="X75" s="55">
        <f>_xll.EQNXTDZ($A$1,$B75,X$1,$B$1)</f>
        <v>311.48500000000001</v>
      </c>
      <c r="Y75" s="55">
        <f>_xll.EQNXTDZ($A$1,$B75,Y$1,$B$1)</f>
        <v>248.7227</v>
      </c>
      <c r="Z75" s="55">
        <f>_xll.EQNXTDZ($A$1,$B75,Z$1,$B$1)</f>
        <v>246.50980000000001</v>
      </c>
      <c r="AA75" s="55">
        <f>_xll.EQNXTDZ($A$1,$B75,AA$1,$B$1)</f>
        <v>267.00420000000003</v>
      </c>
      <c r="AB75" s="55">
        <f>_xll.EQNXTDZ($A$1,$B75,AB$1,$B$1)</f>
        <v>296.87380000000002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12.5442093</v>
      </c>
      <c r="D76" s="55">
        <f>_xll.EQNXTDZ($A$1,$B76,D$1,$B$1)</f>
        <v>10.6642732</v>
      </c>
      <c r="E76" s="55">
        <f>_xll.EQNXTDZ($A$1,$B76,E$1,$B$1)</f>
        <v>16.474586299999999</v>
      </c>
      <c r="F76" s="55">
        <f>_xll.EQNXTDZ($A$1,$B76,F$1,$B$1)</f>
        <v>20.6804743</v>
      </c>
      <c r="G76" s="55">
        <f>_xll.EQNXTDZ($A$1,$B76,G$1,$B$1)</f>
        <v>22.540430799999999</v>
      </c>
      <c r="H76" s="55">
        <f>_xll.EQNXTDZ($A$1,$B76,H$1,$B$1)</f>
        <v>29.6192718</v>
      </c>
      <c r="I76" s="55">
        <f>_xll.EQNXTDZ($A$1,$B76,I$1,$B$1)</f>
        <v>47.567922299999999</v>
      </c>
      <c r="J76" s="55">
        <f>_xll.EQNXTDZ($A$1,$B76,J$1,$B$1)</f>
        <v>69.549581200000006</v>
      </c>
      <c r="K76" s="55">
        <f>_xll.EQNXTDZ($A$1,$B76,K$1,$B$1)</f>
        <v>75.334754500000003</v>
      </c>
      <c r="L76" s="55">
        <f>_xll.EQNXTDZ($A$1,$B76,L$1,$B$1)</f>
        <v>50.497915999999996</v>
      </c>
      <c r="M76" s="55">
        <f>_xll.EQNXTDZ($A$1,$B76,M$1,$B$1)</f>
        <v>63.046773000000002</v>
      </c>
      <c r="N76" s="55">
        <f>_xll.EQNXTDZ($A$1,$B76,N$1,$B$1)</f>
        <v>110.9006073</v>
      </c>
      <c r="O76" s="55">
        <f>_xll.EQNXTDZ($A$1,$B76,O$1,$B$1)</f>
        <v>116.5665765</v>
      </c>
      <c r="P76" s="55">
        <f>_xll.EQNXTDZ($A$1,$B76,P$1,$B$1)</f>
        <v>113.3011183</v>
      </c>
      <c r="Q76" s="55">
        <f>_xll.EQNXTDZ($A$1,$B76,Q$1,$B$1)</f>
        <v>133.52131130000001</v>
      </c>
      <c r="R76" s="55">
        <f>_xll.EQNXTDZ($A$1,$B76,R$1,$B$1)</f>
        <v>293.52298810000002</v>
      </c>
      <c r="S76" s="55">
        <f>_xll.EQNXTDZ($A$1,$B76,S$1,$B$1)</f>
        <v>290.51600530000002</v>
      </c>
      <c r="T76" s="55">
        <f>_xll.EQNXTDZ($A$1,$B76,T$1,$B$1)</f>
        <v>177.4801396</v>
      </c>
      <c r="U76" s="55">
        <f>_xll.EQNXTDZ($A$1,$B76,U$1,$B$1)</f>
        <v>221.69751919999999</v>
      </c>
      <c r="V76" s="55">
        <f>_xll.EQNXTDZ($A$1,$B76,V$1,$B$1)</f>
        <v>161.18844799999999</v>
      </c>
      <c r="W76" s="55">
        <f>_xll.EQNXTDZ($A$1,$B76,W$1,$B$1)</f>
        <v>145.8287</v>
      </c>
      <c r="X76" s="55">
        <f>_xll.EQNXTDZ($A$1,$B76,X$1,$B$1)</f>
        <v>322.52100000000002</v>
      </c>
      <c r="Y76" s="55">
        <f>_xll.EQNXTDZ($A$1,$B76,Y$1,$B$1)</f>
        <v>412.77480000000003</v>
      </c>
      <c r="Z76" s="55">
        <f>_xll.EQNXTDZ($A$1,$B76,Z$1,$B$1)</f>
        <v>433.83859999999999</v>
      </c>
      <c r="AA76" s="55">
        <f>_xll.EQNXTDZ($A$1,$B76,AA$1,$B$1)</f>
        <v>492.99290000000002</v>
      </c>
      <c r="AB76" s="55">
        <f>_xll.EQNXTDZ($A$1,$B76,AB$1,$B$1)</f>
        <v>478.18200000000002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5.0181624999999999</v>
      </c>
      <c r="D77" s="55">
        <f>_xll.EQNXTDZ($A$1,$B77,D$1,$B$1)</f>
        <v>6.1524283000000004</v>
      </c>
      <c r="E77" s="55">
        <f>_xll.EQNXTDZ($A$1,$B77,E$1,$B$1)</f>
        <v>6.3559210999999998</v>
      </c>
      <c r="F77" s="55">
        <f>_xll.EQNXTDZ($A$1,$B77,F$1,$B$1)</f>
        <v>5.0000714999999998</v>
      </c>
      <c r="G77" s="55">
        <f>_xll.EQNXTDZ($A$1,$B77,G$1,$B$1)</f>
        <v>6.8755533</v>
      </c>
      <c r="H77" s="55">
        <f>_xll.EQNXTDZ($A$1,$B77,H$1,$B$1)</f>
        <v>8.1726679999999998</v>
      </c>
      <c r="I77" s="55">
        <f>_xll.EQNXTDZ($A$1,$B77,I$1,$B$1)</f>
        <v>12.028829200000001</v>
      </c>
      <c r="J77" s="55">
        <f>_xll.EQNXTDZ($A$1,$B77,J$1,$B$1)</f>
        <v>18.974311</v>
      </c>
      <c r="K77" s="55">
        <f>_xll.EQNXTDZ($A$1,$B77,K$1,$B$1)</f>
        <v>21.417017900000001</v>
      </c>
      <c r="L77" s="55">
        <f>_xll.EQNXTDZ($A$1,$B77,L$1,$B$1)</f>
        <v>40.924132999999998</v>
      </c>
      <c r="M77" s="55">
        <f>_xll.EQNXTDZ($A$1,$B77,M$1,$B$1)</f>
        <v>71.2114294</v>
      </c>
      <c r="N77" s="55">
        <f>_xll.EQNXTDZ($A$1,$B77,N$1,$B$1)</f>
        <v>78.173152599999995</v>
      </c>
      <c r="O77" s="55">
        <f>_xll.EQNXTDZ($A$1,$B77,O$1,$B$1)</f>
        <v>106.26652970000001</v>
      </c>
      <c r="P77" s="55">
        <f>_xll.EQNXTDZ($A$1,$B77,P$1,$B$1)</f>
        <v>74.944678100000004</v>
      </c>
      <c r="Q77" s="55">
        <f>_xll.EQNXTDZ($A$1,$B77,Q$1,$B$1)</f>
        <v>79.680404300000006</v>
      </c>
      <c r="R77" s="55">
        <f>_xll.EQNXTDZ($A$1,$B77,R$1,$B$1)</f>
        <v>48.383912600000002</v>
      </c>
      <c r="S77" s="55">
        <f>_xll.EQNXTDZ($A$1,$B77,S$1,$B$1)</f>
        <v>84.143207899999993</v>
      </c>
      <c r="T77" s="55">
        <f>_xll.EQNXTDZ($A$1,$B77,T$1,$B$1)</f>
        <v>124.2202731</v>
      </c>
      <c r="U77" s="55">
        <f>_xll.EQNXTDZ($A$1,$B77,U$1,$B$1)</f>
        <v>148.25111240000001</v>
      </c>
      <c r="V77" s="55">
        <f>_xll.EQNXTDZ($A$1,$B77,V$1,$B$1)</f>
        <v>146.9498773</v>
      </c>
      <c r="W77" s="55">
        <f>_xll.EQNXTDZ($A$1,$B77,W$1,$B$1)</f>
        <v>112.7244</v>
      </c>
      <c r="X77" s="55">
        <f>_xll.EQNXTDZ($A$1,$B77,X$1,$B$1)</f>
        <v>78.111999999999995</v>
      </c>
      <c r="Y77" s="55">
        <f>_xll.EQNXTDZ($A$1,$B77,Y$1,$B$1)</f>
        <v>142.90450000000001</v>
      </c>
      <c r="Z77" s="55">
        <f>_xll.EQNXTDZ($A$1,$B77,Z$1,$B$1)</f>
        <v>173.8698</v>
      </c>
      <c r="AA77" s="55">
        <f>_xll.EQNXTDZ($A$1,$B77,AA$1,$B$1)</f>
        <v>251.63900000000001</v>
      </c>
      <c r="AB77" s="55">
        <f>_xll.EQNXTDZ($A$1,$B77,AB$1,$B$1)</f>
        <v>312.86369999999999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2.1179676000000001</v>
      </c>
      <c r="D78" s="55">
        <f>_xll.EQNXTDZ($A$1,$B78,D$1,$B$1)</f>
        <v>1.6019614</v>
      </c>
      <c r="E78" s="55">
        <f>_xll.EQNXTDZ($A$1,$B78,E$1,$B$1)</f>
        <v>1.3370340999999999</v>
      </c>
      <c r="F78" s="55">
        <f>_xll.EQNXTDZ($A$1,$B78,F$1,$B$1)</f>
        <v>1.3937818</v>
      </c>
      <c r="G78" s="55">
        <f>_xll.EQNXTDZ($A$1,$B78,G$1,$B$1)</f>
        <v>1.4995529000000001</v>
      </c>
      <c r="H78" s="55">
        <f>_xll.EQNXTDZ($A$1,$B78,H$1,$B$1)</f>
        <v>3.0490914999999998</v>
      </c>
      <c r="I78" s="55">
        <f>_xll.EQNXTDZ($A$1,$B78,I$1,$B$1)</f>
        <v>1.5011003000000001</v>
      </c>
      <c r="J78" s="55">
        <f>_xll.EQNXTDZ($A$1,$B78,J$1,$B$1)</f>
        <v>5.90964E-2</v>
      </c>
      <c r="K78" s="55">
        <f>_xll.EQNXTDZ($A$1,$B78,K$1,$B$1)</f>
        <v>0.75953899999999996</v>
      </c>
      <c r="L78" s="55">
        <f>_xll.EQNXTDZ($A$1,$B78,L$1,$B$1)</f>
        <v>6.7602342999999996</v>
      </c>
      <c r="M78" s="55">
        <f>_xll.EQNXTDZ($A$1,$B78,M$1,$B$1)</f>
        <v>0.1822838</v>
      </c>
      <c r="N78" s="55">
        <f>_xll.EQNXTDZ($A$1,$B78,N$1,$B$1)</f>
        <v>0.37506919999999999</v>
      </c>
      <c r="O78" s="55">
        <f>_xll.EQNXTDZ($A$1,$B78,O$1,$B$1)</f>
        <v>118.067643</v>
      </c>
      <c r="P78" s="55">
        <f>_xll.EQNXTDZ($A$1,$B78,P$1,$B$1)</f>
        <v>80.590309700000006</v>
      </c>
      <c r="Q78" s="55">
        <f>_xll.EQNXTDZ($A$1,$B78,Q$1,$B$1)</f>
        <v>6.1740956000000002</v>
      </c>
      <c r="R78" s="55">
        <f>_xll.EQNXTDZ($A$1,$B78,R$1,$B$1)</f>
        <v>23.324502500000001</v>
      </c>
      <c r="S78" s="55">
        <f>_xll.EQNXTDZ($A$1,$B78,S$1,$B$1)</f>
        <v>6.3354051</v>
      </c>
      <c r="T78" s="55">
        <f>_xll.EQNXTDZ($A$1,$B78,T$1,$B$1)</f>
        <v>22.297017400000001</v>
      </c>
      <c r="U78" s="55">
        <f>_xll.EQNXTDZ($A$1,$B78,U$1,$B$1)</f>
        <v>65.536444599999996</v>
      </c>
      <c r="V78" s="55">
        <f>_xll.EQNXTDZ($A$1,$B78,V$1,$B$1)</f>
        <v>58.337918700000003</v>
      </c>
      <c r="W78" s="55">
        <f>_xll.EQNXTDZ($A$1,$B78,W$1,$B$1)</f>
        <v>201.85839999999999</v>
      </c>
      <c r="X78" s="55">
        <f>_xll.EQNXTDZ($A$1,$B78,X$1,$B$1)</f>
        <v>8.8160000000000007</v>
      </c>
      <c r="Y78" s="55">
        <f>_xll.EQNXTDZ($A$1,$B78,Y$1,$B$1)</f>
        <v>61.674599999999998</v>
      </c>
      <c r="Z78" s="55">
        <f>_xll.EQNXTDZ($A$1,$B78,Z$1,$B$1)</f>
        <v>9.2167999999999992</v>
      </c>
      <c r="AA78" s="55">
        <f>_xll.EQNXTDZ($A$1,$B78,AA$1,$B$1)</f>
        <v>20.931799999999999</v>
      </c>
      <c r="AB78" s="55">
        <f>_xll.EQNXTDZ($A$1,$B78,AB$1,$B$1)</f>
        <v>23.460899999999999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0.47393760000000001</v>
      </c>
      <c r="D79" s="55">
        <f>_xll.EQNXTDZ($A$1,$B79,D$1,$B$1)</f>
        <v>0.15516070000000001</v>
      </c>
      <c r="E79" s="55">
        <f>_xll.EQNXTDZ($A$1,$B79,E$1,$B$1)</f>
        <v>0.28068359999999998</v>
      </c>
      <c r="F79" s="55">
        <f>_xll.EQNXTDZ($A$1,$B79,F$1,$B$1)</f>
        <v>0.2082474</v>
      </c>
      <c r="G79" s="55">
        <f>_xll.EQNXTDZ($A$1,$B79,G$1,$B$1)</f>
        <v>0.13787849999999999</v>
      </c>
      <c r="H79" s="55">
        <f>_xll.EQNXTDZ($A$1,$B79,H$1,$B$1)</f>
        <v>0.2875105</v>
      </c>
      <c r="I79" s="55">
        <f>_xll.EQNXTDZ($A$1,$B79,I$1,$B$1)</f>
        <v>0.4560747</v>
      </c>
      <c r="J79" s="55">
        <f>_xll.EQNXTDZ($A$1,$B79,J$1,$B$1)</f>
        <v>0.3835788</v>
      </c>
      <c r="K79" s="55">
        <f>_xll.EQNXTDZ($A$1,$B79,K$1,$B$1)</f>
        <v>0.47147319999999998</v>
      </c>
      <c r="L79" s="55">
        <f>_xll.EQNXTDZ($A$1,$B79,L$1,$B$1)</f>
        <v>0.74190279999999997</v>
      </c>
      <c r="M79" s="55">
        <f>_xll.EQNXTDZ($A$1,$B79,M$1,$B$1)</f>
        <v>0.68444609999999995</v>
      </c>
      <c r="N79" s="55">
        <f>_xll.EQNXTDZ($A$1,$B79,N$1,$B$1)</f>
        <v>0.86527359999999998</v>
      </c>
      <c r="O79" s="55">
        <f>_xll.EQNXTDZ($A$1,$B79,O$1,$B$1)</f>
        <v>3.1357841</v>
      </c>
      <c r="P79" s="55">
        <f>_xll.EQNXTDZ($A$1,$B79,P$1,$B$1)</f>
        <v>9.5839525000000005</v>
      </c>
      <c r="Q79" s="55">
        <f>_xll.EQNXTDZ($A$1,$B79,Q$1,$B$1)</f>
        <v>16.041504199999999</v>
      </c>
      <c r="R79" s="55">
        <f>_xll.EQNXTDZ($A$1,$B79,R$1,$B$1)</f>
        <v>10.4675253</v>
      </c>
      <c r="S79" s="55">
        <f>_xll.EQNXTDZ($A$1,$B79,S$1,$B$1)</f>
        <v>5.8928428000000004</v>
      </c>
      <c r="T79" s="55">
        <f>_xll.EQNXTDZ($A$1,$B79,T$1,$B$1)</f>
        <v>2.1679154999999999</v>
      </c>
      <c r="U79" s="55">
        <f>_xll.EQNXTDZ($A$1,$B79,U$1,$B$1)</f>
        <v>1.820092</v>
      </c>
      <c r="V79" s="55">
        <f>_xll.EQNXTDZ($A$1,$B79,V$1,$B$1)</f>
        <v>1.8387438</v>
      </c>
      <c r="W79" s="55">
        <f>_xll.EQNXTDZ($A$1,$B79,W$1,$B$1)</f>
        <v>3.2397999999999998</v>
      </c>
      <c r="X79" s="55">
        <f>_xll.EQNXTDZ($A$1,$B79,X$1,$B$1)</f>
        <v>4.45</v>
      </c>
      <c r="Y79" s="55">
        <f>_xll.EQNXTDZ($A$1,$B79,Y$1,$B$1)</f>
        <v>6.8916000000000004</v>
      </c>
      <c r="Z79" s="55">
        <f>_xll.EQNXTDZ($A$1,$B79,Z$1,$B$1)</f>
        <v>6.2736000000000001</v>
      </c>
      <c r="AA79" s="55">
        <f>_xll.EQNXTDZ($A$1,$B79,AA$1,$B$1)</f>
        <v>6.9570999999999996</v>
      </c>
      <c r="AB79" s="55">
        <f>_xll.EQNXTDZ($A$1,$B79,AB$1,$B$1)</f>
        <v>12.4175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8.9948428000000007</v>
      </c>
      <c r="D80" s="55">
        <f>_xll.EQNXTDZ($A$1,$B80,D$1,$B$1)</f>
        <v>5.2409490999999999</v>
      </c>
      <c r="E80" s="55">
        <f>_xll.EQNXTDZ($A$1,$B80,E$1,$B$1)</f>
        <v>3.8199122000000001</v>
      </c>
      <c r="F80" s="55">
        <f>_xll.EQNXTDZ($A$1,$B80,F$1,$B$1)</f>
        <v>1.3858698</v>
      </c>
      <c r="G80" s="55">
        <f>_xll.EQNXTDZ($A$1,$B80,G$1,$B$1)</f>
        <v>1.3981539000000001</v>
      </c>
      <c r="H80" s="55">
        <f>_xll.EQNXTDZ($A$1,$B80,H$1,$B$1)</f>
        <v>3.4780896000000001</v>
      </c>
      <c r="I80" s="55">
        <f>_xll.EQNXTDZ($A$1,$B80,I$1,$B$1)</f>
        <v>4.2797388999999999</v>
      </c>
      <c r="J80" s="55">
        <f>_xll.EQNXTDZ($A$1,$B80,J$1,$B$1)</f>
        <v>9.3930577</v>
      </c>
      <c r="K80" s="55">
        <f>_xll.EQNXTDZ($A$1,$B80,K$1,$B$1)</f>
        <v>26.611907599999999</v>
      </c>
      <c r="L80" s="55">
        <f>_xll.EQNXTDZ($A$1,$B80,L$1,$B$1)</f>
        <v>23.981409599999999</v>
      </c>
      <c r="M80" s="55">
        <f>_xll.EQNXTDZ($A$1,$B80,M$1,$B$1)</f>
        <v>5.7702679999999997</v>
      </c>
      <c r="N80" s="55">
        <f>_xll.EQNXTDZ($A$1,$B80,N$1,$B$1)</f>
        <v>8.1725291000000002</v>
      </c>
      <c r="O80" s="55">
        <f>_xll.EQNXTDZ($A$1,$B80,O$1,$B$1)</f>
        <v>8.5261265000000002</v>
      </c>
      <c r="P80" s="55">
        <f>_xll.EQNXTDZ($A$1,$B80,P$1,$B$1)</f>
        <v>17.516497699999999</v>
      </c>
      <c r="Q80" s="55">
        <f>_xll.EQNXTDZ($A$1,$B80,Q$1,$B$1)</f>
        <v>25.756686999999999</v>
      </c>
      <c r="R80" s="55">
        <f>_xll.EQNXTDZ($A$1,$B80,R$1,$B$1)</f>
        <v>30.002425899999999</v>
      </c>
      <c r="S80" s="55">
        <f>_xll.EQNXTDZ($A$1,$B80,S$1,$B$1)</f>
        <v>31.8284117</v>
      </c>
      <c r="T80" s="55">
        <f>_xll.EQNXTDZ($A$1,$B80,T$1,$B$1)</f>
        <v>33.968308299999997</v>
      </c>
      <c r="U80" s="55">
        <f>_xll.EQNXTDZ($A$1,$B80,U$1,$B$1)</f>
        <v>43.048396199999999</v>
      </c>
      <c r="V80" s="55">
        <f>_xll.EQNXTDZ($A$1,$B80,V$1,$B$1)</f>
        <v>56.466971800000003</v>
      </c>
      <c r="W80" s="55">
        <f>_xll.EQNXTDZ($A$1,$B80,W$1,$B$1)</f>
        <v>32.230200000000004</v>
      </c>
      <c r="X80" s="55">
        <f>_xll.EQNXTDZ($A$1,$B80,X$1,$B$1)</f>
        <v>17.457000000000001</v>
      </c>
      <c r="Y80" s="55">
        <f>_xll.EQNXTDZ($A$1,$B80,Y$1,$B$1)</f>
        <v>89.463899999999995</v>
      </c>
      <c r="Z80" s="55">
        <f>_xll.EQNXTDZ($A$1,$B80,Z$1,$B$1)</f>
        <v>66.313000000000002</v>
      </c>
      <c r="AA80" s="55">
        <f>_xll.EQNXTDZ($A$1,$B80,AA$1,$B$1)</f>
        <v>225.4564</v>
      </c>
      <c r="AB80" s="55">
        <f>_xll.EQNXTDZ($A$1,$B80,AB$1,$B$1)</f>
        <v>430.81099999999998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224.53050880000001</v>
      </c>
      <c r="U81" s="55">
        <f>_xll.EQNXTDZ($A$1,$B81,U$1,$B$1)</f>
        <v>16.010977</v>
      </c>
      <c r="V81" s="55">
        <f>_xll.EQNXTDZ($A$1,$B81,V$1,$B$1)</f>
        <v>9.4766290000000009</v>
      </c>
      <c r="W81" s="55">
        <f>_xll.EQNXTDZ($A$1,$B81,W$1,$B$1)</f>
        <v>8.2182999999999993</v>
      </c>
      <c r="X81" s="55">
        <f>_xll.EQNXTDZ($A$1,$B81,X$1,$B$1)</f>
        <v>10.271000000000001</v>
      </c>
      <c r="Y81" s="55">
        <f>_xll.EQNXTDZ($A$1,$B81,Y$1,$B$1)</f>
        <v>10.4864</v>
      </c>
      <c r="Z81" s="55">
        <f>_xll.EQNXTDZ($A$1,$B81,Z$1,$B$1)</f>
        <v>10.803100000000001</v>
      </c>
      <c r="AA81" s="55">
        <f>_xll.EQNXTDZ($A$1,$B81,AA$1,$B$1)</f>
        <v>9.6058000000000003</v>
      </c>
      <c r="AB81" s="55">
        <f>_xll.EQNXTDZ($A$1,$B81,AB$1,$B$1)</f>
        <v>11.636799999999999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29.149119800000001</v>
      </c>
      <c r="D82" s="55">
        <f>_xll.EQNXTDZ($A$1,$B82,D$1,$B$1)</f>
        <v>23.814772699999999</v>
      </c>
      <c r="E82" s="55">
        <f>_xll.EQNXTDZ($A$1,$B82,E$1,$B$1)</f>
        <v>28.268937300000001</v>
      </c>
      <c r="F82" s="55">
        <f>_xll.EQNXTDZ($A$1,$B82,F$1,$B$1)</f>
        <v>28.6684448</v>
      </c>
      <c r="G82" s="55">
        <f>_xll.EQNXTDZ($A$1,$B82,G$1,$B$1)</f>
        <v>32.451569399999997</v>
      </c>
      <c r="H82" s="55">
        <f>_xll.EQNXTDZ($A$1,$B82,H$1,$B$1)</f>
        <v>44.606631399999998</v>
      </c>
      <c r="I82" s="55">
        <f>_xll.EQNXTDZ($A$1,$B82,I$1,$B$1)</f>
        <v>65.833665400000001</v>
      </c>
      <c r="J82" s="55">
        <f>_xll.EQNXTDZ($A$1,$B82,J$1,$B$1)</f>
        <v>98.359625100000002</v>
      </c>
      <c r="K82" s="55">
        <f>_xll.EQNXTDZ($A$1,$B82,K$1,$B$1)</f>
        <v>124.5946922</v>
      </c>
      <c r="L82" s="55">
        <f>_xll.EQNXTDZ($A$1,$B82,L$1,$B$1)</f>
        <v>122.90559570000001</v>
      </c>
      <c r="M82" s="55">
        <f>_xll.EQNXTDZ($A$1,$B82,M$1,$B$1)</f>
        <v>140.94300029999999</v>
      </c>
      <c r="N82" s="55">
        <f>_xll.EQNXTDZ($A$1,$B82,N$1,$B$1)</f>
        <v>198.49063179999999</v>
      </c>
      <c r="O82" s="55">
        <f>_xll.EQNXTDZ($A$1,$B82,O$1,$B$1)</f>
        <v>352.56265980000001</v>
      </c>
      <c r="P82" s="55">
        <f>_xll.EQNXTDZ($A$1,$B82,P$1,$B$1)</f>
        <v>379.93655630000001</v>
      </c>
      <c r="Q82" s="55">
        <f>_xll.EQNXTDZ($A$1,$B82,Q$1,$B$1)</f>
        <v>356.47170740000001</v>
      </c>
      <c r="R82" s="55">
        <f>_xll.EQNXTDZ($A$1,$B82,R$1,$B$1)</f>
        <v>405.70135440000001</v>
      </c>
      <c r="S82" s="55">
        <f>_xll.EQNXTDZ($A$1,$B82,S$1,$B$1)</f>
        <v>538.75376879999999</v>
      </c>
      <c r="T82" s="55">
        <f>_xll.EQNXTDZ($A$1,$B82,T$1,$B$1)</f>
        <v>367.04680389999999</v>
      </c>
      <c r="U82" s="55">
        <f>_xll.EQNXTDZ($A$1,$B82,U$1,$B$1)</f>
        <v>480.35356439999998</v>
      </c>
      <c r="V82" s="55">
        <f>_xll.EQNXTDZ($A$1,$B82,V$1,$B$1)</f>
        <v>504.81133740000001</v>
      </c>
      <c r="W82" s="55">
        <f>_xll.EQNXTDZ($A$1,$B82,W$1,$B$1)</f>
        <v>520.81590000000006</v>
      </c>
      <c r="X82" s="55">
        <f>_xll.EQNXTDZ($A$1,$B82,X$1,$B$1)</f>
        <v>742.84100000000001</v>
      </c>
      <c r="Y82" s="55">
        <f>_xll.EQNXTDZ($A$1,$B82,Y$1,$B$1)</f>
        <v>962.43209999999999</v>
      </c>
      <c r="Z82" s="55">
        <f>_xll.EQNXTDZ($A$1,$B82,Z$1,$B$1)</f>
        <v>936.02160000000003</v>
      </c>
      <c r="AA82" s="55">
        <f>_xll.EQNXTDZ($A$1,$B82,AA$1,$B$1)</f>
        <v>1264.9813999999999</v>
      </c>
      <c r="AB82" s="55">
        <f>_xll.EQNXTDZ($A$1,$B82,AB$1,$B$1)</f>
        <v>1554.6088999999999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1.58716E-2</v>
      </c>
      <c r="D83" s="55">
        <f>_xll.EQNXTDZ($A$1,$B83,D$1,$B$1)</f>
        <v>9.9968999999999995E-3</v>
      </c>
      <c r="E83" s="55">
        <f>_xll.EQNXTDZ($A$1,$B83,E$1,$B$1)</f>
        <v>6.1352000000000004E-3</v>
      </c>
      <c r="F83" s="55">
        <f>_xll.EQNXTDZ($A$1,$B83,F$1,$B$1)</f>
        <v>2.2734999999999999E-3</v>
      </c>
      <c r="G83" s="55">
        <f>_xll.EQNXTDZ($A$1,$B83,G$1,$B$1)</f>
        <v>5.1179999999999997E-4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7.7600000000000002E-2</v>
      </c>
      <c r="K83" s="55">
        <f>_xll.EQNXTDZ($A$1,$B83,K$1,$B$1)</f>
        <v>5.8200000000000002E-2</v>
      </c>
      <c r="L83" s="55">
        <f>_xll.EQNXTDZ($A$1,$B83,L$1,$B$1)</f>
        <v>3.8800000000000001E-2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40.7464783</v>
      </c>
      <c r="D84" s="55">
        <f>_xll.EQNXTDZ($A$1,$B84,D$1,$B$1)</f>
        <v>34.623250599999999</v>
      </c>
      <c r="E84" s="55">
        <f>_xll.EQNXTDZ($A$1,$B84,E$1,$B$1)</f>
        <v>38.477059199999999</v>
      </c>
      <c r="F84" s="55">
        <f>_xll.EQNXTDZ($A$1,$B84,F$1,$B$1)</f>
        <v>38.704984099999997</v>
      </c>
      <c r="G84" s="55">
        <f>_xll.EQNXTDZ($A$1,$B84,G$1,$B$1)</f>
        <v>43.133002599999998</v>
      </c>
      <c r="H84" s="55">
        <f>_xll.EQNXTDZ($A$1,$B84,H$1,$B$1)</f>
        <v>55.883913300000003</v>
      </c>
      <c r="I84" s="55">
        <f>_xll.EQNXTDZ($A$1,$B84,I$1,$B$1)</f>
        <v>97.564960400000004</v>
      </c>
      <c r="J84" s="55">
        <f>_xll.EQNXTDZ($A$1,$B84,J$1,$B$1)</f>
        <v>150.0344077</v>
      </c>
      <c r="K84" s="55">
        <f>_xll.EQNXTDZ($A$1,$B84,K$1,$B$1)</f>
        <v>178.29903429999999</v>
      </c>
      <c r="L84" s="55">
        <f>_xll.EQNXTDZ($A$1,$B84,L$1,$B$1)</f>
        <v>300.85892280000002</v>
      </c>
      <c r="M84" s="55">
        <f>_xll.EQNXTDZ($A$1,$B84,M$1,$B$1)</f>
        <v>339.04909370000001</v>
      </c>
      <c r="N84" s="55">
        <f>_xll.EQNXTDZ($A$1,$B84,N$1,$B$1)</f>
        <v>446.11934359999998</v>
      </c>
      <c r="O84" s="55">
        <f>_xll.EQNXTDZ($A$1,$B84,O$1,$B$1)</f>
        <v>696.60264830000006</v>
      </c>
      <c r="P84" s="55">
        <f>_xll.EQNXTDZ($A$1,$B84,P$1,$B$1)</f>
        <v>679.70048580000002</v>
      </c>
      <c r="Q84" s="55">
        <f>_xll.EQNXTDZ($A$1,$B84,Q$1,$B$1)</f>
        <v>706.75676810000004</v>
      </c>
      <c r="R84" s="55">
        <f>_xll.EQNXTDZ($A$1,$B84,R$1,$B$1)</f>
        <v>804.12095160000001</v>
      </c>
      <c r="S84" s="55">
        <f>_xll.EQNXTDZ($A$1,$B84,S$1,$B$1)</f>
        <v>823.57974490000004</v>
      </c>
      <c r="T84" s="55">
        <f>_xll.EQNXTDZ($A$1,$B84,T$1,$B$1)</f>
        <v>767.50344219999999</v>
      </c>
      <c r="U84" s="55">
        <f>_xll.EQNXTDZ($A$1,$B84,U$1,$B$1)</f>
        <v>674.47751330000006</v>
      </c>
      <c r="V84" s="55">
        <f>_xll.EQNXTDZ($A$1,$B84,V$1,$B$1)</f>
        <v>626.65997219999997</v>
      </c>
      <c r="W84" s="55">
        <f>_xll.EQNXTDZ($A$1,$B84,W$1,$B$1)</f>
        <v>687.00059999999996</v>
      </c>
      <c r="X84" s="55">
        <f>_xll.EQNXTDZ($A$1,$B84,X$1,$B$1)</f>
        <v>896.75300000000004</v>
      </c>
      <c r="Y84" s="55">
        <f>_xll.EQNXTDZ($A$1,$B84,Y$1,$B$1)</f>
        <v>1147.8124</v>
      </c>
      <c r="Z84" s="55">
        <f>_xll.EQNXTDZ($A$1,$B84,Z$1,$B$1)</f>
        <v>1223.1107</v>
      </c>
      <c r="AA84" s="55">
        <f>_xll.EQNXTDZ($A$1,$B84,AA$1,$B$1)</f>
        <v>1653.6025999999999</v>
      </c>
      <c r="AB84" s="55">
        <f>_xll.EQNXTDZ($A$1,$B84,AB$1,$B$1)</f>
        <v>2011.8656000000001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11.0920574</v>
      </c>
      <c r="D85" s="55">
        <f>_xll.EQNXTDZ($A$1,$B85,D$1,$B$1)</f>
        <v>8.7810956999999998</v>
      </c>
      <c r="E85" s="55">
        <f>_xll.EQNXTDZ($A$1,$B85,E$1,$B$1)</f>
        <v>6.5160578999999998</v>
      </c>
      <c r="F85" s="55">
        <f>_xll.EQNXTDZ($A$1,$B85,F$1,$B$1)</f>
        <v>5.0504921999999999</v>
      </c>
      <c r="G85" s="55">
        <f>_xll.EQNXTDZ($A$1,$B85,G$1,$B$1)</f>
        <v>10.4944875</v>
      </c>
      <c r="H85" s="55">
        <f>_xll.EQNXTDZ($A$1,$B85,H$1,$B$1)</f>
        <v>11.922312099999999</v>
      </c>
      <c r="I85" s="55">
        <f>_xll.EQNXTDZ($A$1,$B85,I$1,$B$1)</f>
        <v>20.730255400000001</v>
      </c>
      <c r="J85" s="55">
        <f>_xll.EQNXTDZ($A$1,$B85,J$1,$B$1)</f>
        <v>0</v>
      </c>
      <c r="K85" s="55">
        <f>_xll.EQNXTDZ($A$1,$B85,K$1,$B$1)</f>
        <v>41.401397699999997</v>
      </c>
      <c r="L85" s="55">
        <f>_xll.EQNXTDZ($A$1,$B85,L$1,$B$1)</f>
        <v>31.075413600000001</v>
      </c>
      <c r="M85" s="55">
        <f>_xll.EQNXTDZ($A$1,$B85,M$1,$B$1)</f>
        <v>47.609191099999997</v>
      </c>
      <c r="N85" s="55">
        <f>_xll.EQNXTDZ($A$1,$B85,N$1,$B$1)</f>
        <v>76.559426099999996</v>
      </c>
      <c r="O85" s="55">
        <f>_xll.EQNXTDZ($A$1,$B85,O$1,$B$1)</f>
        <v>207.18541379999999</v>
      </c>
      <c r="P85" s="55">
        <f>_xll.EQNXTDZ($A$1,$B85,P$1,$B$1)</f>
        <v>243.77288010000001</v>
      </c>
      <c r="Q85" s="55">
        <f>_xll.EQNXTDZ($A$1,$B85,Q$1,$B$1)</f>
        <v>416.4122079</v>
      </c>
      <c r="R85" s="55">
        <f>_xll.EQNXTDZ($A$1,$B85,R$1,$B$1)</f>
        <v>165.4489719</v>
      </c>
      <c r="S85" s="55">
        <f>_xll.EQNXTDZ($A$1,$B85,S$1,$B$1)</f>
        <v>167.1339576</v>
      </c>
      <c r="T85" s="55">
        <f>_xll.EQNXTDZ($A$1,$B85,T$1,$B$1)</f>
        <v>205.73167989999999</v>
      </c>
      <c r="U85" s="55">
        <f>_xll.EQNXTDZ($A$1,$B85,U$1,$B$1)</f>
        <v>157.2196945</v>
      </c>
      <c r="V85" s="55">
        <f>_xll.EQNXTDZ($A$1,$B85,V$1,$B$1)</f>
        <v>219.792709</v>
      </c>
      <c r="W85" s="55">
        <f>_xll.EQNXTDZ($A$1,$B85,W$1,$B$1)</f>
        <v>146.4881</v>
      </c>
      <c r="X85" s="55">
        <f>_xll.EQNXTDZ($A$1,$B85,X$1,$B$1)</f>
        <v>133.691</v>
      </c>
      <c r="Y85" s="55">
        <f>_xll.EQNXTDZ($A$1,$B85,Y$1,$B$1)</f>
        <v>194.3768</v>
      </c>
      <c r="Z85" s="55">
        <f>_xll.EQNXTDZ($A$1,$B85,Z$1,$B$1)</f>
        <v>177.964</v>
      </c>
      <c r="AA85" s="55">
        <f>_xll.EQNXTDZ($A$1,$B85,AA$1,$B$1)</f>
        <v>291.39980000000003</v>
      </c>
      <c r="AB85" s="55">
        <f>_xll.EQNXTDZ($A$1,$B85,AB$1,$B$1)</f>
        <v>249.18719999999999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24.410535700000001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28.599662299999999</v>
      </c>
      <c r="R88" s="55">
        <f>_xll.EQNXTDZ($A$1,$B88,R$1,$B$1)</f>
        <v>42.122385199999997</v>
      </c>
      <c r="S88" s="55">
        <f>_xll.EQNXTDZ($A$1,$B88,S$1,$B$1)</f>
        <v>31.027469799999999</v>
      </c>
      <c r="T88" s="55">
        <f>_xll.EQNXTDZ($A$1,$B88,T$1,$B$1)</f>
        <v>23.6</v>
      </c>
      <c r="U88" s="55">
        <f>_xll.EQNXTDZ($A$1,$B88,U$1,$B$1)</f>
        <v>28.4</v>
      </c>
      <c r="V88" s="55">
        <f>_xll.EQNXTDZ($A$1,$B88,V$1,$B$1)</f>
        <v>53.2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30.709714300000002</v>
      </c>
      <c r="O89" s="55">
        <f>_xll.EQNXTDZ($A$1,$B89,O$1,$B$1)</f>
        <v>32.773928599999998</v>
      </c>
      <c r="P89" s="55">
        <f>_xll.EQNXTDZ($A$1,$B89,P$1,$B$1)</f>
        <v>47.769404999999999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0.1059387</v>
      </c>
      <c r="D93" s="55">
        <f>_xll.EQNXTDZ($A$1,$B93,D$1,$B$1)</f>
        <v>0.51315880000000003</v>
      </c>
      <c r="E93" s="55">
        <f>_xll.EQNXTDZ($A$1,$B93,E$1,$B$1)</f>
        <v>0.3020661</v>
      </c>
      <c r="F93" s="55">
        <f>_xll.EQNXTDZ($A$1,$B93,F$1,$B$1)</f>
        <v>0</v>
      </c>
      <c r="G93" s="55">
        <f>_xll.EQNXTDZ($A$1,$B93,G$1,$B$1)</f>
        <v>0.16720699999999999</v>
      </c>
      <c r="H93" s="55">
        <f>_xll.EQNXTDZ($A$1,$B93,H$1,$B$1)</f>
        <v>0</v>
      </c>
      <c r="I93" s="55">
        <f>_xll.EQNXTDZ($A$1,$B93,I$1,$B$1)</f>
        <v>0.81547499999999995</v>
      </c>
      <c r="J93" s="55">
        <f>_xll.EQNXTDZ($A$1,$B93,J$1,$B$1)</f>
        <v>0</v>
      </c>
      <c r="K93" s="55">
        <f>_xll.EQNXTDZ($A$1,$B93,K$1,$B$1)</f>
        <v>0.27965030000000002</v>
      </c>
      <c r="L93" s="55">
        <f>_xll.EQNXTDZ($A$1,$B93,L$1,$B$1)</f>
        <v>0.27965030000000002</v>
      </c>
      <c r="M93" s="55">
        <f>_xll.EQNXTDZ($A$1,$B93,M$1,$B$1)</f>
        <v>0.27965030000000002</v>
      </c>
      <c r="N93" s="55">
        <f>_xll.EQNXTDZ($A$1,$B93,N$1,$B$1)</f>
        <v>35.574208200000001</v>
      </c>
      <c r="O93" s="55">
        <f>_xll.EQNXTDZ($A$1,$B93,O$1,$B$1)</f>
        <v>37.694411199999998</v>
      </c>
      <c r="P93" s="55">
        <f>_xll.EQNXTDZ($A$1,$B93,P$1,$B$1)</f>
        <v>211.0395566</v>
      </c>
      <c r="Q93" s="55">
        <f>_xll.EQNXTDZ($A$1,$B93,Q$1,$B$1)</f>
        <v>299.35855179999999</v>
      </c>
      <c r="R93" s="55">
        <f>_xll.EQNXTDZ($A$1,$B93,R$1,$B$1)</f>
        <v>34.7844798</v>
      </c>
      <c r="S93" s="55">
        <f>_xll.EQNXTDZ($A$1,$B93,S$1,$B$1)</f>
        <v>3.919737</v>
      </c>
      <c r="T93" s="55">
        <f>_xll.EQNXTDZ($A$1,$B93,T$1,$B$1)</f>
        <v>3.2009414</v>
      </c>
      <c r="U93" s="55">
        <f>_xll.EQNXTDZ($A$1,$B93,U$1,$B$1)</f>
        <v>3.4363462</v>
      </c>
      <c r="V93" s="55">
        <f>_xll.EQNXTDZ($A$1,$B93,V$1,$B$1)</f>
        <v>0</v>
      </c>
      <c r="W93" s="55">
        <f>_xll.EQNXTDZ($A$1,$B93,W$1,$B$1)</f>
        <v>3.774</v>
      </c>
      <c r="X93" s="55">
        <f>_xll.EQNXTDZ($A$1,$B93,X$1,$B$1)</f>
        <v>3.9689999999999999</v>
      </c>
      <c r="Y93" s="55">
        <f>_xll.EQNXTDZ($A$1,$B93,Y$1,$B$1)</f>
        <v>4.7496999999999998</v>
      </c>
      <c r="Z93" s="55">
        <f>_xll.EQNXTDZ($A$1,$B93,Z$1,$B$1)</f>
        <v>3.3969999999999998</v>
      </c>
      <c r="AA93" s="55">
        <f>_xll.EQNXTDZ($A$1,$B93,AA$1,$B$1)</f>
        <v>2.9672000000000001</v>
      </c>
      <c r="AB93" s="55">
        <f>_xll.EQNXTDZ($A$1,$B93,AB$1,$B$1)</f>
        <v>4.1715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10.9861187</v>
      </c>
      <c r="D95" s="55">
        <f>_xll.EQNXTDZ($A$1,$B95,D$1,$B$1)</f>
        <v>8.2679369000000005</v>
      </c>
      <c r="E95" s="55">
        <f>_xll.EQNXTDZ($A$1,$B95,E$1,$B$1)</f>
        <v>6.2139917999999996</v>
      </c>
      <c r="F95" s="55">
        <f>_xll.EQNXTDZ($A$1,$B95,F$1,$B$1)</f>
        <v>5.0504921999999999</v>
      </c>
      <c r="G95" s="55">
        <f>_xll.EQNXTDZ($A$1,$B95,G$1,$B$1)</f>
        <v>10.327280500000001</v>
      </c>
      <c r="H95" s="55">
        <f>_xll.EQNXTDZ($A$1,$B95,H$1,$B$1)</f>
        <v>11.922312099999999</v>
      </c>
      <c r="I95" s="55">
        <f>_xll.EQNXTDZ($A$1,$B95,I$1,$B$1)</f>
        <v>19.914780400000001</v>
      </c>
      <c r="J95" s="55">
        <f>_xll.EQNXTDZ($A$1,$B95,J$1,$B$1)</f>
        <v>0</v>
      </c>
      <c r="K95" s="55">
        <f>_xll.EQNXTDZ($A$1,$B95,K$1,$B$1)</f>
        <v>39.696382900000003</v>
      </c>
      <c r="L95" s="55">
        <f>_xll.EQNXTDZ($A$1,$B95,L$1,$B$1)</f>
        <v>29.088752499999998</v>
      </c>
      <c r="M95" s="55">
        <f>_xll.EQNXTDZ($A$1,$B95,M$1,$B$1)</f>
        <v>44.668141499999997</v>
      </c>
      <c r="N95" s="55">
        <f>_xll.EQNXTDZ($A$1,$B95,N$1,$B$1)</f>
        <v>40.985217900000002</v>
      </c>
      <c r="O95" s="55">
        <f>_xll.EQNXTDZ($A$1,$B95,O$1,$B$1)</f>
        <v>169.4910026</v>
      </c>
      <c r="P95" s="55">
        <f>_xll.EQNXTDZ($A$1,$B95,P$1,$B$1)</f>
        <v>32.733323499999997</v>
      </c>
      <c r="Q95" s="55">
        <f>_xll.EQNXTDZ($A$1,$B95,Q$1,$B$1)</f>
        <v>117.0536561</v>
      </c>
      <c r="R95" s="55">
        <f>_xll.EQNXTDZ($A$1,$B95,R$1,$B$1)</f>
        <v>130.66449209999999</v>
      </c>
      <c r="S95" s="55">
        <f>_xll.EQNXTDZ($A$1,$B95,S$1,$B$1)</f>
        <v>163.2142206</v>
      </c>
      <c r="T95" s="55">
        <f>_xll.EQNXTDZ($A$1,$B95,T$1,$B$1)</f>
        <v>202.53073850000001</v>
      </c>
      <c r="U95" s="55">
        <f>_xll.EQNXTDZ($A$1,$B95,U$1,$B$1)</f>
        <v>153.7833483</v>
      </c>
      <c r="V95" s="55">
        <f>_xll.EQNXTDZ($A$1,$B95,V$1,$B$1)</f>
        <v>216.2309233</v>
      </c>
      <c r="W95" s="55">
        <f>_xll.EQNXTDZ($A$1,$B95,W$1,$B$1)</f>
        <v>142.7141</v>
      </c>
      <c r="X95" s="55">
        <f>_xll.EQNXTDZ($A$1,$B95,X$1,$B$1)</f>
        <v>129.72200000000001</v>
      </c>
      <c r="Y95" s="55">
        <f>_xll.EQNXTDZ($A$1,$B95,Y$1,$B$1)</f>
        <v>189.62710000000001</v>
      </c>
      <c r="Z95" s="55">
        <f>_xll.EQNXTDZ($A$1,$B95,Z$1,$B$1)</f>
        <v>174.56700000000001</v>
      </c>
      <c r="AA95" s="55">
        <f>_xll.EQNXTDZ($A$1,$B95,AA$1,$B$1)</f>
        <v>288.43259999999998</v>
      </c>
      <c r="AB95" s="55">
        <f>_xll.EQNXTDZ($A$1,$B95,AB$1,$B$1)</f>
        <v>245.01570000000001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1.4253644999999999</v>
      </c>
      <c r="L98" s="55">
        <f>_xll.EQNXTDZ($A$1,$B98,L$1,$B$1)</f>
        <v>1.7070107999999999</v>
      </c>
      <c r="M98" s="55">
        <f>_xll.EQNXTDZ($A$1,$B98,M$1,$B$1)</f>
        <v>2.1928861999999998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3.5617857000000002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0.46851310000000002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4.3381749999999997</v>
      </c>
      <c r="D104" s="55">
        <f>_xll.EQNXTDZ($A$1,$B104,D$1,$B$1)</f>
        <v>4.3381749999999997</v>
      </c>
      <c r="E104" s="55">
        <f>_xll.EQNXTDZ($A$1,$B104,E$1,$B$1)</f>
        <v>4.3381749999999997</v>
      </c>
      <c r="F104" s="55">
        <f>_xll.EQNXTDZ($A$1,$B104,F$1,$B$1)</f>
        <v>4.3381749999999997</v>
      </c>
      <c r="G104" s="55">
        <f>_xll.EQNXTDZ($A$1,$B104,G$1,$B$1)</f>
        <v>4.3381749999999997</v>
      </c>
      <c r="H104" s="55">
        <f>_xll.EQNXTDZ($A$1,$B104,H$1,$B$1)</f>
        <v>4.3381749999999997</v>
      </c>
      <c r="I104" s="55">
        <f>_xll.EQNXTDZ($A$1,$B104,I$1,$B$1)</f>
        <v>9.0763499999999997</v>
      </c>
      <c r="J104" s="55">
        <f>_xll.EQNXTDZ($A$1,$B104,J$1,$B$1)</f>
        <v>9.0763499999999997</v>
      </c>
      <c r="K104" s="55">
        <f>_xll.EQNXTDZ($A$1,$B104,K$1,$B$1)</f>
        <v>9.0763499999999997</v>
      </c>
      <c r="L104" s="55">
        <f>_xll.EQNXTDZ($A$1,$B104,L$1,$B$1)</f>
        <v>9.0763499999999997</v>
      </c>
      <c r="M104" s="55">
        <f>_xll.EQNXTDZ($A$1,$B104,M$1,$B$1)</f>
        <v>9.0763499999999997</v>
      </c>
      <c r="N104" s="55">
        <f>_xll.EQNXTDZ($A$1,$B104,N$1,$B$1)</f>
        <v>9.0763499999999997</v>
      </c>
      <c r="O104" s="55">
        <f>_xll.EQNXTDZ($A$1,$B104,O$1,$B$1)</f>
        <v>9.0763499999999997</v>
      </c>
      <c r="P104" s="55">
        <f>_xll.EQNXTDZ($A$1,$B104,P$1,$B$1)</f>
        <v>9.0763499999999997</v>
      </c>
      <c r="Q104" s="55">
        <f>_xll.EQNXTDZ($A$1,$B104,Q$1,$B$1)</f>
        <v>9.0763499999999997</v>
      </c>
      <c r="R104" s="55">
        <f>_xll.EQNXTDZ($A$1,$B104,R$1,$B$1)</f>
        <v>9.0763499999999997</v>
      </c>
      <c r="S104" s="55">
        <f>_xll.EQNXTDZ($A$1,$B104,S$1,$B$1)</f>
        <v>9.0763499999999997</v>
      </c>
      <c r="T104" s="55">
        <f>_xll.EQNXTDZ($A$1,$B104,T$1,$B$1)</f>
        <v>9.0763499999999997</v>
      </c>
      <c r="U104" s="55">
        <f>_xll.EQNXTDZ($A$1,$B104,U$1,$B$1)</f>
        <v>9.0763499999999997</v>
      </c>
      <c r="V104" s="55">
        <f>_xll.EQNXTDZ($A$1,$B104,V$1,$B$1)</f>
        <v>9.0763499999999997</v>
      </c>
      <c r="W104" s="55">
        <f>_xll.EQNXTDZ($A$1,$B104,W$1,$B$1)</f>
        <v>9.0763999999999996</v>
      </c>
      <c r="X104" s="55">
        <f>_xll.EQNXTDZ($A$1,$B104,X$1,$B$1)</f>
        <v>18.152000000000001</v>
      </c>
      <c r="Y104" s="55">
        <f>_xll.EQNXTDZ($A$1,$B104,Y$1,$B$1)</f>
        <v>18.152699999999999</v>
      </c>
      <c r="Z104" s="55">
        <f>_xll.EQNXTDZ($A$1,$B104,Z$1,$B$1)</f>
        <v>18.152699999999999</v>
      </c>
      <c r="AA104" s="55">
        <f>_xll.EQNXTDZ($A$1,$B104,AA$1,$B$1)</f>
        <v>18.152699999999999</v>
      </c>
      <c r="AB104" s="55">
        <f>_xll.EQNXTDZ($A$1,$B104,AB$1,$B$1)</f>
        <v>18.152699999999999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1220</v>
      </c>
      <c r="AA106" s="55">
        <f>_xll.EQNXTDZ($A$1,$B106,AA$1,$B$1)</f>
        <v>999.65</v>
      </c>
      <c r="AB106" s="55">
        <f>_xll.EQNXTDZ($A$1,$B106,AB$1,$B$1)</f>
        <v>1172.75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1323</v>
      </c>
      <c r="AA107" s="55">
        <f>_xll.EQNXTDZ($A$1,$B107,AA$1,$B$1)</f>
        <v>1507.2</v>
      </c>
      <c r="AB107" s="55">
        <f>_xll.EQNXTDZ($A$1,$B107,AB$1,$B$1)</f>
        <v>1289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802.2</v>
      </c>
      <c r="AA108" s="55">
        <f>_xll.EQNXTDZ($A$1,$B108,AA$1,$B$1)</f>
        <v>884.65</v>
      </c>
      <c r="AB108" s="55">
        <f>_xll.EQNXTDZ($A$1,$B108,AB$1,$B$1)</f>
        <v>890.65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11073.147000000001</v>
      </c>
      <c r="AA109" s="55">
        <f>_xll.EQNXTDZ($A$1,$B109,AA$1,$B$1)</f>
        <v>9073.1732775</v>
      </c>
      <c r="AB109" s="55">
        <f>_xll.EQNXTDZ($A$1,$B109,AB$1,$B$1)</f>
        <v>10644.289462500001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0.125</v>
      </c>
      <c r="D110" s="55">
        <f>_xll.EQNXTDZ($A$1,$B110,D$1,$B$1)</f>
        <v>0.25</v>
      </c>
      <c r="E110" s="55">
        <f>_xll.EQNXTDZ($A$1,$B110,E$1,$B$1)</f>
        <v>0.1</v>
      </c>
      <c r="F110" s="55">
        <f>_xll.EQNXTDZ($A$1,$B110,F$1,$B$1)</f>
        <v>0.125</v>
      </c>
      <c r="G110" s="55">
        <f>_xll.EQNXTDZ($A$1,$B110,G$1,$B$1)</f>
        <v>0.25</v>
      </c>
      <c r="H110" s="55">
        <f>_xll.EQNXTDZ($A$1,$B110,H$1,$B$1)</f>
        <v>0.25</v>
      </c>
      <c r="I110" s="55">
        <f>_xll.EQNXTDZ($A$1,$B110,I$1,$B$1)</f>
        <v>0.25</v>
      </c>
      <c r="J110" s="55">
        <f>_xll.EQNXTDZ($A$1,$B110,J$1,$B$1)</f>
        <v>0.5</v>
      </c>
      <c r="K110" s="55">
        <f>_xll.EQNXTDZ($A$1,$B110,K$1,$B$1)</f>
        <v>0.5</v>
      </c>
      <c r="L110" s="55">
        <f>_xll.EQNXTDZ($A$1,$B110,L$1,$B$1)</f>
        <v>0.5</v>
      </c>
      <c r="M110" s="55">
        <f>_xll.EQNXTDZ($A$1,$B110,M$1,$B$1)</f>
        <v>0.5</v>
      </c>
      <c r="N110" s="55">
        <f>_xll.EQNXTDZ($A$1,$B110,N$1,$B$1)</f>
        <v>1</v>
      </c>
      <c r="O110" s="55">
        <f>_xll.EQNXTDZ($A$1,$B110,O$1,$B$1)</f>
        <v>0.25</v>
      </c>
      <c r="P110" s="55">
        <f>_xll.EQNXTDZ($A$1,$B110,P$1,$B$1)</f>
        <v>0.1</v>
      </c>
      <c r="Q110" s="55">
        <f>_xll.EQNXTDZ($A$1,$B110,Q$1,$B$1)</f>
        <v>0.1</v>
      </c>
      <c r="R110" s="55">
        <f>_xll.EQNXTDZ($A$1,$B110,R$1,$B$1)</f>
        <v>0.1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0.1</v>
      </c>
      <c r="V110" s="55">
        <f>_xll.EQNXTDZ($A$1,$B110,V$1,$B$1)</f>
        <v>0.2</v>
      </c>
      <c r="W110" s="55">
        <f>_xll.EQNXTDZ($A$1,$B110,W$1,$B$1)</f>
        <v>0</v>
      </c>
      <c r="X110" s="55">
        <f>_xll.EQNXTDZ($A$1,$B110,X$1,$B$1)</f>
        <v>1.5</v>
      </c>
      <c r="Y110" s="55">
        <f>_xll.EQNXTDZ($A$1,$B110,Y$1,$B$1)</f>
        <v>11</v>
      </c>
      <c r="Z110" s="55">
        <f>_xll.EQNXTDZ($A$1,$B110,Z$1,$B$1)</f>
        <v>11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99.6</v>
      </c>
      <c r="W112" s="56">
        <f>_xll.EQNXTDZ($A$1,$B112,W$5)</f>
        <v>99.6</v>
      </c>
      <c r="X112" s="56">
        <f>_xll.EQNXTDZ($A$1,$B112,X$5)</f>
        <v>99.3</v>
      </c>
      <c r="Y112" s="56">
        <f>_xll.EQNXTDZ($A$1,$B112,Y$5)</f>
        <v>0</v>
      </c>
      <c r="Z112" s="56">
        <f>_xll.EQNXTDZ($A$1,$B112,Z$5)</f>
        <v>75</v>
      </c>
      <c r="AA112" s="56">
        <f>_xll.EQNXTDZ($A$1,$B112,AA$5)</f>
        <v>75</v>
      </c>
      <c r="AB112" s="56">
        <f>_xll.EQNXTDZ($A$1,$B112,AB$5)</f>
        <v>75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208433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949.65</v>
      </c>
      <c r="EL6" cm="1">
        <f t="array" ref="EL6">_xll.EQNXTDZ($A$1,$B6,EL$1)</f>
        <v>884.9</v>
      </c>
      <c r="EM6" cm="1">
        <f t="array" ref="EM6">_xll.EQNXTDZ($A$1,$B6,EM$1)</f>
        <v>919.8</v>
      </c>
      <c r="EN6" cm="1">
        <f t="array" ref="EN6">_xll.EQNXTDZ($A$1,$B6,EN$1)</f>
        <v>1219</v>
      </c>
      <c r="EO6" cm="1">
        <f t="array" ref="EO6">_xll.EQNXTDZ($A$1,$B6,EO$1)</f>
        <v>1234</v>
      </c>
      <c r="EP6" cm="1">
        <f t="array" ref="EP6">_xll.EQNXTDZ($A$1,$B6,EP$1)</f>
        <v>1356.8</v>
      </c>
      <c r="EQ6" cm="1">
        <f t="array" ref="EQ6">_xll.EQNXTDZ($A$1,$B6,EQ$1)</f>
        <v>1284.5</v>
      </c>
      <c r="ER6" cm="1">
        <f t="array" ref="ER6">_xll.EQNXTDZ($A$1,$B6,ER$1)</f>
        <v>1316</v>
      </c>
      <c r="ES6" cm="1">
        <f t="array" ref="ES6">_xll.EQNXTDZ($A$1,$B6,ES$1)</f>
        <v>1300</v>
      </c>
      <c r="ET6" cm="1">
        <f t="array" ref="ET6">_xll.EQNXTDZ($A$1,$B6,ET$1)</f>
        <v>1180</v>
      </c>
      <c r="EU6" cm="1">
        <f t="array" ref="EU6">_xll.EQNXTDZ($A$1,$B6,EU$1)</f>
        <v>1175</v>
      </c>
      <c r="EV6" cm="1">
        <f t="array" ref="EV6">_xll.EQNXTDZ($A$1,$B6,EV$1)</f>
        <v>1140</v>
      </c>
      <c r="EW6" cm="1">
        <f t="array" ref="EW6">_xll.EQNXTDZ($A$1,$B6,EW$1)</f>
        <v>1135.45</v>
      </c>
      <c r="EX6" cm="1">
        <f t="array" ref="EX6">_xll.EQNXTDZ($A$1,$B6,EX$1)</f>
        <v>1106.8499999999999</v>
      </c>
      <c r="EY6" cm="1">
        <f t="array" ref="EY6">_xll.EQNXTDZ($A$1,$B6,EY$1)</f>
        <v>933.75</v>
      </c>
      <c r="EZ6" cm="1">
        <f t="array" ref="EZ6">_xll.EQNXTDZ($A$1,$B6,EZ$1)</f>
        <v>987.95</v>
      </c>
      <c r="FA6" cm="1">
        <f t="array" ref="FA6">_xll.EQNXTDZ($A$1,$B6,FA$1)</f>
        <v>986</v>
      </c>
      <c r="FB6" cm="1">
        <f t="array" ref="FB6">_xll.EQNXTDZ($A$1,$B6,FB$1)</f>
        <v>985.05</v>
      </c>
      <c r="FC6" cm="1">
        <f t="array" ref="FC6">_xll.EQNXTDZ($A$1,$B6,FC$1)</f>
        <v>1210</v>
      </c>
      <c r="FD6" cm="1">
        <f t="array" ref="FD6">_xll.EQNXTDZ($A$1,$B6,FD$1)</f>
        <v>1242</v>
      </c>
      <c r="FE6" cm="1">
        <f t="array" ref="FE6">_xll.EQNXTDZ($A$1,$B6,FE$1)</f>
        <v>1161</v>
      </c>
      <c r="FF6" cm="1">
        <f t="array" ref="FF6">_xll.EQNXTDZ($A$1,$B6,FF$1)</f>
        <v>1121.5</v>
      </c>
      <c r="FG6" cm="1">
        <f t="array" ref="FG6">_xll.EQNXTDZ($A$1,$B6,FG$1)</f>
        <v>1172.7</v>
      </c>
      <c r="FH6" cm="1">
        <f t="array" ref="FH6">_xll.EQNXTDZ($A$1,$B6,FH$1)</f>
        <v>1185</v>
      </c>
      <c r="FI6" cm="1">
        <f t="array" ref="FI6">_xll.EQNXTDZ($A$1,$B6,FI$1)</f>
        <v>1174</v>
      </c>
      <c r="FJ6" cm="1">
        <f t="array" ref="FJ6">_xll.EQNXTDZ($A$1,$B6,FJ$1)</f>
        <v>1137</v>
      </c>
      <c r="FK6" cm="1">
        <f t="array" ref="FK6">_xll.EQNXTDZ($A$1,$B6,FK$1)</f>
        <v>1108.0999999999999</v>
      </c>
      <c r="FL6" cm="1">
        <f t="array" ref="FL6">_xll.EQNXTDZ($A$1,$B6,FL$1)</f>
        <v>1113</v>
      </c>
      <c r="FM6" cm="1">
        <f t="array" ref="FM6">_xll.EQNXTDZ($A$1,$B6,FM$1)</f>
        <v>1198</v>
      </c>
      <c r="FN6" cm="1">
        <f t="array" ref="FN6">_xll.EQNXTDZ($A$1,$B6,FN$1)</f>
        <v>1480.8</v>
      </c>
      <c r="FO6" cm="1">
        <f t="array" ref="FO6">_xll.EQNXTDZ($A$1,$B6,FO$1)</f>
        <v>1500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990</v>
      </c>
      <c r="EL7" s="116" cm="1">
        <f t="array" ref="EL7">_xll.EQNXTDZ($A$1,$B7,EL$1)</f>
        <v>937.9</v>
      </c>
      <c r="EM7" s="116" cm="1">
        <f t="array" ref="EM7">_xll.EQNXTDZ($A$1,$B7,EM$1)</f>
        <v>1323</v>
      </c>
      <c r="EN7" s="116" cm="1">
        <f t="array" ref="EN7">_xll.EQNXTDZ($A$1,$B7,EN$1)</f>
        <v>1279.6500000000001</v>
      </c>
      <c r="EO7" s="116" cm="1">
        <f t="array" ref="EO7">_xll.EQNXTDZ($A$1,$B7,EO$1)</f>
        <v>1445</v>
      </c>
      <c r="EP7" s="116" cm="1">
        <f t="array" ref="EP7">_xll.EQNXTDZ($A$1,$B7,EP$1)</f>
        <v>1473</v>
      </c>
      <c r="EQ7" s="116" cm="1">
        <f t="array" ref="EQ7">_xll.EQNXTDZ($A$1,$B7,EQ$1)</f>
        <v>1405</v>
      </c>
      <c r="ER7" s="116" cm="1">
        <f t="array" ref="ER7">_xll.EQNXTDZ($A$1,$B7,ER$1)</f>
        <v>1506.9</v>
      </c>
      <c r="ES7" s="116" cm="1">
        <f t="array" ref="ES7">_xll.EQNXTDZ($A$1,$B7,ES$1)</f>
        <v>1332</v>
      </c>
      <c r="ET7" s="116" cm="1">
        <f t="array" ref="ET7">_xll.EQNXTDZ($A$1,$B7,ET$1)</f>
        <v>1247</v>
      </c>
      <c r="EU7" s="116" cm="1">
        <f t="array" ref="EU7">_xll.EQNXTDZ($A$1,$B7,EU$1)</f>
        <v>1200</v>
      </c>
      <c r="EV7" s="116" cm="1">
        <f t="array" ref="EV7">_xll.EQNXTDZ($A$1,$B7,EV$1)</f>
        <v>1247</v>
      </c>
      <c r="EW7" s="116" cm="1">
        <f t="array" ref="EW7">_xll.EQNXTDZ($A$1,$B7,EW$1)</f>
        <v>1225</v>
      </c>
      <c r="EX7" s="116" cm="1">
        <f t="array" ref="EX7">_xll.EQNXTDZ($A$1,$B7,EX$1)</f>
        <v>1113.3</v>
      </c>
      <c r="EY7" s="116" cm="1">
        <f t="array" ref="EY7">_xll.EQNXTDZ($A$1,$B7,EY$1)</f>
        <v>1043.4000000000001</v>
      </c>
      <c r="EZ7" s="116" cm="1">
        <f t="array" ref="EZ7">_xll.EQNXTDZ($A$1,$B7,EZ$1)</f>
        <v>1078</v>
      </c>
      <c r="FA7" s="116" cm="1">
        <f t="array" ref="FA7">_xll.EQNXTDZ($A$1,$B7,FA$1)</f>
        <v>1051.4000000000001</v>
      </c>
      <c r="FB7" s="116" cm="1">
        <f t="array" ref="FB7">_xll.EQNXTDZ($A$1,$B7,FB$1)</f>
        <v>1233.9000000000001</v>
      </c>
      <c r="FC7" s="116" cm="1">
        <f t="array" ref="FC7">_xll.EQNXTDZ($A$1,$B7,FC$1)</f>
        <v>1263</v>
      </c>
      <c r="FD7" s="116" cm="1">
        <f t="array" ref="FD7">_xll.EQNXTDZ($A$1,$B7,FD$1)</f>
        <v>1288</v>
      </c>
      <c r="FE7" s="116" cm="1">
        <f t="array" ref="FE7">_xll.EQNXTDZ($A$1,$B7,FE$1)</f>
        <v>1180</v>
      </c>
      <c r="FF7" s="116" cm="1">
        <f t="array" ref="FF7">_xll.EQNXTDZ($A$1,$B7,FF$1)</f>
        <v>1263.5</v>
      </c>
      <c r="FG7" s="116" cm="1">
        <f t="array" ref="FG7">_xll.EQNXTDZ($A$1,$B7,FG$1)</f>
        <v>1244.5</v>
      </c>
      <c r="FH7" s="116" cm="1">
        <f t="array" ref="FH7">_xll.EQNXTDZ($A$1,$B7,FH$1)</f>
        <v>1260</v>
      </c>
      <c r="FI7" s="116" cm="1">
        <f t="array" ref="FI7">_xll.EQNXTDZ($A$1,$B7,FI$1)</f>
        <v>1189.9000000000001</v>
      </c>
      <c r="FJ7" s="116" cm="1">
        <f t="array" ref="FJ7">_xll.EQNXTDZ($A$1,$B7,FJ$1)</f>
        <v>1174.8</v>
      </c>
      <c r="FK7" s="116" cm="1">
        <f t="array" ref="FK7">_xll.EQNXTDZ($A$1,$B7,FK$1)</f>
        <v>1202.0999999999999</v>
      </c>
      <c r="FL7" s="116" cm="1">
        <f t="array" ref="FL7">_xll.EQNXTDZ($A$1,$B7,FL$1)</f>
        <v>1262</v>
      </c>
      <c r="FM7" s="116" cm="1">
        <f t="array" ref="FM7">_xll.EQNXTDZ($A$1,$B7,FM$1)</f>
        <v>1615.9</v>
      </c>
      <c r="FN7" s="116" cm="1">
        <f t="array" ref="FN7">_xll.EQNXTDZ($A$1,$B7,FN$1)</f>
        <v>1579.2</v>
      </c>
      <c r="FO7" s="116" cm="1">
        <f t="array" ref="FO7">_xll.EQNXTDZ($A$1,$B7,FO$1)</f>
        <v>1980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990</v>
      </c>
      <c r="JJ7" s="116">
        <f>+MAX(EL7:EN7)</f>
        <v>1323</v>
      </c>
      <c r="JK7" s="116">
        <f>MAX(EO7:EQ7)</f>
        <v>1473</v>
      </c>
      <c r="JL7" s="116">
        <f>MAX(ER7:ET7)</f>
        <v>1506.9</v>
      </c>
      <c r="JM7" s="116">
        <f>MAX(EU7:EW7)</f>
        <v>1247</v>
      </c>
      <c r="JN7" s="116">
        <f>MAX(EX7:EZ7)</f>
        <v>1113.3</v>
      </c>
      <c r="JO7" s="116">
        <f>MAX(FA7:FC7)</f>
        <v>1263</v>
      </c>
      <c r="JP7" s="116">
        <f>MAX(FD7:FF7)</f>
        <v>1288</v>
      </c>
      <c r="JQ7" s="116">
        <f>MAX(FG7:FI7)</f>
        <v>1260</v>
      </c>
      <c r="JR7" s="116">
        <f>MAX(FJ7:FL7)</f>
        <v>1262</v>
      </c>
      <c r="JS7" s="116">
        <f>MAX(FM7:FO7)</f>
        <v>1980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855.1</v>
      </c>
      <c r="EL8" s="116" cm="1">
        <f t="array" ref="EL8">_xll.EQNXTDZ($A$1,$B8,EL$1)</f>
        <v>801.55</v>
      </c>
      <c r="EM8" s="116" cm="1">
        <f t="array" ref="EM8">_xll.EQNXTDZ($A$1,$B8,EM$1)</f>
        <v>891.1</v>
      </c>
      <c r="EN8" s="116" cm="1">
        <f t="array" ref="EN8">_xll.EQNXTDZ($A$1,$B8,EN$1)</f>
        <v>1060.1500000000001</v>
      </c>
      <c r="EO8" s="116" cm="1">
        <f t="array" ref="EO8">_xll.EQNXTDZ($A$1,$B8,EO$1)</f>
        <v>1185</v>
      </c>
      <c r="EP8" s="116" cm="1">
        <f t="array" ref="EP8">_xll.EQNXTDZ($A$1,$B8,EP$1)</f>
        <v>1197.0999999999999</v>
      </c>
      <c r="EQ8" s="116" cm="1">
        <f t="array" ref="EQ8">_xll.EQNXTDZ($A$1,$B8,EQ$1)</f>
        <v>1111.1500000000001</v>
      </c>
      <c r="ER8" s="116" cm="1">
        <f t="array" ref="ER8">_xll.EQNXTDZ($A$1,$B8,ER$1)</f>
        <v>1221.05</v>
      </c>
      <c r="ES8" s="116" cm="1">
        <f t="array" ref="ES8">_xll.EQNXTDZ($A$1,$B8,ES$1)</f>
        <v>1161.5</v>
      </c>
      <c r="ET8" s="116" cm="1">
        <f t="array" ref="ET8">_xll.EQNXTDZ($A$1,$B8,ET$1)</f>
        <v>1079.55</v>
      </c>
      <c r="EU8" s="116" cm="1">
        <f t="array" ref="EU8">_xll.EQNXTDZ($A$1,$B8,EU$1)</f>
        <v>1063.25</v>
      </c>
      <c r="EV8" s="116" cm="1">
        <f t="array" ref="EV8">_xll.EQNXTDZ($A$1,$B8,EV$1)</f>
        <v>1103.4000000000001</v>
      </c>
      <c r="EW8" s="116" cm="1">
        <f t="array" ref="EW8">_xll.EQNXTDZ($A$1,$B8,EW$1)</f>
        <v>1068.5</v>
      </c>
      <c r="EX8" s="116" cm="1">
        <f t="array" ref="EX8">_xll.EQNXTDZ($A$1,$B8,EX$1)</f>
        <v>884.2</v>
      </c>
      <c r="EY8" s="116" cm="1">
        <f t="array" ref="EY8">_xll.EQNXTDZ($A$1,$B8,EY$1)</f>
        <v>885.1</v>
      </c>
      <c r="EZ8" s="116" cm="1">
        <f t="array" ref="EZ8">_xll.EQNXTDZ($A$1,$B8,EZ$1)</f>
        <v>907.55</v>
      </c>
      <c r="FA8" s="116" cm="1">
        <f t="array" ref="FA8">_xll.EQNXTDZ($A$1,$B8,FA$1)</f>
        <v>892.25</v>
      </c>
      <c r="FB8" s="116" cm="1">
        <f t="array" ref="FB8">_xll.EQNXTDZ($A$1,$B8,FB$1)</f>
        <v>951.55</v>
      </c>
      <c r="FC8" s="116" cm="1">
        <f t="array" ref="FC8">_xll.EQNXTDZ($A$1,$B8,FC$1)</f>
        <v>1146.0999999999999</v>
      </c>
      <c r="FD8" s="116" cm="1">
        <f t="array" ref="FD8">_xll.EQNXTDZ($A$1,$B8,FD$1)</f>
        <v>1140.5</v>
      </c>
      <c r="FE8" s="116" cm="1">
        <f t="array" ref="FE8">_xll.EQNXTDZ($A$1,$B8,FE$1)</f>
        <v>1065</v>
      </c>
      <c r="FF8" s="116" cm="1">
        <f t="array" ref="FF8">_xll.EQNXTDZ($A$1,$B8,FF$1)</f>
        <v>1115.5999999999999</v>
      </c>
      <c r="FG8" s="116" cm="1">
        <f t="array" ref="FG8">_xll.EQNXTDZ($A$1,$B8,FG$1)</f>
        <v>1155</v>
      </c>
      <c r="FH8" s="116" cm="1">
        <f t="array" ref="FH8">_xll.EQNXTDZ($A$1,$B8,FH$1)</f>
        <v>1115</v>
      </c>
      <c r="FI8" s="116" cm="1">
        <f t="array" ref="FI8">_xll.EQNXTDZ($A$1,$B8,FI$1)</f>
        <v>1083.0999999999999</v>
      </c>
      <c r="FJ8" s="116" cm="1">
        <f t="array" ref="FJ8">_xll.EQNXTDZ($A$1,$B8,FJ$1)</f>
        <v>1068.2</v>
      </c>
      <c r="FK8" s="116" cm="1">
        <f t="array" ref="FK8">_xll.EQNXTDZ($A$1,$B8,FK$1)</f>
        <v>1082</v>
      </c>
      <c r="FL8" s="116" cm="1">
        <f t="array" ref="FL8">_xll.EQNXTDZ($A$1,$B8,FL$1)</f>
        <v>1093</v>
      </c>
      <c r="FM8" s="116" cm="1">
        <f t="array" ref="FM8">_xll.EQNXTDZ($A$1,$B8,FM$1)</f>
        <v>1190.2</v>
      </c>
      <c r="FN8" s="116" cm="1">
        <f t="array" ref="FN8">_xll.EQNXTDZ($A$1,$B8,FN$1)</f>
        <v>1368.1</v>
      </c>
      <c r="FO8" s="116" cm="1">
        <f t="array" ref="FO8">_xll.EQNXTDZ($A$1,$B8,FO$1)</f>
        <v>1425.2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801.55</v>
      </c>
      <c r="JK8" s="116">
        <f>MIN(EO8:EQ8)</f>
        <v>1111.1500000000001</v>
      </c>
      <c r="JL8" s="116">
        <f>MIN(ER8:ET8)</f>
        <v>1079.55</v>
      </c>
      <c r="JM8" s="116">
        <f>MIN(EU8:EW8)</f>
        <v>1063.25</v>
      </c>
      <c r="JN8" s="116">
        <f>MIN(EX8:EZ8)</f>
        <v>884.2</v>
      </c>
      <c r="JO8" s="116">
        <f>MIN(FA8:FC8)</f>
        <v>892.25</v>
      </c>
      <c r="JP8" s="116">
        <f>MIN(FD8:FF8)</f>
        <v>1065</v>
      </c>
      <c r="JQ8" s="116">
        <f>MIN(FG8:FI8)</f>
        <v>1083.0999999999999</v>
      </c>
      <c r="JR8" s="116">
        <f>MIN(FJ8:FL8)</f>
        <v>1068.2</v>
      </c>
      <c r="JS8" s="116">
        <f>MIN(FM8:FO8)</f>
        <v>1190.2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882.6</v>
      </c>
      <c r="EL9" s="116" cm="1">
        <f t="array" ref="EL9">_xll.EQNXTDZ($A$1,$B9,EL$1)</f>
        <v>915.6</v>
      </c>
      <c r="EM9" s="116" cm="1">
        <f t="array" ref="EM9">_xll.EQNXTDZ($A$1,$B9,EM$1)</f>
        <v>1190.5999999999999</v>
      </c>
      <c r="EN9" s="116" cm="1">
        <f t="array" ref="EN9">_xll.EQNXTDZ($A$1,$B9,EN$1)</f>
        <v>1222.6500000000001</v>
      </c>
      <c r="EO9" s="116" cm="1">
        <f t="array" ref="EO9">_xll.EQNXTDZ($A$1,$B9,EO$1)</f>
        <v>1352.2</v>
      </c>
      <c r="EP9" s="116" cm="1">
        <f t="array" ref="EP9">_xll.EQNXTDZ($A$1,$B9,EP$1)</f>
        <v>1259.95</v>
      </c>
      <c r="EQ9" s="116" cm="1">
        <f t="array" ref="EQ9">_xll.EQNXTDZ($A$1,$B9,EQ$1)</f>
        <v>1315.5</v>
      </c>
      <c r="ER9" s="116" cm="1">
        <f t="array" ref="ER9">_xll.EQNXTDZ($A$1,$B9,ER$1)</f>
        <v>1294.75</v>
      </c>
      <c r="ES9" s="116" cm="1">
        <f t="array" ref="ES9">_xll.EQNXTDZ($A$1,$B9,ES$1)</f>
        <v>1176.1500000000001</v>
      </c>
      <c r="ET9" s="116" cm="1">
        <f t="array" ref="ET9">_xll.EQNXTDZ($A$1,$B9,ET$1)</f>
        <v>1168.0999999999999</v>
      </c>
      <c r="EU9" s="116" cm="1">
        <f t="array" ref="EU9">_xll.EQNXTDZ($A$1,$B9,EU$1)</f>
        <v>1137.3499999999999</v>
      </c>
      <c r="EV9" s="116" cm="1">
        <f t="array" ref="EV9">_xll.EQNXTDZ($A$1,$B9,EV$1)</f>
        <v>1135.45</v>
      </c>
      <c r="EW9" s="116" cm="1">
        <f t="array" ref="EW9">_xll.EQNXTDZ($A$1,$B9,EW$1)</f>
        <v>1106.8499999999999</v>
      </c>
      <c r="EX9" s="116" cm="1">
        <f t="array" ref="EX9">_xll.EQNXTDZ($A$1,$B9,EX$1)</f>
        <v>916.5</v>
      </c>
      <c r="EY9" s="116" cm="1">
        <f t="array" ref="EY9">_xll.EQNXTDZ($A$1,$B9,EY$1)</f>
        <v>959</v>
      </c>
      <c r="EZ9" s="116" cm="1">
        <f t="array" ref="EZ9">_xll.EQNXTDZ($A$1,$B9,EZ$1)</f>
        <v>1000.55</v>
      </c>
      <c r="FA9" s="116" cm="1">
        <f t="array" ref="FA9">_xll.EQNXTDZ($A$1,$B9,FA$1)</f>
        <v>988.8</v>
      </c>
      <c r="FB9" s="116" cm="1">
        <f t="array" ref="FB9">_xll.EQNXTDZ($A$1,$B9,FB$1)</f>
        <v>1193.95</v>
      </c>
      <c r="FC9" s="116" cm="1">
        <f t="array" ref="FC9">_xll.EQNXTDZ($A$1,$B9,FC$1)</f>
        <v>1230</v>
      </c>
      <c r="FD9" s="116" cm="1">
        <f t="array" ref="FD9">_xll.EQNXTDZ($A$1,$B9,FD$1)</f>
        <v>1170.5999999999999</v>
      </c>
      <c r="FE9" s="116" cm="1">
        <f t="array" ref="FE9">_xll.EQNXTDZ($A$1,$B9,FE$1)</f>
        <v>1119.0999999999999</v>
      </c>
      <c r="FF9" s="116" cm="1">
        <f t="array" ref="FF9">_xll.EQNXTDZ($A$1,$B9,FF$1)</f>
        <v>1178.0999999999999</v>
      </c>
      <c r="FG9" s="116" cm="1">
        <f t="array" ref="FG9">_xll.EQNXTDZ($A$1,$B9,FG$1)</f>
        <v>1187</v>
      </c>
      <c r="FH9" s="116" cm="1">
        <f t="array" ref="FH9">_xll.EQNXTDZ($A$1,$B9,FH$1)</f>
        <v>1169.5999999999999</v>
      </c>
      <c r="FI9" s="116" cm="1">
        <f t="array" ref="FI9">_xll.EQNXTDZ($A$1,$B9,FI$1)</f>
        <v>1134.0999999999999</v>
      </c>
      <c r="FJ9" s="116" cm="1">
        <f t="array" ref="FJ9">_xll.EQNXTDZ($A$1,$B9,FJ$1)</f>
        <v>1115.8</v>
      </c>
      <c r="FK9" s="116" cm="1">
        <f t="array" ref="FK9">_xll.EQNXTDZ($A$1,$B9,FK$1)</f>
        <v>1163</v>
      </c>
      <c r="FL9" s="116" cm="1">
        <f t="array" ref="FL9">_xll.EQNXTDZ($A$1,$B9,FL$1)</f>
        <v>1175</v>
      </c>
      <c r="FM9" s="116" cm="1">
        <f t="array" ref="FM9">_xll.EQNXTDZ($A$1,$B9,FM$1)</f>
        <v>1457</v>
      </c>
      <c r="FN9" s="116" cm="1">
        <f t="array" ref="FN9">_xll.EQNXTDZ($A$1,$B9,FN$1)</f>
        <v>1493.6</v>
      </c>
      <c r="FO9" s="116" cm="1">
        <f t="array" ref="FO9">_xll.EQNXTDZ($A$1,$B9,FO$1)</f>
        <v>1839.6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882.6</v>
      </c>
      <c r="JJ9" s="116">
        <f>+EN9</f>
        <v>1222.6500000000001</v>
      </c>
      <c r="JK9" s="116">
        <f>EQ9</f>
        <v>1315.5</v>
      </c>
      <c r="JL9" s="116">
        <f>ET9</f>
        <v>1168.0999999999999</v>
      </c>
      <c r="JM9" s="116">
        <f>EW9</f>
        <v>1106.8499999999999</v>
      </c>
      <c r="JN9" s="116">
        <f>EZ9</f>
        <v>1000.55</v>
      </c>
      <c r="JO9" s="116">
        <f>FC9</f>
        <v>1230</v>
      </c>
      <c r="JP9" s="116">
        <f>FF9</f>
        <v>1178.0999999999999</v>
      </c>
      <c r="JQ9" s="116">
        <f>FI9</f>
        <v>1134.0999999999999</v>
      </c>
      <c r="JR9" s="116">
        <f>FL9</f>
        <v>1175</v>
      </c>
      <c r="JS9" s="116">
        <f>FO9</f>
        <v>1839.6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933.15</v>
      </c>
      <c r="EL13" cm="1">
        <f t="array" ref="EL13">_xll.EQNXTDZ($A$1,$B13,EL$1)</f>
        <v>883.2</v>
      </c>
      <c r="EM13" cm="1">
        <f t="array" ref="EM13">_xll.EQNXTDZ($A$1,$B13,EM$1)</f>
        <v>919</v>
      </c>
      <c r="EN13" cm="1">
        <f t="array" ref="EN13">_xll.EQNXTDZ($A$1,$B13,EN$1)</f>
        <v>1228.3</v>
      </c>
      <c r="EO13" cm="1">
        <f t="array" ref="EO13">_xll.EQNXTDZ($A$1,$B13,EO$1)</f>
        <v>1235.3</v>
      </c>
      <c r="EP13" cm="1">
        <f t="array" ref="EP13">_xll.EQNXTDZ($A$1,$B13,EP$1)</f>
        <v>1358</v>
      </c>
      <c r="EQ13" cm="1">
        <f t="array" ref="EQ13">_xll.EQNXTDZ($A$1,$B13,EQ$1)</f>
        <v>1297.7</v>
      </c>
      <c r="ER13" cm="1">
        <f t="array" ref="ER13">_xll.EQNXTDZ($A$1,$B13,ER$1)</f>
        <v>1319.8</v>
      </c>
      <c r="ES13" cm="1">
        <f t="array" ref="ES13">_xll.EQNXTDZ($A$1,$B13,ES$1)</f>
        <v>1297.05</v>
      </c>
      <c r="ET13" cm="1">
        <f t="array" ref="ET13">_xll.EQNXTDZ($A$1,$B13,ET$1)</f>
        <v>1166.1500000000001</v>
      </c>
      <c r="EU13" cm="1">
        <f t="array" ref="EU13">_xll.EQNXTDZ($A$1,$B13,EU$1)</f>
        <v>1170</v>
      </c>
      <c r="EV13" cm="1">
        <f t="array" ref="EV13">_xll.EQNXTDZ($A$1,$B13,EV$1)</f>
        <v>1136.8</v>
      </c>
      <c r="EW13" cm="1">
        <f t="array" ref="EW13">_xll.EQNXTDZ($A$1,$B13,EW$1)</f>
        <v>1126</v>
      </c>
      <c r="EX13" cm="1">
        <f t="array" ref="EX13">_xll.EQNXTDZ($A$1,$B13,EX$1)</f>
        <v>1101.0999999999999</v>
      </c>
      <c r="EY13" cm="1">
        <f t="array" ref="EY13">_xll.EQNXTDZ($A$1,$B13,EY$1)</f>
        <v>916.05</v>
      </c>
      <c r="EZ13" cm="1">
        <f t="array" ref="EZ13">_xll.EQNXTDZ($A$1,$B13,EZ$1)</f>
        <v>1005</v>
      </c>
      <c r="FA13" cm="1">
        <f t="array" ref="FA13">_xll.EQNXTDZ($A$1,$B13,FA$1)</f>
        <v>981.1</v>
      </c>
      <c r="FB13" cm="1">
        <f t="array" ref="FB13">_xll.EQNXTDZ($A$1,$B13,FB$1)</f>
        <v>986.25</v>
      </c>
      <c r="FC13" cm="1">
        <f t="array" ref="FC13">_xll.EQNXTDZ($A$1,$B13,FC$1)</f>
        <v>1217.75</v>
      </c>
      <c r="FD13" cm="1">
        <f t="array" ref="FD13">_xll.EQNXTDZ($A$1,$B13,FD$1)</f>
        <v>1210.05</v>
      </c>
      <c r="FE13" cm="1">
        <f t="array" ref="FE13">_xll.EQNXTDZ($A$1,$B13,FE$1)</f>
        <v>1166</v>
      </c>
      <c r="FF13" cm="1">
        <f t="array" ref="FF13">_xll.EQNXTDZ($A$1,$B13,FF$1)</f>
        <v>1128.0999999999999</v>
      </c>
      <c r="FG13" cm="1">
        <f t="array" ref="FG13">_xll.EQNXTDZ($A$1,$B13,FG$1)</f>
        <v>1171.7</v>
      </c>
      <c r="FH13" cm="1">
        <f t="array" ref="FH13">_xll.EQNXTDZ($A$1,$B13,FH$1)</f>
        <v>1186.7</v>
      </c>
      <c r="FI13" cm="1">
        <f t="array" ref="FI13">_xll.EQNXTDZ($A$1,$B13,FI$1)</f>
        <v>1167.05</v>
      </c>
      <c r="FJ13" cm="1">
        <f t="array" ref="FJ13">_xll.EQNXTDZ($A$1,$B13,FJ$1)</f>
        <v>1127.3</v>
      </c>
      <c r="FK13" cm="1">
        <f t="array" ref="FK13">_xll.EQNXTDZ($A$1,$B13,FK$1)</f>
        <v>1105.6500000000001</v>
      </c>
      <c r="FL13" cm="1">
        <f t="array" ref="FL13">_xll.EQNXTDZ($A$1,$B13,FL$1)</f>
        <v>1030.8499999999999</v>
      </c>
      <c r="FM13" cm="1">
        <f t="array" ref="FM13">_xll.EQNXTDZ($A$1,$B13,FM$1)</f>
        <v>1234.75</v>
      </c>
      <c r="FN13" cm="1">
        <f t="array" ref="FN13">_xll.EQNXTDZ($A$1,$B13,FN$1)</f>
        <v>1483</v>
      </c>
      <c r="FO13" cm="1">
        <f t="array" ref="FO13">_xll.EQNXTDZ($A$1,$B13,FO$1)</f>
        <v>1501.65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990</v>
      </c>
      <c r="EL14" s="116" cm="1">
        <f t="array" ref="EL14">_xll.EQNXTDZ($A$1,$B14,EL$1)</f>
        <v>938</v>
      </c>
      <c r="EM14" s="116" cm="1">
        <f t="array" ref="EM14">_xll.EQNXTDZ($A$1,$B14,EM$1)</f>
        <v>1323</v>
      </c>
      <c r="EN14" s="116" cm="1">
        <f t="array" ref="EN14">_xll.EQNXTDZ($A$1,$B14,EN$1)</f>
        <v>1279.95</v>
      </c>
      <c r="EO14" s="116" cm="1">
        <f t="array" ref="EO14">_xll.EQNXTDZ($A$1,$B14,EO$1)</f>
        <v>1448.65</v>
      </c>
      <c r="EP14" s="116" cm="1">
        <f t="array" ref="EP14">_xll.EQNXTDZ($A$1,$B14,EP$1)</f>
        <v>1471.95</v>
      </c>
      <c r="EQ14" s="116" cm="1">
        <f t="array" ref="EQ14">_xll.EQNXTDZ($A$1,$B14,EQ$1)</f>
        <v>1405</v>
      </c>
      <c r="ER14" s="116" cm="1">
        <f t="array" ref="ER14">_xll.EQNXTDZ($A$1,$B14,ER$1)</f>
        <v>1507.2</v>
      </c>
      <c r="ES14" s="116" cm="1">
        <f t="array" ref="ES14">_xll.EQNXTDZ($A$1,$B14,ES$1)</f>
        <v>1332.3</v>
      </c>
      <c r="ET14" s="116" cm="1">
        <f t="array" ref="ET14">_xll.EQNXTDZ($A$1,$B14,ET$1)</f>
        <v>1247.3499999999999</v>
      </c>
      <c r="EU14" s="116" cm="1">
        <f t="array" ref="EU14">_xll.EQNXTDZ($A$1,$B14,EU$1)</f>
        <v>1200.95</v>
      </c>
      <c r="EV14" s="116" cm="1">
        <f t="array" ref="EV14">_xll.EQNXTDZ($A$1,$B14,EV$1)</f>
        <v>1246.1500000000001</v>
      </c>
      <c r="EW14" s="116" cm="1">
        <f t="array" ref="EW14">_xll.EQNXTDZ($A$1,$B14,EW$1)</f>
        <v>1219.95</v>
      </c>
      <c r="EX14" s="116" cm="1">
        <f t="array" ref="EX14">_xll.EQNXTDZ($A$1,$B14,EX$1)</f>
        <v>1116.8499999999999</v>
      </c>
      <c r="EY14" s="116" cm="1">
        <f t="array" ref="EY14">_xll.EQNXTDZ($A$1,$B14,EY$1)</f>
        <v>1044.7</v>
      </c>
      <c r="EZ14" s="116" cm="1">
        <f t="array" ref="EZ14">_xll.EQNXTDZ($A$1,$B14,EZ$1)</f>
        <v>1075</v>
      </c>
      <c r="FA14" s="116" cm="1">
        <f t="array" ref="FA14">_xll.EQNXTDZ($A$1,$B14,FA$1)</f>
        <v>1050.7</v>
      </c>
      <c r="FB14" s="116" cm="1">
        <f t="array" ref="FB14">_xll.EQNXTDZ($A$1,$B14,FB$1)</f>
        <v>1234.95</v>
      </c>
      <c r="FC14" s="116" cm="1">
        <f t="array" ref="FC14">_xll.EQNXTDZ($A$1,$B14,FC$1)</f>
        <v>1273.95</v>
      </c>
      <c r="FD14" s="116" cm="1">
        <f t="array" ref="FD14">_xll.EQNXTDZ($A$1,$B14,FD$1)</f>
        <v>1289</v>
      </c>
      <c r="FE14" s="116" cm="1">
        <f t="array" ref="FE14">_xll.EQNXTDZ($A$1,$B14,FE$1)</f>
        <v>1179</v>
      </c>
      <c r="FF14" s="116" cm="1">
        <f t="array" ref="FF14">_xll.EQNXTDZ($A$1,$B14,FF$1)</f>
        <v>1262.8</v>
      </c>
      <c r="FG14" s="116" cm="1">
        <f t="array" ref="FG14">_xll.EQNXTDZ($A$1,$B14,FG$1)</f>
        <v>1244</v>
      </c>
      <c r="FH14" s="116" cm="1">
        <f t="array" ref="FH14">_xll.EQNXTDZ($A$1,$B14,FH$1)</f>
        <v>1259</v>
      </c>
      <c r="FI14" s="116" cm="1">
        <f t="array" ref="FI14">_xll.EQNXTDZ($A$1,$B14,FI$1)</f>
        <v>1188.45</v>
      </c>
      <c r="FJ14" s="116" cm="1">
        <f t="array" ref="FJ14">_xll.EQNXTDZ($A$1,$B14,FJ$1)</f>
        <v>1170.8499999999999</v>
      </c>
      <c r="FK14" s="116" cm="1">
        <f t="array" ref="FK14">_xll.EQNXTDZ($A$1,$B14,FK$1)</f>
        <v>1203.55</v>
      </c>
      <c r="FL14" s="116" cm="1">
        <f t="array" ref="FL14">_xll.EQNXTDZ($A$1,$B14,FL$1)</f>
        <v>1261.25</v>
      </c>
      <c r="FM14" s="116" cm="1">
        <f t="array" ref="FM14">_xll.EQNXTDZ($A$1,$B14,FM$1)</f>
        <v>1619.9</v>
      </c>
      <c r="FN14" s="116" cm="1">
        <f t="array" ref="FN14">_xll.EQNXTDZ($A$1,$B14,FN$1)</f>
        <v>1576</v>
      </c>
      <c r="FO14" s="116" cm="1">
        <f t="array" ref="FO14">_xll.EQNXTDZ($A$1,$B14,FO$1)</f>
        <v>1979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990</v>
      </c>
      <c r="JJ14" s="116">
        <f>+MAX(EL14:EN14)</f>
        <v>1323</v>
      </c>
      <c r="JK14" s="116">
        <f>MAX(EO14:EQ14)</f>
        <v>1471.95</v>
      </c>
      <c r="JL14" s="116">
        <f>MAX(ER14:ET14)</f>
        <v>1507.2</v>
      </c>
      <c r="JM14" s="116">
        <f>MAX(EU14:EW14)</f>
        <v>1246.1500000000001</v>
      </c>
      <c r="JN14" s="116">
        <f>MAX(EX14:EZ14)</f>
        <v>1116.8499999999999</v>
      </c>
      <c r="JO14" s="116">
        <f>MAX(FA14:FC14)</f>
        <v>1273.95</v>
      </c>
      <c r="JP14" s="116">
        <f>MAX(FD14:FF14)</f>
        <v>1289</v>
      </c>
      <c r="JQ14" s="116">
        <f>MAX(FG14:FI14)</f>
        <v>1259</v>
      </c>
      <c r="JR14" s="116">
        <f>MAX(FJ14:FL14)</f>
        <v>1261.25</v>
      </c>
      <c r="JS14" s="116">
        <f>MAX(FM14:FO14)</f>
        <v>1979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855.2</v>
      </c>
      <c r="EL15" s="116" cm="1">
        <f t="array" ref="EL15">_xll.EQNXTDZ($A$1,$B15,EL$1)</f>
        <v>802.2</v>
      </c>
      <c r="EM15" s="116" cm="1">
        <f t="array" ref="EM15">_xll.EQNXTDZ($A$1,$B15,EM$1)</f>
        <v>891</v>
      </c>
      <c r="EN15" s="116" cm="1">
        <f t="array" ref="EN15">_xll.EQNXTDZ($A$1,$B15,EN$1)</f>
        <v>1060.05</v>
      </c>
      <c r="EO15" s="116" cm="1">
        <f t="array" ref="EO15">_xll.EQNXTDZ($A$1,$B15,EO$1)</f>
        <v>1185</v>
      </c>
      <c r="EP15" s="116" cm="1">
        <f t="array" ref="EP15">_xll.EQNXTDZ($A$1,$B15,EP$1)</f>
        <v>1194.2</v>
      </c>
      <c r="EQ15" s="116" cm="1">
        <f t="array" ref="EQ15">_xll.EQNXTDZ($A$1,$B15,EQ$1)</f>
        <v>1111</v>
      </c>
      <c r="ER15" s="116" cm="1">
        <f t="array" ref="ER15">_xll.EQNXTDZ($A$1,$B15,ER$1)</f>
        <v>1221.95</v>
      </c>
      <c r="ES15" s="116" cm="1">
        <f t="array" ref="ES15">_xll.EQNXTDZ($A$1,$B15,ES$1)</f>
        <v>1162</v>
      </c>
      <c r="ET15" s="116" cm="1">
        <f t="array" ref="ET15">_xll.EQNXTDZ($A$1,$B15,ET$1)</f>
        <v>1080.7</v>
      </c>
      <c r="EU15" s="116" cm="1">
        <f t="array" ref="EU15">_xll.EQNXTDZ($A$1,$B15,EU$1)</f>
        <v>1059.05</v>
      </c>
      <c r="EV15" s="116" cm="1">
        <f t="array" ref="EV15">_xll.EQNXTDZ($A$1,$B15,EV$1)</f>
        <v>1104.9000000000001</v>
      </c>
      <c r="EW15" s="116" cm="1">
        <f t="array" ref="EW15">_xll.EQNXTDZ($A$1,$B15,EW$1)</f>
        <v>1069.05</v>
      </c>
      <c r="EX15" s="116" cm="1">
        <f t="array" ref="EX15">_xll.EQNXTDZ($A$1,$B15,EX$1)</f>
        <v>885.65</v>
      </c>
      <c r="EY15" s="116" cm="1">
        <f t="array" ref="EY15">_xll.EQNXTDZ($A$1,$B15,EY$1)</f>
        <v>884.65</v>
      </c>
      <c r="EZ15" s="116" cm="1">
        <f t="array" ref="EZ15">_xll.EQNXTDZ($A$1,$B15,EZ$1)</f>
        <v>908.75</v>
      </c>
      <c r="FA15" s="116" cm="1">
        <f t="array" ref="FA15">_xll.EQNXTDZ($A$1,$B15,FA$1)</f>
        <v>890.65</v>
      </c>
      <c r="FB15" s="116" cm="1">
        <f t="array" ref="FB15">_xll.EQNXTDZ($A$1,$B15,FB$1)</f>
        <v>956</v>
      </c>
      <c r="FC15" s="116" cm="1">
        <f t="array" ref="FC15">_xll.EQNXTDZ($A$1,$B15,FC$1)</f>
        <v>1144.75</v>
      </c>
      <c r="FD15" s="116" cm="1">
        <f t="array" ref="FD15">_xll.EQNXTDZ($A$1,$B15,FD$1)</f>
        <v>1151.8</v>
      </c>
      <c r="FE15" s="116" cm="1">
        <f t="array" ref="FE15">_xll.EQNXTDZ($A$1,$B15,FE$1)</f>
        <v>1063.8499999999999</v>
      </c>
      <c r="FF15" s="116" cm="1">
        <f t="array" ref="FF15">_xll.EQNXTDZ($A$1,$B15,FF$1)</f>
        <v>1117.3</v>
      </c>
      <c r="FG15" s="116" cm="1">
        <f t="array" ref="FG15">_xll.EQNXTDZ($A$1,$B15,FG$1)</f>
        <v>1155.6500000000001</v>
      </c>
      <c r="FH15" s="116" cm="1">
        <f t="array" ref="FH15">_xll.EQNXTDZ($A$1,$B15,FH$1)</f>
        <v>1115</v>
      </c>
      <c r="FI15" s="116" cm="1">
        <f t="array" ref="FI15">_xll.EQNXTDZ($A$1,$B15,FI$1)</f>
        <v>1077.8499999999999</v>
      </c>
      <c r="FJ15" s="116" cm="1">
        <f t="array" ref="FJ15">_xll.EQNXTDZ($A$1,$B15,FJ$1)</f>
        <v>1054.3499999999999</v>
      </c>
      <c r="FK15" s="116" cm="1">
        <f t="array" ref="FK15">_xll.EQNXTDZ($A$1,$B15,FK$1)</f>
        <v>1072.3499999999999</v>
      </c>
      <c r="FL15" s="116" cm="1">
        <f t="array" ref="FL15">_xll.EQNXTDZ($A$1,$B15,FL$1)</f>
        <v>1030.8499999999999</v>
      </c>
      <c r="FM15" s="116" cm="1">
        <f t="array" ref="FM15">_xll.EQNXTDZ($A$1,$B15,FM$1)</f>
        <v>1194.55</v>
      </c>
      <c r="FN15" s="116" cm="1">
        <f t="array" ref="FN15">_xll.EQNXTDZ($A$1,$B15,FN$1)</f>
        <v>1368.95</v>
      </c>
      <c r="FO15" s="116" cm="1">
        <f t="array" ref="FO15">_xll.EQNXTDZ($A$1,$B15,FO$1)</f>
        <v>1425.6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802.2</v>
      </c>
      <c r="JK15" s="116">
        <f>MIN(EO15:EQ15)</f>
        <v>1111</v>
      </c>
      <c r="JL15" s="116">
        <f>MIN(ER15:ET15)</f>
        <v>1080.7</v>
      </c>
      <c r="JM15" s="116">
        <f>MIN(EU15:EW15)</f>
        <v>1059.05</v>
      </c>
      <c r="JN15" s="116">
        <f>MIN(EX15:EZ15)</f>
        <v>884.65</v>
      </c>
      <c r="JO15" s="116">
        <f>MIN(FA15:FC15)</f>
        <v>890.65</v>
      </c>
      <c r="JP15" s="116">
        <f>MIN(FD15:FF15)</f>
        <v>1063.8499999999999</v>
      </c>
      <c r="JQ15" s="116">
        <f>MIN(FG15:FI15)</f>
        <v>1077.8499999999999</v>
      </c>
      <c r="JR15" s="116">
        <f>MIN(FJ15:FL15)</f>
        <v>1030.8499999999999</v>
      </c>
      <c r="JS15" s="116">
        <f>MIN(FM15:FO15)</f>
        <v>1194.55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883.35</v>
      </c>
      <c r="EL16" s="116" cm="1">
        <f t="array" ref="EL16">_xll.EQNXTDZ($A$1,$B16,EL$1)</f>
        <v>915.2</v>
      </c>
      <c r="EM16" s="116" cm="1">
        <f t="array" ref="EM16">_xll.EQNXTDZ($A$1,$B16,EM$1)</f>
        <v>1188.9000000000001</v>
      </c>
      <c r="EN16" s="116" cm="1">
        <f t="array" ref="EN16">_xll.EQNXTDZ($A$1,$B16,EN$1)</f>
        <v>1220</v>
      </c>
      <c r="EO16" s="116" cm="1">
        <f t="array" ref="EO16">_xll.EQNXTDZ($A$1,$B16,EO$1)</f>
        <v>1351.35</v>
      </c>
      <c r="EP16" s="116" cm="1">
        <f t="array" ref="EP16">_xll.EQNXTDZ($A$1,$B16,EP$1)</f>
        <v>1255.5999999999999</v>
      </c>
      <c r="EQ16" s="116" cm="1">
        <f t="array" ref="EQ16">_xll.EQNXTDZ($A$1,$B16,EQ$1)</f>
        <v>1314.75</v>
      </c>
      <c r="ER16" s="116" cm="1">
        <f t="array" ref="ER16">_xll.EQNXTDZ($A$1,$B16,ER$1)</f>
        <v>1294.8</v>
      </c>
      <c r="ES16" s="116" cm="1">
        <f t="array" ref="ES16">_xll.EQNXTDZ($A$1,$B16,ES$1)</f>
        <v>1175.3499999999999</v>
      </c>
      <c r="ET16" s="116" cm="1">
        <f t="array" ref="ET16">_xll.EQNXTDZ($A$1,$B16,ET$1)</f>
        <v>1169.2</v>
      </c>
      <c r="EU16" s="116" cm="1">
        <f t="array" ref="EU16">_xll.EQNXTDZ($A$1,$B16,EU$1)</f>
        <v>1136.8</v>
      </c>
      <c r="EV16" s="116" cm="1">
        <f t="array" ref="EV16">_xll.EQNXTDZ($A$1,$B16,EV$1)</f>
        <v>1135.7</v>
      </c>
      <c r="EW16" s="116" cm="1">
        <f t="array" ref="EW16">_xll.EQNXTDZ($A$1,$B16,EW$1)</f>
        <v>1107.3499999999999</v>
      </c>
      <c r="EX16" s="116" cm="1">
        <f t="array" ref="EX16">_xll.EQNXTDZ($A$1,$B16,EX$1)</f>
        <v>917.55</v>
      </c>
      <c r="EY16" s="116" cm="1">
        <f t="array" ref="EY16">_xll.EQNXTDZ($A$1,$B16,EY$1)</f>
        <v>959.2</v>
      </c>
      <c r="EZ16" s="116" cm="1">
        <f t="array" ref="EZ16">_xll.EQNXTDZ($A$1,$B16,EZ$1)</f>
        <v>999.65</v>
      </c>
      <c r="FA16" s="116" cm="1">
        <f t="array" ref="FA16">_xll.EQNXTDZ($A$1,$B16,FA$1)</f>
        <v>987.9</v>
      </c>
      <c r="FB16" s="116" cm="1">
        <f t="array" ref="FB16">_xll.EQNXTDZ($A$1,$B16,FB$1)</f>
        <v>1192.75</v>
      </c>
      <c r="FC16" s="116" cm="1">
        <f t="array" ref="FC16">_xll.EQNXTDZ($A$1,$B16,FC$1)</f>
        <v>1229.75</v>
      </c>
      <c r="FD16" s="116" cm="1">
        <f t="array" ref="FD16">_xll.EQNXTDZ($A$1,$B16,FD$1)</f>
        <v>1170.5</v>
      </c>
      <c r="FE16" s="116" cm="1">
        <f t="array" ref="FE16">_xll.EQNXTDZ($A$1,$B16,FE$1)</f>
        <v>1117.95</v>
      </c>
      <c r="FF16" s="116" cm="1">
        <f t="array" ref="FF16">_xll.EQNXTDZ($A$1,$B16,FF$1)</f>
        <v>1178.2</v>
      </c>
      <c r="FG16" s="116" cm="1">
        <f t="array" ref="FG16">_xll.EQNXTDZ($A$1,$B16,FG$1)</f>
        <v>1185</v>
      </c>
      <c r="FH16" s="116" cm="1">
        <f t="array" ref="FH16">_xll.EQNXTDZ($A$1,$B16,FH$1)</f>
        <v>1169.7</v>
      </c>
      <c r="FI16" s="116" cm="1">
        <f t="array" ref="FI16">_xll.EQNXTDZ($A$1,$B16,FI$1)</f>
        <v>1134.8</v>
      </c>
      <c r="FJ16" s="116" cm="1">
        <f t="array" ref="FJ16">_xll.EQNXTDZ($A$1,$B16,FJ$1)</f>
        <v>1114.1500000000001</v>
      </c>
      <c r="FK16" s="116" cm="1">
        <f t="array" ref="FK16">_xll.EQNXTDZ($A$1,$B16,FK$1)</f>
        <v>1163.7</v>
      </c>
      <c r="FL16" s="116" cm="1">
        <f t="array" ref="FL16">_xll.EQNXTDZ($A$1,$B16,FL$1)</f>
        <v>1172.75</v>
      </c>
      <c r="FM16" s="116" cm="1">
        <f t="array" ref="FM16">_xll.EQNXTDZ($A$1,$B16,FM$1)</f>
        <v>1461.15</v>
      </c>
      <c r="FN16" s="116" cm="1">
        <f t="array" ref="FN16">_xll.EQNXTDZ($A$1,$B16,FN$1)</f>
        <v>1496.65</v>
      </c>
      <c r="FO16" s="116" cm="1">
        <f t="array" ref="FO16">_xll.EQNXTDZ($A$1,$B16,FO$1)</f>
        <v>1840.3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883.35</v>
      </c>
      <c r="JJ16" s="116">
        <f>+EN16</f>
        <v>1220</v>
      </c>
      <c r="JK16" s="116">
        <f>EQ16</f>
        <v>1314.75</v>
      </c>
      <c r="JL16" s="116">
        <f>ET16</f>
        <v>1169.2</v>
      </c>
      <c r="JM16" s="116">
        <f>EW16</f>
        <v>1107.3499999999999</v>
      </c>
      <c r="JN16" s="116">
        <f>EZ16</f>
        <v>999.65</v>
      </c>
      <c r="JO16" s="116">
        <f>FC16</f>
        <v>1229.75</v>
      </c>
      <c r="JP16" s="116">
        <f>FF16</f>
        <v>1178.2</v>
      </c>
      <c r="JQ16" s="116">
        <f>FI16</f>
        <v>1134.8</v>
      </c>
      <c r="JR16" s="116">
        <f>FL16</f>
        <v>1172.75</v>
      </c>
      <c r="JS16" s="116">
        <f>FO16</f>
        <v>1840.3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990</v>
      </c>
      <c r="JJ19" s="116">
        <f t="shared" ref="JJ19:JP21" si="2">+IF(JJ14=0,JJ7,JJ14)</f>
        <v>1323</v>
      </c>
      <c r="JK19" s="116">
        <f t="shared" si="2"/>
        <v>1471.95</v>
      </c>
      <c r="JL19" s="116">
        <f t="shared" si="2"/>
        <v>1507.2</v>
      </c>
      <c r="JM19" s="116">
        <f t="shared" si="2"/>
        <v>1246.1500000000001</v>
      </c>
      <c r="JN19" s="116">
        <f t="shared" si="2"/>
        <v>1116.8499999999999</v>
      </c>
      <c r="JO19" s="116">
        <f t="shared" si="2"/>
        <v>1273.95</v>
      </c>
      <c r="JP19" s="116">
        <f t="shared" si="2"/>
        <v>1289</v>
      </c>
      <c r="JQ19" s="116">
        <f t="shared" ref="JQ19:KH19" si="3">+IF(JQ14=0,JQ7,JQ14)</f>
        <v>1259</v>
      </c>
      <c r="JR19" s="116">
        <f t="shared" si="3"/>
        <v>1261.25</v>
      </c>
      <c r="JS19" s="116">
        <f t="shared" si="3"/>
        <v>1979</v>
      </c>
      <c r="JT19" s="116">
        <f t="shared" si="3"/>
        <v>0</v>
      </c>
      <c r="JU19" s="116">
        <f t="shared" si="3"/>
        <v>0</v>
      </c>
      <c r="JV19" s="116">
        <f t="shared" si="3"/>
        <v>0</v>
      </c>
      <c r="JW19" s="116">
        <f t="shared" si="3"/>
        <v>0</v>
      </c>
      <c r="JX19" s="116">
        <f t="shared" si="3"/>
        <v>0</v>
      </c>
      <c r="JY19" s="116">
        <f t="shared" si="3"/>
        <v>0</v>
      </c>
      <c r="JZ19" s="116">
        <f t="shared" si="3"/>
        <v>0</v>
      </c>
      <c r="KA19" s="116">
        <f t="shared" si="3"/>
        <v>0</v>
      </c>
      <c r="KB19" s="116">
        <f t="shared" si="3"/>
        <v>0</v>
      </c>
      <c r="KC19" s="116">
        <f t="shared" si="3"/>
        <v>0</v>
      </c>
      <c r="KD19" s="116">
        <f t="shared" si="3"/>
        <v>0</v>
      </c>
      <c r="KE19" s="116">
        <f t="shared" si="3"/>
        <v>0</v>
      </c>
      <c r="KF19" s="116">
        <f t="shared" si="3"/>
        <v>0</v>
      </c>
      <c r="KG19" s="116">
        <f t="shared" si="3"/>
        <v>0</v>
      </c>
      <c r="KH19" s="116">
        <f t="shared" si="3"/>
        <v>0</v>
      </c>
    </row>
    <row r="20" spans="1:294" s="116" customFormat="1" x14ac:dyDescent="0.25">
      <c r="A20" s="116" t="s">
        <v>39</v>
      </c>
      <c r="HP20" s="116">
        <f t="shared" ref="HP20:IE21" si="4">+IF(HP15=0,HP8,HP15)</f>
        <v>0</v>
      </c>
      <c r="HQ20" s="116">
        <f t="shared" si="4"/>
        <v>0</v>
      </c>
      <c r="HR20" s="116">
        <f t="shared" si="4"/>
        <v>0</v>
      </c>
      <c r="HS20" s="116">
        <f t="shared" si="4"/>
        <v>0</v>
      </c>
      <c r="HT20" s="116">
        <f t="shared" si="4"/>
        <v>0</v>
      </c>
      <c r="HU20" s="116">
        <f t="shared" si="4"/>
        <v>0</v>
      </c>
      <c r="HV20" s="116">
        <f t="shared" si="4"/>
        <v>0</v>
      </c>
      <c r="HW20" s="116">
        <f t="shared" si="4"/>
        <v>0</v>
      </c>
      <c r="HX20" s="116">
        <f t="shared" si="4"/>
        <v>0</v>
      </c>
      <c r="HY20" s="116">
        <f t="shared" si="4"/>
        <v>0</v>
      </c>
      <c r="HZ20" s="116">
        <f t="shared" si="4"/>
        <v>0</v>
      </c>
      <c r="IA20" s="116">
        <f t="shared" si="4"/>
        <v>0</v>
      </c>
      <c r="IB20" s="116">
        <f t="shared" si="4"/>
        <v>0</v>
      </c>
      <c r="IC20" s="116">
        <f t="shared" si="4"/>
        <v>0</v>
      </c>
      <c r="ID20" s="116">
        <f t="shared" si="4"/>
        <v>0</v>
      </c>
      <c r="IE20" s="116">
        <f t="shared" si="4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802.2</v>
      </c>
      <c r="JK20" s="116">
        <f t="shared" si="2"/>
        <v>1111</v>
      </c>
      <c r="JL20" s="116">
        <f t="shared" si="2"/>
        <v>1080.7</v>
      </c>
      <c r="JM20" s="116">
        <f t="shared" si="2"/>
        <v>1059.05</v>
      </c>
      <c r="JN20" s="116">
        <f t="shared" si="2"/>
        <v>884.65</v>
      </c>
      <c r="JO20" s="116">
        <f t="shared" si="2"/>
        <v>890.65</v>
      </c>
      <c r="JP20" s="116">
        <f t="shared" si="2"/>
        <v>1063.8499999999999</v>
      </c>
      <c r="JQ20" s="116">
        <f t="shared" ref="JQ20:KH20" si="5">+IF(JQ15=0,JQ8,JQ15)</f>
        <v>1077.8499999999999</v>
      </c>
      <c r="JR20" s="116">
        <f t="shared" si="5"/>
        <v>1030.8499999999999</v>
      </c>
      <c r="JS20" s="116">
        <f t="shared" si="5"/>
        <v>1194.55</v>
      </c>
      <c r="JT20" s="116">
        <f t="shared" si="5"/>
        <v>0</v>
      </c>
      <c r="JU20" s="116">
        <f t="shared" si="5"/>
        <v>0</v>
      </c>
      <c r="JV20" s="116">
        <f t="shared" si="5"/>
        <v>0</v>
      </c>
      <c r="JW20" s="116">
        <f t="shared" si="5"/>
        <v>0</v>
      </c>
      <c r="JX20" s="116">
        <f t="shared" si="5"/>
        <v>0</v>
      </c>
      <c r="JY20" s="116">
        <f t="shared" si="5"/>
        <v>0</v>
      </c>
      <c r="JZ20" s="116">
        <f t="shared" si="5"/>
        <v>0</v>
      </c>
      <c r="KA20" s="116">
        <f t="shared" si="5"/>
        <v>0</v>
      </c>
      <c r="KB20" s="116">
        <f t="shared" si="5"/>
        <v>0</v>
      </c>
      <c r="KC20" s="116">
        <f t="shared" si="5"/>
        <v>0</v>
      </c>
      <c r="KD20" s="116">
        <f t="shared" si="5"/>
        <v>0</v>
      </c>
      <c r="KE20" s="116">
        <f t="shared" si="5"/>
        <v>0</v>
      </c>
      <c r="KF20" s="116">
        <f t="shared" si="5"/>
        <v>0</v>
      </c>
      <c r="KG20" s="116">
        <f t="shared" si="5"/>
        <v>0</v>
      </c>
      <c r="KH20" s="116">
        <f t="shared" si="5"/>
        <v>0</v>
      </c>
    </row>
    <row r="21" spans="1:294" s="116" customFormat="1" x14ac:dyDescent="0.25">
      <c r="A21" s="116" t="s">
        <v>37</v>
      </c>
      <c r="HP21" s="116">
        <f t="shared" si="4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883.35</v>
      </c>
      <c r="JJ21" s="116">
        <f t="shared" si="2"/>
        <v>1220</v>
      </c>
      <c r="JK21" s="116">
        <f t="shared" si="2"/>
        <v>1314.75</v>
      </c>
      <c r="JL21" s="116">
        <f t="shared" si="2"/>
        <v>1169.2</v>
      </c>
      <c r="JM21" s="116">
        <f t="shared" si="2"/>
        <v>1107.3499999999999</v>
      </c>
      <c r="JN21" s="116">
        <f t="shared" si="2"/>
        <v>999.65</v>
      </c>
      <c r="JO21" s="116">
        <f t="shared" si="2"/>
        <v>1229.75</v>
      </c>
      <c r="JP21" s="116">
        <f t="shared" si="2"/>
        <v>1178.2</v>
      </c>
      <c r="JQ21" s="116">
        <f t="shared" ref="JQ21:KH21" si="6">+IF(JQ16=0,JQ9,JQ16)</f>
        <v>1134.8</v>
      </c>
      <c r="JR21" s="116">
        <f t="shared" si="6"/>
        <v>1172.75</v>
      </c>
      <c r="JS21" s="116">
        <f t="shared" si="6"/>
        <v>1840.3</v>
      </c>
      <c r="JT21" s="116">
        <f t="shared" si="6"/>
        <v>0</v>
      </c>
      <c r="JU21" s="116">
        <f t="shared" si="6"/>
        <v>0</v>
      </c>
      <c r="JV21" s="116">
        <f t="shared" si="6"/>
        <v>0</v>
      </c>
      <c r="JW21" s="116">
        <f t="shared" si="6"/>
        <v>0</v>
      </c>
      <c r="JX21" s="116">
        <f t="shared" si="6"/>
        <v>0</v>
      </c>
      <c r="JY21" s="116">
        <f t="shared" si="6"/>
        <v>0</v>
      </c>
      <c r="JZ21" s="116">
        <f t="shared" si="6"/>
        <v>0</v>
      </c>
      <c r="KA21" s="116">
        <f t="shared" si="6"/>
        <v>0</v>
      </c>
      <c r="KB21" s="116">
        <f t="shared" si="6"/>
        <v>0</v>
      </c>
      <c r="KC21" s="116">
        <f t="shared" si="6"/>
        <v>0</v>
      </c>
      <c r="KD21" s="116">
        <f t="shared" si="6"/>
        <v>0</v>
      </c>
      <c r="KE21" s="116">
        <f t="shared" si="6"/>
        <v>0</v>
      </c>
      <c r="KF21" s="116">
        <f t="shared" si="6"/>
        <v>0</v>
      </c>
      <c r="KG21" s="116">
        <f t="shared" si="6"/>
        <v>0</v>
      </c>
      <c r="KH21" s="116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208433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201412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202203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9076350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9076350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9076350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9076350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9076350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9076350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90763500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90763500</v>
      </c>
      <c r="AX6" cm="1">
        <f t="array" ref="AX6">_xll.EQNXTDZ($A$1,$B6,AX$1)</f>
        <v>90763500</v>
      </c>
      <c r="AY6" cm="1">
        <f t="array" ref="AY6">_xll.EQNXTDZ($A$1,$B6,AY$1)</f>
        <v>90763500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0.90763499999999997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0.90763499999999997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0.90763499999999997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0.90763499999999997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0.90763499999999997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0.90763499999999997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9.0763499999999997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Y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9.0763499999999997</v>
      </c>
      <c r="AX7" s="100">
        <f t="shared" si="2"/>
        <v>9.0763499999999997</v>
      </c>
      <c r="AY7" s="100">
        <f t="shared" si="2"/>
        <v>9.0763499999999997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208433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517</v>
      </c>
      <c r="C3" s="171" t="s">
        <v>518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518</v>
      </c>
      <c r="N3" s="172" t="s">
        <v>517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45281</v>
      </c>
      <c r="B4" s="116">
        <v>990</v>
      </c>
      <c r="C4" s="116">
        <v>939.9</v>
      </c>
      <c r="D4" s="116">
        <v>855.2</v>
      </c>
      <c r="E4" s="116">
        <v>933.15</v>
      </c>
      <c r="F4" s="116">
        <v>939.9</v>
      </c>
      <c r="G4">
        <v>1645249</v>
      </c>
      <c r="H4" s="116"/>
      <c r="I4" s="116"/>
      <c r="L4" s="169">
        <v>45281</v>
      </c>
      <c r="M4" s="116">
        <v>939.95</v>
      </c>
      <c r="N4" s="116">
        <v>990</v>
      </c>
      <c r="O4" s="116">
        <v>855.1</v>
      </c>
      <c r="P4" s="116">
        <v>949.65</v>
      </c>
      <c r="Q4" s="116">
        <v>939.95</v>
      </c>
      <c r="R4">
        <v>27195021</v>
      </c>
    </row>
    <row r="5" spans="1:18" x14ac:dyDescent="0.25">
      <c r="A5" s="169">
        <v>45282</v>
      </c>
      <c r="B5" s="116">
        <v>959.65</v>
      </c>
      <c r="C5" s="116">
        <v>910.35</v>
      </c>
      <c r="D5" s="116">
        <v>906.25</v>
      </c>
      <c r="E5" s="116">
        <v>944</v>
      </c>
      <c r="F5" s="116">
        <v>910.35</v>
      </c>
      <c r="G5">
        <v>214859</v>
      </c>
      <c r="H5" s="116"/>
      <c r="I5" s="116"/>
      <c r="L5" s="169">
        <v>45282</v>
      </c>
      <c r="M5" s="116">
        <v>910.65</v>
      </c>
      <c r="N5" s="116">
        <v>959.9</v>
      </c>
      <c r="O5" s="116">
        <v>906.6</v>
      </c>
      <c r="P5" s="116">
        <v>945</v>
      </c>
      <c r="Q5" s="116">
        <v>910.65</v>
      </c>
      <c r="R5">
        <v>4189118</v>
      </c>
    </row>
    <row r="6" spans="1:18" x14ac:dyDescent="0.25">
      <c r="A6" s="169">
        <v>45286</v>
      </c>
      <c r="B6" s="116">
        <v>937.25</v>
      </c>
      <c r="C6" s="116">
        <v>929</v>
      </c>
      <c r="D6" s="116">
        <v>876.7</v>
      </c>
      <c r="E6" s="116">
        <v>910.8</v>
      </c>
      <c r="F6" s="116">
        <v>929</v>
      </c>
      <c r="G6">
        <v>173268</v>
      </c>
      <c r="H6" s="116"/>
      <c r="I6" s="116"/>
      <c r="L6" s="169">
        <v>45286</v>
      </c>
      <c r="M6" s="116">
        <v>928.85</v>
      </c>
      <c r="N6" s="116">
        <v>937.65</v>
      </c>
      <c r="O6" s="116">
        <v>876.6</v>
      </c>
      <c r="P6" s="116">
        <v>911.1</v>
      </c>
      <c r="Q6" s="116">
        <v>928.85</v>
      </c>
      <c r="R6">
        <v>3494031</v>
      </c>
    </row>
    <row r="7" spans="1:18" x14ac:dyDescent="0.25">
      <c r="A7" s="169">
        <v>45287</v>
      </c>
      <c r="B7" s="116">
        <v>944</v>
      </c>
      <c r="C7" s="116">
        <v>896.1</v>
      </c>
      <c r="D7" s="116">
        <v>893</v>
      </c>
      <c r="E7" s="116">
        <v>925.95</v>
      </c>
      <c r="F7" s="116">
        <v>896.1</v>
      </c>
      <c r="G7">
        <v>183908</v>
      </c>
      <c r="H7" s="116"/>
      <c r="I7" s="116"/>
      <c r="L7" s="169">
        <v>45287</v>
      </c>
      <c r="M7" s="116">
        <v>896.15</v>
      </c>
      <c r="N7" s="116">
        <v>944.35</v>
      </c>
      <c r="O7" s="116">
        <v>892.5</v>
      </c>
      <c r="P7" s="116">
        <v>926</v>
      </c>
      <c r="Q7" s="116">
        <v>896.15</v>
      </c>
      <c r="R7">
        <v>1537537</v>
      </c>
    </row>
    <row r="8" spans="1:18" x14ac:dyDescent="0.25">
      <c r="A8" s="169">
        <v>45288</v>
      </c>
      <c r="B8" s="116">
        <v>907.7</v>
      </c>
      <c r="C8" s="116">
        <v>888.55</v>
      </c>
      <c r="D8" s="116">
        <v>883.05</v>
      </c>
      <c r="E8" s="116">
        <v>902.15</v>
      </c>
      <c r="F8" s="116">
        <v>888.55</v>
      </c>
      <c r="G8">
        <v>61832</v>
      </c>
      <c r="H8" s="116"/>
      <c r="I8" s="116"/>
      <c r="L8" s="169">
        <v>45288</v>
      </c>
      <c r="M8" s="116">
        <v>889.3</v>
      </c>
      <c r="N8" s="116">
        <v>907</v>
      </c>
      <c r="O8" s="116">
        <v>886</v>
      </c>
      <c r="P8" s="116">
        <v>905</v>
      </c>
      <c r="Q8" s="116">
        <v>889.3</v>
      </c>
      <c r="R8">
        <v>831020</v>
      </c>
    </row>
    <row r="9" spans="1:18" x14ac:dyDescent="0.25">
      <c r="A9" s="169">
        <v>45289</v>
      </c>
      <c r="B9" s="116">
        <v>904.35</v>
      </c>
      <c r="C9" s="116">
        <v>883.35</v>
      </c>
      <c r="D9" s="116">
        <v>877</v>
      </c>
      <c r="E9" s="116">
        <v>888.85</v>
      </c>
      <c r="F9" s="116">
        <v>883.35</v>
      </c>
      <c r="G9">
        <v>45145</v>
      </c>
      <c r="H9" s="116"/>
      <c r="I9" s="116"/>
      <c r="L9" s="169">
        <v>45289</v>
      </c>
      <c r="M9" s="116">
        <v>882.6</v>
      </c>
      <c r="N9" s="116">
        <v>904.25</v>
      </c>
      <c r="O9" s="116">
        <v>877.05</v>
      </c>
      <c r="P9" s="116">
        <v>890</v>
      </c>
      <c r="Q9" s="116">
        <v>882.6</v>
      </c>
      <c r="R9">
        <v>974188</v>
      </c>
    </row>
    <row r="10" spans="1:18" x14ac:dyDescent="0.25">
      <c r="A10" s="169">
        <v>45292</v>
      </c>
      <c r="B10" s="116">
        <v>894.95</v>
      </c>
      <c r="C10" s="116">
        <v>878.15</v>
      </c>
      <c r="D10" s="116">
        <v>876.1</v>
      </c>
      <c r="E10" s="116">
        <v>883.2</v>
      </c>
      <c r="F10" s="116">
        <v>878.15</v>
      </c>
      <c r="G10">
        <v>58287</v>
      </c>
      <c r="H10" s="116"/>
      <c r="I10" s="116"/>
      <c r="L10" s="169">
        <v>45292</v>
      </c>
      <c r="M10" s="116">
        <v>878.4</v>
      </c>
      <c r="N10" s="116">
        <v>894.9</v>
      </c>
      <c r="O10" s="116">
        <v>876.1</v>
      </c>
      <c r="P10" s="116">
        <v>884.9</v>
      </c>
      <c r="Q10" s="116">
        <v>878.4</v>
      </c>
      <c r="R10">
        <v>395867</v>
      </c>
    </row>
    <row r="11" spans="1:18" x14ac:dyDescent="0.25">
      <c r="A11" s="169">
        <v>45293</v>
      </c>
      <c r="B11" s="116">
        <v>894</v>
      </c>
      <c r="C11" s="116">
        <v>875.9</v>
      </c>
      <c r="D11" s="116">
        <v>872</v>
      </c>
      <c r="E11" s="116">
        <v>878.35</v>
      </c>
      <c r="F11" s="116">
        <v>875.9</v>
      </c>
      <c r="G11">
        <v>25393</v>
      </c>
      <c r="H11" s="116"/>
      <c r="I11" s="116"/>
      <c r="L11" s="169">
        <v>45293</v>
      </c>
      <c r="M11" s="116">
        <v>875.55</v>
      </c>
      <c r="N11" s="116">
        <v>894.5</v>
      </c>
      <c r="O11" s="116">
        <v>871.65</v>
      </c>
      <c r="P11" s="116">
        <v>880</v>
      </c>
      <c r="Q11" s="116">
        <v>875.55</v>
      </c>
      <c r="R11">
        <v>510793</v>
      </c>
    </row>
    <row r="12" spans="1:18" x14ac:dyDescent="0.25">
      <c r="A12" s="169">
        <v>45294</v>
      </c>
      <c r="B12" s="116">
        <v>885</v>
      </c>
      <c r="C12" s="116">
        <v>876.05</v>
      </c>
      <c r="D12" s="116">
        <v>867.4</v>
      </c>
      <c r="E12" s="116">
        <v>872.15</v>
      </c>
      <c r="F12" s="116">
        <v>876.05</v>
      </c>
      <c r="G12">
        <v>75423</v>
      </c>
      <c r="H12" s="116"/>
      <c r="I12" s="116"/>
      <c r="L12" s="169">
        <v>45294</v>
      </c>
      <c r="M12" s="116">
        <v>874.9</v>
      </c>
      <c r="N12" s="116">
        <v>886</v>
      </c>
      <c r="O12" s="116">
        <v>865.05</v>
      </c>
      <c r="P12" s="116">
        <v>873.05</v>
      </c>
      <c r="Q12" s="116">
        <v>874.9</v>
      </c>
      <c r="R12">
        <v>500473</v>
      </c>
    </row>
    <row r="13" spans="1:18" x14ac:dyDescent="0.25">
      <c r="A13" s="169">
        <v>45295</v>
      </c>
      <c r="B13" s="116">
        <v>912.4</v>
      </c>
      <c r="C13" s="116">
        <v>902.3</v>
      </c>
      <c r="D13" s="116">
        <v>876.1</v>
      </c>
      <c r="E13" s="116">
        <v>876.1</v>
      </c>
      <c r="F13" s="116">
        <v>902.3</v>
      </c>
      <c r="G13">
        <v>117393</v>
      </c>
      <c r="H13" s="116"/>
      <c r="I13" s="116"/>
      <c r="L13" s="169">
        <v>45295</v>
      </c>
      <c r="M13" s="116">
        <v>902.3</v>
      </c>
      <c r="N13" s="116">
        <v>912.85</v>
      </c>
      <c r="O13" s="116">
        <v>877</v>
      </c>
      <c r="P13" s="116">
        <v>877</v>
      </c>
      <c r="Q13" s="116">
        <v>902.3</v>
      </c>
      <c r="R13">
        <v>1123117</v>
      </c>
    </row>
    <row r="14" spans="1:18" x14ac:dyDescent="0.25">
      <c r="A14" s="169">
        <v>45296</v>
      </c>
      <c r="B14" s="116">
        <v>908.4</v>
      </c>
      <c r="C14" s="116">
        <v>889.2</v>
      </c>
      <c r="D14" s="116">
        <v>882.8</v>
      </c>
      <c r="E14" s="116">
        <v>905.1</v>
      </c>
      <c r="F14" s="116">
        <v>889.2</v>
      </c>
      <c r="G14">
        <v>59806</v>
      </c>
      <c r="H14" s="116"/>
      <c r="I14" s="116"/>
      <c r="L14" s="169">
        <v>45296</v>
      </c>
      <c r="M14" s="116">
        <v>888.55</v>
      </c>
      <c r="N14" s="116">
        <v>908.5</v>
      </c>
      <c r="O14" s="116">
        <v>883</v>
      </c>
      <c r="P14" s="116">
        <v>906.7</v>
      </c>
      <c r="Q14" s="116">
        <v>888.55</v>
      </c>
      <c r="R14">
        <v>440642</v>
      </c>
    </row>
    <row r="15" spans="1:18" x14ac:dyDescent="0.25">
      <c r="A15" s="169">
        <v>45299</v>
      </c>
      <c r="B15" s="116">
        <v>893.15</v>
      </c>
      <c r="C15" s="116">
        <v>877.05</v>
      </c>
      <c r="D15" s="116">
        <v>872.9</v>
      </c>
      <c r="E15" s="116">
        <v>886.3</v>
      </c>
      <c r="F15" s="116">
        <v>877.05</v>
      </c>
      <c r="G15">
        <v>53792</v>
      </c>
      <c r="H15" s="116"/>
      <c r="I15" s="116"/>
      <c r="L15" s="169">
        <v>45299</v>
      </c>
      <c r="M15" s="116">
        <v>876.45</v>
      </c>
      <c r="N15" s="116">
        <v>893.25</v>
      </c>
      <c r="O15" s="116">
        <v>873.25</v>
      </c>
      <c r="P15" s="116">
        <v>888.55</v>
      </c>
      <c r="Q15" s="116">
        <v>876.45</v>
      </c>
      <c r="R15">
        <v>359093</v>
      </c>
    </row>
    <row r="16" spans="1:18" x14ac:dyDescent="0.25">
      <c r="A16" s="169">
        <v>45300</v>
      </c>
      <c r="B16" s="116">
        <v>886.05</v>
      </c>
      <c r="C16" s="116">
        <v>871.3</v>
      </c>
      <c r="D16" s="116">
        <v>869.2</v>
      </c>
      <c r="E16" s="116">
        <v>884</v>
      </c>
      <c r="F16" s="116">
        <v>871.3</v>
      </c>
      <c r="G16">
        <v>72212</v>
      </c>
      <c r="H16" s="116"/>
      <c r="I16" s="116"/>
      <c r="L16" s="169">
        <v>45300</v>
      </c>
      <c r="M16" s="116">
        <v>871.55</v>
      </c>
      <c r="N16" s="116">
        <v>886.95</v>
      </c>
      <c r="O16" s="116">
        <v>869.05</v>
      </c>
      <c r="P16" s="116">
        <v>886</v>
      </c>
      <c r="Q16" s="116">
        <v>871.55</v>
      </c>
      <c r="R16">
        <v>356124</v>
      </c>
    </row>
    <row r="17" spans="1:18" x14ac:dyDescent="0.25">
      <c r="A17" s="169">
        <v>45301</v>
      </c>
      <c r="B17" s="116">
        <v>874.5</v>
      </c>
      <c r="C17" s="116">
        <v>870.35</v>
      </c>
      <c r="D17" s="116">
        <v>858.15</v>
      </c>
      <c r="E17" s="116">
        <v>870.5</v>
      </c>
      <c r="F17" s="116">
        <v>870.35</v>
      </c>
      <c r="G17">
        <v>14862</v>
      </c>
      <c r="H17" s="116"/>
      <c r="I17" s="116"/>
      <c r="L17" s="169">
        <v>45301</v>
      </c>
      <c r="M17" s="116">
        <v>871</v>
      </c>
      <c r="N17" s="116">
        <v>874.8</v>
      </c>
      <c r="O17" s="116">
        <v>858.5</v>
      </c>
      <c r="P17" s="116">
        <v>871</v>
      </c>
      <c r="Q17" s="116">
        <v>871</v>
      </c>
      <c r="R17">
        <v>369532</v>
      </c>
    </row>
    <row r="18" spans="1:18" x14ac:dyDescent="0.25">
      <c r="A18" s="169">
        <v>45302</v>
      </c>
      <c r="B18" s="116">
        <v>878.35</v>
      </c>
      <c r="C18" s="116">
        <v>860.15</v>
      </c>
      <c r="D18" s="116">
        <v>858.05</v>
      </c>
      <c r="E18" s="116">
        <v>875</v>
      </c>
      <c r="F18" s="116">
        <v>860.15</v>
      </c>
      <c r="G18">
        <v>14681</v>
      </c>
      <c r="H18" s="116"/>
      <c r="I18" s="116"/>
      <c r="L18" s="169">
        <v>45302</v>
      </c>
      <c r="M18" s="116">
        <v>860.55</v>
      </c>
      <c r="N18" s="116">
        <v>878.6</v>
      </c>
      <c r="O18" s="116">
        <v>858.1</v>
      </c>
      <c r="P18" s="116">
        <v>874.7</v>
      </c>
      <c r="Q18" s="116">
        <v>860.55</v>
      </c>
      <c r="R18">
        <v>406238</v>
      </c>
    </row>
    <row r="19" spans="1:18" x14ac:dyDescent="0.25">
      <c r="A19" s="169">
        <v>45303</v>
      </c>
      <c r="B19" s="116">
        <v>881.7</v>
      </c>
      <c r="C19" s="116">
        <v>876.4</v>
      </c>
      <c r="D19" s="116">
        <v>863.7</v>
      </c>
      <c r="E19" s="116">
        <v>864.7</v>
      </c>
      <c r="F19" s="116">
        <v>876.4</v>
      </c>
      <c r="G19">
        <v>18594</v>
      </c>
      <c r="H19" s="116"/>
      <c r="I19" s="116"/>
      <c r="L19" s="169">
        <v>45303</v>
      </c>
      <c r="M19" s="116">
        <v>877.9</v>
      </c>
      <c r="N19" s="116">
        <v>881.45</v>
      </c>
      <c r="O19" s="116">
        <v>863.6</v>
      </c>
      <c r="P19" s="116">
        <v>864.95</v>
      </c>
      <c r="Q19" s="116">
        <v>877.9</v>
      </c>
      <c r="R19">
        <v>336686</v>
      </c>
    </row>
    <row r="20" spans="1:18" x14ac:dyDescent="0.25">
      <c r="A20" s="169">
        <v>45306</v>
      </c>
      <c r="B20" s="116">
        <v>887.65</v>
      </c>
      <c r="C20" s="116">
        <v>882.9</v>
      </c>
      <c r="D20" s="116">
        <v>866.75</v>
      </c>
      <c r="E20" s="116">
        <v>881.5</v>
      </c>
      <c r="F20" s="116">
        <v>882.9</v>
      </c>
      <c r="G20">
        <v>15129</v>
      </c>
      <c r="H20" s="116"/>
      <c r="I20" s="116"/>
      <c r="L20" s="169">
        <v>45306</v>
      </c>
      <c r="M20" s="116">
        <v>883.55</v>
      </c>
      <c r="N20" s="116">
        <v>888</v>
      </c>
      <c r="O20" s="116">
        <v>867</v>
      </c>
      <c r="P20" s="116">
        <v>882.5</v>
      </c>
      <c r="Q20" s="116">
        <v>883.55</v>
      </c>
      <c r="R20">
        <v>352519</v>
      </c>
    </row>
    <row r="21" spans="1:18" x14ac:dyDescent="0.25">
      <c r="A21" s="169">
        <v>45307</v>
      </c>
      <c r="B21" s="116">
        <v>888.35</v>
      </c>
      <c r="C21" s="116">
        <v>878.2</v>
      </c>
      <c r="D21" s="116">
        <v>871.7</v>
      </c>
      <c r="E21" s="116">
        <v>885.1</v>
      </c>
      <c r="F21" s="116">
        <v>878.2</v>
      </c>
      <c r="G21">
        <v>14519</v>
      </c>
      <c r="H21" s="116"/>
      <c r="I21" s="116"/>
      <c r="L21" s="169">
        <v>45307</v>
      </c>
      <c r="M21" s="116">
        <v>878.7</v>
      </c>
      <c r="N21" s="116">
        <v>889.5</v>
      </c>
      <c r="O21" s="116">
        <v>872</v>
      </c>
      <c r="P21" s="116">
        <v>886.7</v>
      </c>
      <c r="Q21" s="116">
        <v>878.7</v>
      </c>
      <c r="R21">
        <v>310551</v>
      </c>
    </row>
    <row r="22" spans="1:18" x14ac:dyDescent="0.25">
      <c r="A22" s="169">
        <v>45308</v>
      </c>
      <c r="B22" s="116">
        <v>875.9</v>
      </c>
      <c r="C22" s="116">
        <v>864.15</v>
      </c>
      <c r="D22" s="116">
        <v>861</v>
      </c>
      <c r="E22" s="116">
        <v>873.85</v>
      </c>
      <c r="F22" s="116">
        <v>864.15</v>
      </c>
      <c r="G22">
        <v>13806</v>
      </c>
      <c r="H22" s="116"/>
      <c r="I22" s="116"/>
      <c r="L22" s="169">
        <v>45308</v>
      </c>
      <c r="M22" s="116">
        <v>864.7</v>
      </c>
      <c r="N22" s="116">
        <v>877.4</v>
      </c>
      <c r="O22" s="116">
        <v>860.1</v>
      </c>
      <c r="P22" s="116">
        <v>868</v>
      </c>
      <c r="Q22" s="116">
        <v>864.7</v>
      </c>
      <c r="R22">
        <v>274152</v>
      </c>
    </row>
    <row r="23" spans="1:18" x14ac:dyDescent="0.25">
      <c r="A23" s="169">
        <v>45309</v>
      </c>
      <c r="B23" s="116">
        <v>866.35</v>
      </c>
      <c r="C23" s="116">
        <v>852.75</v>
      </c>
      <c r="D23" s="116">
        <v>839.8</v>
      </c>
      <c r="E23" s="116">
        <v>860.9</v>
      </c>
      <c r="F23" s="116">
        <v>852.75</v>
      </c>
      <c r="G23">
        <v>20403</v>
      </c>
      <c r="H23" s="116"/>
      <c r="I23" s="116"/>
      <c r="L23" s="169">
        <v>45309</v>
      </c>
      <c r="M23" s="116">
        <v>853.8</v>
      </c>
      <c r="N23" s="116">
        <v>867.6</v>
      </c>
      <c r="O23" s="116">
        <v>839.55</v>
      </c>
      <c r="P23" s="116">
        <v>860</v>
      </c>
      <c r="Q23" s="116">
        <v>853.8</v>
      </c>
      <c r="R23">
        <v>450423</v>
      </c>
    </row>
    <row r="24" spans="1:18" x14ac:dyDescent="0.25">
      <c r="A24" s="169">
        <v>45310</v>
      </c>
      <c r="B24" s="116">
        <v>876.75</v>
      </c>
      <c r="C24" s="116">
        <v>871.25</v>
      </c>
      <c r="D24" s="116">
        <v>858.45</v>
      </c>
      <c r="E24" s="116">
        <v>858.45</v>
      </c>
      <c r="F24" s="116">
        <v>871.25</v>
      </c>
      <c r="G24">
        <v>14527</v>
      </c>
      <c r="H24" s="116"/>
      <c r="I24" s="116"/>
      <c r="L24" s="169">
        <v>45310</v>
      </c>
      <c r="M24" s="116">
        <v>870.65</v>
      </c>
      <c r="N24" s="116">
        <v>877.7</v>
      </c>
      <c r="O24" s="116">
        <v>857.3</v>
      </c>
      <c r="P24" s="116">
        <v>857.35</v>
      </c>
      <c r="Q24" s="116">
        <v>870.65</v>
      </c>
      <c r="R24">
        <v>250541</v>
      </c>
    </row>
    <row r="25" spans="1:18" x14ac:dyDescent="0.25">
      <c r="A25" s="169">
        <v>45311</v>
      </c>
      <c r="B25" s="116">
        <v>872</v>
      </c>
      <c r="C25" s="116">
        <v>850.75</v>
      </c>
      <c r="D25" s="116">
        <v>849</v>
      </c>
      <c r="E25" s="116">
        <v>866.15</v>
      </c>
      <c r="F25" s="116">
        <v>850.75</v>
      </c>
      <c r="G25">
        <v>33821</v>
      </c>
      <c r="H25" s="116"/>
      <c r="I25" s="116"/>
      <c r="L25" s="169">
        <v>45311</v>
      </c>
      <c r="M25" s="116">
        <v>850.9</v>
      </c>
      <c r="N25" s="116">
        <v>874</v>
      </c>
      <c r="O25" s="116">
        <v>849</v>
      </c>
      <c r="P25" s="116">
        <v>874</v>
      </c>
      <c r="Q25" s="116">
        <v>850.9</v>
      </c>
      <c r="R25">
        <v>231706</v>
      </c>
    </row>
    <row r="26" spans="1:18" x14ac:dyDescent="0.25">
      <c r="A26" s="169">
        <v>45314</v>
      </c>
      <c r="B26" s="116">
        <v>860.35</v>
      </c>
      <c r="C26" s="116">
        <v>817.9</v>
      </c>
      <c r="D26" s="116">
        <v>813.35</v>
      </c>
      <c r="E26" s="116">
        <v>860</v>
      </c>
      <c r="F26" s="116">
        <v>817.9</v>
      </c>
      <c r="G26">
        <v>27677</v>
      </c>
      <c r="H26" s="116"/>
      <c r="I26" s="116"/>
      <c r="L26" s="169">
        <v>45314</v>
      </c>
      <c r="M26" s="116">
        <v>817.65</v>
      </c>
      <c r="N26" s="116">
        <v>860.45</v>
      </c>
      <c r="O26" s="116">
        <v>812.55</v>
      </c>
      <c r="P26" s="116">
        <v>860.1</v>
      </c>
      <c r="Q26" s="116">
        <v>817.65</v>
      </c>
      <c r="R26">
        <v>438682</v>
      </c>
    </row>
    <row r="27" spans="1:18" x14ac:dyDescent="0.25">
      <c r="A27" s="169">
        <v>45315</v>
      </c>
      <c r="B27" s="116">
        <v>821.95</v>
      </c>
      <c r="C27" s="116">
        <v>809.95</v>
      </c>
      <c r="D27" s="116">
        <v>802.2</v>
      </c>
      <c r="E27" s="116">
        <v>810.25</v>
      </c>
      <c r="F27" s="116">
        <v>809.95</v>
      </c>
      <c r="G27">
        <v>49698</v>
      </c>
      <c r="H27" s="116"/>
      <c r="I27" s="116"/>
      <c r="L27" s="169">
        <v>45315</v>
      </c>
      <c r="M27" s="116">
        <v>810.4</v>
      </c>
      <c r="N27" s="116">
        <v>821.1</v>
      </c>
      <c r="O27" s="116">
        <v>801.55</v>
      </c>
      <c r="P27" s="116">
        <v>814.95</v>
      </c>
      <c r="Q27" s="116">
        <v>810.4</v>
      </c>
      <c r="R27">
        <v>314467</v>
      </c>
    </row>
    <row r="28" spans="1:18" x14ac:dyDescent="0.25">
      <c r="A28" s="169">
        <v>45316</v>
      </c>
      <c r="B28" s="116">
        <v>871.9</v>
      </c>
      <c r="C28" s="116">
        <v>855.15</v>
      </c>
      <c r="D28" s="116">
        <v>808.65</v>
      </c>
      <c r="E28" s="116">
        <v>810.15</v>
      </c>
      <c r="F28" s="116">
        <v>855.15</v>
      </c>
      <c r="G28">
        <v>54340</v>
      </c>
      <c r="H28" s="116"/>
      <c r="I28" s="116"/>
      <c r="L28" s="169">
        <v>45316</v>
      </c>
      <c r="M28" s="116">
        <v>853.6</v>
      </c>
      <c r="N28" s="116">
        <v>872</v>
      </c>
      <c r="O28" s="116">
        <v>808.2</v>
      </c>
      <c r="P28" s="116">
        <v>811.4</v>
      </c>
      <c r="Q28" s="116">
        <v>853.6</v>
      </c>
      <c r="R28">
        <v>855160</v>
      </c>
    </row>
    <row r="29" spans="1:18" x14ac:dyDescent="0.25">
      <c r="A29" s="169">
        <v>45320</v>
      </c>
      <c r="B29" s="116">
        <v>885</v>
      </c>
      <c r="C29" s="116">
        <v>871.3</v>
      </c>
      <c r="D29" s="116">
        <v>860</v>
      </c>
      <c r="E29" s="116">
        <v>860.15</v>
      </c>
      <c r="F29" s="116">
        <v>871.3</v>
      </c>
      <c r="G29">
        <v>69887</v>
      </c>
      <c r="H29" s="116"/>
      <c r="I29" s="116"/>
      <c r="L29" s="169">
        <v>45320</v>
      </c>
      <c r="M29" s="116">
        <v>871.3</v>
      </c>
      <c r="N29" s="116">
        <v>885</v>
      </c>
      <c r="O29" s="116">
        <v>859.15</v>
      </c>
      <c r="P29" s="116">
        <v>863.4</v>
      </c>
      <c r="Q29" s="116">
        <v>871.3</v>
      </c>
      <c r="R29">
        <v>436363</v>
      </c>
    </row>
    <row r="30" spans="1:18" x14ac:dyDescent="0.25">
      <c r="A30" s="169">
        <v>45321</v>
      </c>
      <c r="B30" s="116">
        <v>912.9</v>
      </c>
      <c r="C30" s="116">
        <v>895.1</v>
      </c>
      <c r="D30" s="116">
        <v>864.2</v>
      </c>
      <c r="E30" s="116">
        <v>882.55</v>
      </c>
      <c r="F30" s="116">
        <v>895.1</v>
      </c>
      <c r="G30">
        <v>99834</v>
      </c>
      <c r="H30" s="116"/>
      <c r="I30" s="116"/>
      <c r="L30" s="169">
        <v>45321</v>
      </c>
      <c r="M30" s="116">
        <v>895.35</v>
      </c>
      <c r="N30" s="116">
        <v>913</v>
      </c>
      <c r="O30" s="116">
        <v>864.1</v>
      </c>
      <c r="P30" s="116">
        <v>879</v>
      </c>
      <c r="Q30" s="116">
        <v>895.35</v>
      </c>
      <c r="R30">
        <v>1084941</v>
      </c>
    </row>
    <row r="31" spans="1:18" x14ac:dyDescent="0.25">
      <c r="A31" s="169">
        <v>45322</v>
      </c>
      <c r="B31" s="116">
        <v>938</v>
      </c>
      <c r="C31" s="116">
        <v>915.2</v>
      </c>
      <c r="D31" s="116">
        <v>895.55</v>
      </c>
      <c r="E31" s="116">
        <v>895.55</v>
      </c>
      <c r="F31" s="116">
        <v>915.2</v>
      </c>
      <c r="G31">
        <v>59319</v>
      </c>
      <c r="H31" s="116"/>
      <c r="I31" s="116"/>
      <c r="L31" s="169">
        <v>45322</v>
      </c>
      <c r="M31" s="116">
        <v>915.6</v>
      </c>
      <c r="N31" s="116">
        <v>937.9</v>
      </c>
      <c r="O31" s="116">
        <v>896.95</v>
      </c>
      <c r="P31" s="116">
        <v>900</v>
      </c>
      <c r="Q31" s="116">
        <v>915.6</v>
      </c>
      <c r="R31">
        <v>1347502</v>
      </c>
    </row>
    <row r="32" spans="1:18" x14ac:dyDescent="0.25">
      <c r="A32" s="169">
        <v>45323</v>
      </c>
      <c r="B32" s="116">
        <v>943.75</v>
      </c>
      <c r="C32" s="116">
        <v>895.45</v>
      </c>
      <c r="D32" s="116">
        <v>891</v>
      </c>
      <c r="E32" s="116">
        <v>919</v>
      </c>
      <c r="F32" s="116">
        <v>895.45</v>
      </c>
      <c r="G32">
        <v>31741</v>
      </c>
      <c r="H32" s="116"/>
      <c r="I32" s="116"/>
      <c r="L32" s="169">
        <v>45323</v>
      </c>
      <c r="M32" s="116">
        <v>894.75</v>
      </c>
      <c r="N32" s="116">
        <v>943.8</v>
      </c>
      <c r="O32" s="116">
        <v>891.1</v>
      </c>
      <c r="P32" s="116">
        <v>919.8</v>
      </c>
      <c r="Q32" s="116">
        <v>894.75</v>
      </c>
      <c r="R32">
        <v>796129</v>
      </c>
    </row>
    <row r="33" spans="1:18" x14ac:dyDescent="0.25">
      <c r="A33" s="169">
        <v>45324</v>
      </c>
      <c r="B33" s="116">
        <v>913.35</v>
      </c>
      <c r="C33" s="116">
        <v>906.3</v>
      </c>
      <c r="D33" s="116">
        <v>893.55</v>
      </c>
      <c r="E33" s="116">
        <v>905</v>
      </c>
      <c r="F33" s="116">
        <v>906.3</v>
      </c>
      <c r="G33">
        <v>51618</v>
      </c>
      <c r="H33" s="116"/>
      <c r="I33" s="116"/>
      <c r="L33" s="169">
        <v>45324</v>
      </c>
      <c r="M33" s="116">
        <v>906.9</v>
      </c>
      <c r="N33" s="116">
        <v>914</v>
      </c>
      <c r="O33" s="116">
        <v>892</v>
      </c>
      <c r="P33" s="116">
        <v>905</v>
      </c>
      <c r="Q33" s="116">
        <v>906.9</v>
      </c>
      <c r="R33">
        <v>555239</v>
      </c>
    </row>
    <row r="34" spans="1:18" x14ac:dyDescent="0.25">
      <c r="A34" s="169">
        <v>45327</v>
      </c>
      <c r="B34" s="116">
        <v>917.2</v>
      </c>
      <c r="C34" s="116">
        <v>909.6</v>
      </c>
      <c r="D34" s="116">
        <v>902.75</v>
      </c>
      <c r="E34" s="116">
        <v>914.95</v>
      </c>
      <c r="F34" s="116">
        <v>909.6</v>
      </c>
      <c r="G34">
        <v>14235</v>
      </c>
      <c r="H34" s="116"/>
      <c r="I34" s="116"/>
      <c r="L34" s="169">
        <v>45327</v>
      </c>
      <c r="M34" s="116">
        <v>909.95</v>
      </c>
      <c r="N34" s="116">
        <v>917.45</v>
      </c>
      <c r="O34" s="116">
        <v>902.15</v>
      </c>
      <c r="P34" s="116">
        <v>908</v>
      </c>
      <c r="Q34" s="116">
        <v>909.95</v>
      </c>
      <c r="R34">
        <v>441668</v>
      </c>
    </row>
    <row r="35" spans="1:18" x14ac:dyDescent="0.25">
      <c r="A35" s="169">
        <v>45328</v>
      </c>
      <c r="B35" s="116">
        <v>1023.85</v>
      </c>
      <c r="C35" s="116">
        <v>994.95</v>
      </c>
      <c r="D35" s="116">
        <v>900.5</v>
      </c>
      <c r="E35" s="116">
        <v>930.05</v>
      </c>
      <c r="F35" s="116">
        <v>994.95</v>
      </c>
      <c r="G35">
        <v>176954</v>
      </c>
      <c r="H35" s="116"/>
      <c r="I35" s="116"/>
      <c r="L35" s="169">
        <v>45328</v>
      </c>
      <c r="M35" s="116">
        <v>998.6</v>
      </c>
      <c r="N35" s="116">
        <v>1024</v>
      </c>
      <c r="O35" s="116">
        <v>901.4</v>
      </c>
      <c r="P35" s="116">
        <v>932</v>
      </c>
      <c r="Q35" s="116">
        <v>998.6</v>
      </c>
      <c r="R35">
        <v>4081909</v>
      </c>
    </row>
    <row r="36" spans="1:18" x14ac:dyDescent="0.25">
      <c r="A36" s="169">
        <v>45329</v>
      </c>
      <c r="B36" s="116">
        <v>1086.7</v>
      </c>
      <c r="C36" s="116">
        <v>1017.95</v>
      </c>
      <c r="D36" s="116">
        <v>1006.2</v>
      </c>
      <c r="E36" s="116">
        <v>1063.8499999999999</v>
      </c>
      <c r="F36" s="116">
        <v>1017.95</v>
      </c>
      <c r="G36">
        <v>138314</v>
      </c>
      <c r="H36" s="116"/>
      <c r="I36" s="116"/>
      <c r="L36" s="169">
        <v>45329</v>
      </c>
      <c r="M36" s="116">
        <v>1017.5</v>
      </c>
      <c r="N36" s="116">
        <v>1086.95</v>
      </c>
      <c r="O36" s="116">
        <v>1005.15</v>
      </c>
      <c r="P36" s="116">
        <v>1050</v>
      </c>
      <c r="Q36" s="116">
        <v>1017.5</v>
      </c>
      <c r="R36">
        <v>2630741</v>
      </c>
    </row>
    <row r="37" spans="1:18" x14ac:dyDescent="0.25">
      <c r="A37" s="169">
        <v>45330</v>
      </c>
      <c r="B37" s="116">
        <v>1089</v>
      </c>
      <c r="C37" s="116">
        <v>1046.2</v>
      </c>
      <c r="D37" s="116">
        <v>992.55</v>
      </c>
      <c r="E37" s="116">
        <v>1022</v>
      </c>
      <c r="F37" s="116">
        <v>1046.2</v>
      </c>
      <c r="G37">
        <v>312026</v>
      </c>
      <c r="H37" s="116"/>
      <c r="I37" s="116"/>
      <c r="L37" s="169">
        <v>45330</v>
      </c>
      <c r="M37" s="116">
        <v>1047.8499999999999</v>
      </c>
      <c r="N37" s="116">
        <v>1089.5</v>
      </c>
      <c r="O37" s="116">
        <v>993</v>
      </c>
      <c r="P37" s="116">
        <v>1021.95</v>
      </c>
      <c r="Q37" s="116">
        <v>1047.8499999999999</v>
      </c>
      <c r="R37">
        <v>2516110</v>
      </c>
    </row>
    <row r="38" spans="1:18" x14ac:dyDescent="0.25">
      <c r="A38" s="169">
        <v>45331</v>
      </c>
      <c r="B38" s="116">
        <v>1059</v>
      </c>
      <c r="C38" s="116">
        <v>1015.45</v>
      </c>
      <c r="D38" s="116">
        <v>1005.8</v>
      </c>
      <c r="E38" s="116">
        <v>1050</v>
      </c>
      <c r="F38" s="116">
        <v>1015.45</v>
      </c>
      <c r="G38">
        <v>47209</v>
      </c>
      <c r="H38" s="116"/>
      <c r="I38" s="116"/>
      <c r="L38" s="169">
        <v>45331</v>
      </c>
      <c r="M38" s="116">
        <v>1015.65</v>
      </c>
      <c r="N38" s="116">
        <v>1059.8</v>
      </c>
      <c r="O38" s="116">
        <v>1005</v>
      </c>
      <c r="P38" s="116">
        <v>1050</v>
      </c>
      <c r="Q38" s="116">
        <v>1015.65</v>
      </c>
      <c r="R38">
        <v>859309</v>
      </c>
    </row>
    <row r="39" spans="1:18" x14ac:dyDescent="0.25">
      <c r="A39" s="169">
        <v>45334</v>
      </c>
      <c r="B39" s="116">
        <v>1032</v>
      </c>
      <c r="C39" s="116">
        <v>962.3</v>
      </c>
      <c r="D39" s="116">
        <v>955.2</v>
      </c>
      <c r="E39" s="116">
        <v>1021.45</v>
      </c>
      <c r="F39" s="116">
        <v>962.3</v>
      </c>
      <c r="G39">
        <v>48891</v>
      </c>
      <c r="H39" s="116"/>
      <c r="I39" s="116"/>
      <c r="L39" s="169">
        <v>45334</v>
      </c>
      <c r="M39" s="116">
        <v>962.85</v>
      </c>
      <c r="N39" s="116">
        <v>1033.4000000000001</v>
      </c>
      <c r="O39" s="116">
        <v>952.55</v>
      </c>
      <c r="P39" s="116">
        <v>1022.5</v>
      </c>
      <c r="Q39" s="116">
        <v>962.85</v>
      </c>
      <c r="R39">
        <v>994440</v>
      </c>
    </row>
    <row r="40" spans="1:18" x14ac:dyDescent="0.25">
      <c r="A40" s="169">
        <v>45335</v>
      </c>
      <c r="B40" s="116">
        <v>987.95</v>
      </c>
      <c r="C40" s="116">
        <v>954</v>
      </c>
      <c r="D40" s="116">
        <v>938.5</v>
      </c>
      <c r="E40" s="116">
        <v>962.5</v>
      </c>
      <c r="F40" s="116">
        <v>954</v>
      </c>
      <c r="G40">
        <v>49740</v>
      </c>
      <c r="H40" s="116"/>
      <c r="I40" s="116"/>
      <c r="L40" s="169">
        <v>45335</v>
      </c>
      <c r="M40" s="116">
        <v>953.35</v>
      </c>
      <c r="N40" s="116">
        <v>988</v>
      </c>
      <c r="O40" s="116">
        <v>936.65</v>
      </c>
      <c r="P40" s="116">
        <v>967.7</v>
      </c>
      <c r="Q40" s="116">
        <v>953.35</v>
      </c>
      <c r="R40">
        <v>874718</v>
      </c>
    </row>
    <row r="41" spans="1:18" x14ac:dyDescent="0.25">
      <c r="A41" s="169">
        <v>45336</v>
      </c>
      <c r="B41" s="116">
        <v>1074.7</v>
      </c>
      <c r="C41" s="116">
        <v>1045.8499999999999</v>
      </c>
      <c r="D41" s="116">
        <v>935.75</v>
      </c>
      <c r="E41" s="116">
        <v>935.75</v>
      </c>
      <c r="F41" s="116">
        <v>1045.8499999999999</v>
      </c>
      <c r="G41">
        <v>318534</v>
      </c>
      <c r="H41" s="116"/>
      <c r="I41" s="116"/>
      <c r="L41" s="169">
        <v>45336</v>
      </c>
      <c r="M41" s="116">
        <v>1047.2</v>
      </c>
      <c r="N41" s="116">
        <v>1075</v>
      </c>
      <c r="O41" s="116">
        <v>937.9</v>
      </c>
      <c r="P41" s="116">
        <v>939.7</v>
      </c>
      <c r="Q41" s="116">
        <v>1047.2</v>
      </c>
      <c r="R41">
        <v>2090173</v>
      </c>
    </row>
    <row r="42" spans="1:18" x14ac:dyDescent="0.25">
      <c r="A42" s="169">
        <v>45337</v>
      </c>
      <c r="B42" s="116">
        <v>1199</v>
      </c>
      <c r="C42" s="116">
        <v>1162.9000000000001</v>
      </c>
      <c r="D42" s="116">
        <v>1069.1500000000001</v>
      </c>
      <c r="E42" s="116">
        <v>1077.5999999999999</v>
      </c>
      <c r="F42" s="116">
        <v>1162.9000000000001</v>
      </c>
      <c r="G42">
        <v>278810</v>
      </c>
      <c r="H42" s="116"/>
      <c r="I42" s="116"/>
      <c r="L42" s="169">
        <v>45337</v>
      </c>
      <c r="M42" s="116">
        <v>1161</v>
      </c>
      <c r="N42" s="116">
        <v>1199.8</v>
      </c>
      <c r="O42" s="116">
        <v>1064.95</v>
      </c>
      <c r="P42" s="116">
        <v>1077</v>
      </c>
      <c r="Q42" s="116">
        <v>1161</v>
      </c>
      <c r="R42">
        <v>5169026</v>
      </c>
    </row>
    <row r="43" spans="1:18" x14ac:dyDescent="0.25">
      <c r="A43" s="169">
        <v>45338</v>
      </c>
      <c r="B43" s="116">
        <v>1224.7</v>
      </c>
      <c r="C43" s="116">
        <v>1175.8499999999999</v>
      </c>
      <c r="D43" s="116">
        <v>1137.05</v>
      </c>
      <c r="E43" s="116">
        <v>1170</v>
      </c>
      <c r="F43" s="116">
        <v>1175.8499999999999</v>
      </c>
      <c r="G43">
        <v>206291</v>
      </c>
      <c r="H43" s="116"/>
      <c r="I43" s="116"/>
      <c r="L43" s="169">
        <v>45338</v>
      </c>
      <c r="M43" s="116">
        <v>1176.1500000000001</v>
      </c>
      <c r="N43" s="116">
        <v>1225</v>
      </c>
      <c r="O43" s="116">
        <v>1137.75</v>
      </c>
      <c r="P43" s="116">
        <v>1174.95</v>
      </c>
      <c r="Q43" s="116">
        <v>1176.1500000000001</v>
      </c>
      <c r="R43">
        <v>1960479</v>
      </c>
    </row>
    <row r="44" spans="1:18" x14ac:dyDescent="0.25">
      <c r="A44" s="169">
        <v>45341</v>
      </c>
      <c r="B44" s="116">
        <v>1190</v>
      </c>
      <c r="C44" s="116">
        <v>1124.5999999999999</v>
      </c>
      <c r="D44" s="116">
        <v>1115</v>
      </c>
      <c r="E44" s="116">
        <v>1175.8499999999999</v>
      </c>
      <c r="F44" s="116">
        <v>1124.5999999999999</v>
      </c>
      <c r="G44">
        <v>38992</v>
      </c>
      <c r="H44" s="116"/>
      <c r="I44" s="116"/>
      <c r="L44" s="169">
        <v>45341</v>
      </c>
      <c r="M44" s="116">
        <v>1124.5</v>
      </c>
      <c r="N44" s="116">
        <v>1191.3</v>
      </c>
      <c r="O44" s="116">
        <v>1112</v>
      </c>
      <c r="P44" s="116">
        <v>1175</v>
      </c>
      <c r="Q44" s="116">
        <v>1124.5</v>
      </c>
      <c r="R44">
        <v>626497</v>
      </c>
    </row>
    <row r="45" spans="1:18" x14ac:dyDescent="0.25">
      <c r="A45" s="169">
        <v>45342</v>
      </c>
      <c r="B45" s="116">
        <v>1174</v>
      </c>
      <c r="C45" s="116">
        <v>1158.3499999999999</v>
      </c>
      <c r="D45" s="116">
        <v>1132.45</v>
      </c>
      <c r="E45" s="116">
        <v>1132.45</v>
      </c>
      <c r="F45" s="116">
        <v>1158.3499999999999</v>
      </c>
      <c r="G45">
        <v>51282</v>
      </c>
      <c r="H45" s="116"/>
      <c r="I45" s="116"/>
      <c r="L45" s="169">
        <v>45342</v>
      </c>
      <c r="M45" s="116">
        <v>1156.8499999999999</v>
      </c>
      <c r="N45" s="116">
        <v>1179</v>
      </c>
      <c r="O45" s="116">
        <v>1133.3</v>
      </c>
      <c r="P45" s="116">
        <v>1139</v>
      </c>
      <c r="Q45" s="116">
        <v>1156.8499999999999</v>
      </c>
      <c r="R45">
        <v>422340</v>
      </c>
    </row>
    <row r="46" spans="1:18" x14ac:dyDescent="0.25">
      <c r="A46" s="169">
        <v>45343</v>
      </c>
      <c r="B46" s="116">
        <v>1179.05</v>
      </c>
      <c r="C46" s="116">
        <v>1112.05</v>
      </c>
      <c r="D46" s="116">
        <v>1100.7</v>
      </c>
      <c r="E46" s="116">
        <v>1164.55</v>
      </c>
      <c r="F46" s="116">
        <v>1112.05</v>
      </c>
      <c r="G46">
        <v>49040</v>
      </c>
      <c r="H46" s="116"/>
      <c r="I46" s="116"/>
      <c r="L46" s="169">
        <v>45343</v>
      </c>
      <c r="M46" s="116">
        <v>1113.8499999999999</v>
      </c>
      <c r="N46" s="116">
        <v>1175</v>
      </c>
      <c r="O46" s="116">
        <v>1100.6500000000001</v>
      </c>
      <c r="P46" s="116">
        <v>1161</v>
      </c>
      <c r="Q46" s="116">
        <v>1113.8499999999999</v>
      </c>
      <c r="R46">
        <v>538294</v>
      </c>
    </row>
    <row r="47" spans="1:18" x14ac:dyDescent="0.25">
      <c r="A47" s="169">
        <v>45344</v>
      </c>
      <c r="B47" s="116">
        <v>1174.9000000000001</v>
      </c>
      <c r="C47" s="116">
        <v>1156.5</v>
      </c>
      <c r="D47" s="116">
        <v>1092.2</v>
      </c>
      <c r="E47" s="116">
        <v>1120</v>
      </c>
      <c r="F47" s="116">
        <v>1156.5</v>
      </c>
      <c r="G47">
        <v>20669</v>
      </c>
      <c r="H47" s="116"/>
      <c r="I47" s="116"/>
      <c r="L47" s="169">
        <v>45344</v>
      </c>
      <c r="M47" s="116">
        <v>1155.5999999999999</v>
      </c>
      <c r="N47" s="116">
        <v>1175</v>
      </c>
      <c r="O47" s="116">
        <v>1095.2</v>
      </c>
      <c r="P47" s="116">
        <v>1119.6500000000001</v>
      </c>
      <c r="Q47" s="116">
        <v>1155.5999999999999</v>
      </c>
      <c r="R47">
        <v>543513</v>
      </c>
    </row>
    <row r="48" spans="1:18" x14ac:dyDescent="0.25">
      <c r="A48" s="169">
        <v>45345</v>
      </c>
      <c r="B48" s="116">
        <v>1295</v>
      </c>
      <c r="C48" s="116">
        <v>1276.05</v>
      </c>
      <c r="D48" s="116">
        <v>1138.75</v>
      </c>
      <c r="E48" s="116">
        <v>1174.25</v>
      </c>
      <c r="F48" s="116">
        <v>1276.05</v>
      </c>
      <c r="G48">
        <v>205607</v>
      </c>
      <c r="H48" s="116"/>
      <c r="I48" s="116"/>
      <c r="L48" s="169">
        <v>45345</v>
      </c>
      <c r="M48" s="116">
        <v>1276.6500000000001</v>
      </c>
      <c r="N48" s="116">
        <v>1294</v>
      </c>
      <c r="O48" s="116">
        <v>1138</v>
      </c>
      <c r="P48" s="116">
        <v>1163.7</v>
      </c>
      <c r="Q48" s="116">
        <v>1276.6500000000001</v>
      </c>
      <c r="R48">
        <v>1627214</v>
      </c>
    </row>
    <row r="49" spans="1:18" x14ac:dyDescent="0.25">
      <c r="A49" s="169">
        <v>45348</v>
      </c>
      <c r="B49" s="116">
        <v>1323</v>
      </c>
      <c r="C49" s="116">
        <v>1257.9000000000001</v>
      </c>
      <c r="D49" s="116">
        <v>1222.1500000000001</v>
      </c>
      <c r="E49" s="116">
        <v>1290</v>
      </c>
      <c r="F49" s="116">
        <v>1257.9000000000001</v>
      </c>
      <c r="G49">
        <v>55606</v>
      </c>
      <c r="H49" s="116"/>
      <c r="I49" s="116"/>
      <c r="L49" s="169">
        <v>45348</v>
      </c>
      <c r="M49" s="116">
        <v>1257.5999999999999</v>
      </c>
      <c r="N49" s="116">
        <v>1323</v>
      </c>
      <c r="O49" s="116">
        <v>1223</v>
      </c>
      <c r="P49" s="116">
        <v>1290</v>
      </c>
      <c r="Q49" s="116">
        <v>1257.5999999999999</v>
      </c>
      <c r="R49">
        <v>916114</v>
      </c>
    </row>
    <row r="50" spans="1:18" x14ac:dyDescent="0.25">
      <c r="A50" s="169">
        <v>45349</v>
      </c>
      <c r="B50" s="116">
        <v>1283</v>
      </c>
      <c r="C50" s="116">
        <v>1240.3499999999999</v>
      </c>
      <c r="D50" s="116">
        <v>1231</v>
      </c>
      <c r="E50" s="116">
        <v>1279.8</v>
      </c>
      <c r="F50" s="116">
        <v>1240.3499999999999</v>
      </c>
      <c r="G50">
        <v>46288</v>
      </c>
      <c r="H50" s="116"/>
      <c r="I50" s="116"/>
      <c r="L50" s="169">
        <v>45349</v>
      </c>
      <c r="M50" s="116">
        <v>1239.9000000000001</v>
      </c>
      <c r="N50" s="116">
        <v>1284.8499999999999</v>
      </c>
      <c r="O50" s="116">
        <v>1230.0999999999999</v>
      </c>
      <c r="P50" s="116">
        <v>1255.2</v>
      </c>
      <c r="Q50" s="116">
        <v>1239.9000000000001</v>
      </c>
      <c r="R50">
        <v>296252</v>
      </c>
    </row>
    <row r="51" spans="1:18" x14ac:dyDescent="0.25">
      <c r="A51" s="169">
        <v>45350</v>
      </c>
      <c r="B51" s="116">
        <v>1314</v>
      </c>
      <c r="C51" s="116">
        <v>1218.45</v>
      </c>
      <c r="D51" s="116">
        <v>1201.3499999999999</v>
      </c>
      <c r="E51" s="116">
        <v>1240.05</v>
      </c>
      <c r="F51" s="116">
        <v>1218.45</v>
      </c>
      <c r="G51">
        <v>109193</v>
      </c>
      <c r="H51" s="116"/>
      <c r="I51" s="116"/>
      <c r="L51" s="169">
        <v>45350</v>
      </c>
      <c r="M51" s="116">
        <v>1217.7</v>
      </c>
      <c r="N51" s="116">
        <v>1314</v>
      </c>
      <c r="O51" s="116">
        <v>1201.2</v>
      </c>
      <c r="P51" s="116">
        <v>1244.7</v>
      </c>
      <c r="Q51" s="116">
        <v>1217.7</v>
      </c>
      <c r="R51">
        <v>923117</v>
      </c>
    </row>
    <row r="52" spans="1:18" x14ac:dyDescent="0.25">
      <c r="A52" s="169">
        <v>45351</v>
      </c>
      <c r="B52" s="116">
        <v>1230.05</v>
      </c>
      <c r="C52" s="116">
        <v>1188.9000000000001</v>
      </c>
      <c r="D52" s="116">
        <v>1160.1500000000001</v>
      </c>
      <c r="E52" s="116">
        <v>1225</v>
      </c>
      <c r="F52" s="116">
        <v>1188.9000000000001</v>
      </c>
      <c r="G52">
        <v>57052</v>
      </c>
      <c r="H52" s="116"/>
      <c r="I52" s="116"/>
      <c r="L52" s="169">
        <v>45351</v>
      </c>
      <c r="M52" s="116">
        <v>1190.5999999999999</v>
      </c>
      <c r="N52" s="116">
        <v>1231.8</v>
      </c>
      <c r="O52" s="116">
        <v>1163</v>
      </c>
      <c r="P52" s="116">
        <v>1218.7</v>
      </c>
      <c r="Q52" s="116">
        <v>1190.5999999999999</v>
      </c>
      <c r="R52">
        <v>450873</v>
      </c>
    </row>
    <row r="53" spans="1:18" x14ac:dyDescent="0.25">
      <c r="A53" s="169">
        <v>45352</v>
      </c>
      <c r="B53" s="116">
        <v>1275</v>
      </c>
      <c r="C53" s="116">
        <v>1237.5</v>
      </c>
      <c r="D53" s="116">
        <v>1220</v>
      </c>
      <c r="E53" s="116">
        <v>1228.3</v>
      </c>
      <c r="F53" s="116">
        <v>1237.5</v>
      </c>
      <c r="G53">
        <v>19119</v>
      </c>
      <c r="H53" s="116"/>
      <c r="I53" s="116"/>
      <c r="L53" s="169">
        <v>45352</v>
      </c>
      <c r="M53" s="116">
        <v>1235.8499999999999</v>
      </c>
      <c r="N53" s="116">
        <v>1275</v>
      </c>
      <c r="O53" s="116">
        <v>1217.05</v>
      </c>
      <c r="P53" s="116">
        <v>1219</v>
      </c>
      <c r="Q53" s="116">
        <v>1235.8499999999999</v>
      </c>
      <c r="R53">
        <v>545857</v>
      </c>
    </row>
    <row r="54" spans="1:18" x14ac:dyDescent="0.25">
      <c r="A54" s="169">
        <v>45353</v>
      </c>
      <c r="B54" s="116">
        <v>1275</v>
      </c>
      <c r="C54" s="116">
        <v>1270.3499999999999</v>
      </c>
      <c r="D54" s="116">
        <v>1235</v>
      </c>
      <c r="E54" s="116">
        <v>1258.7</v>
      </c>
      <c r="F54" s="116">
        <v>1270.3499999999999</v>
      </c>
      <c r="G54">
        <v>18921</v>
      </c>
      <c r="H54" s="116"/>
      <c r="I54" s="116"/>
      <c r="L54" s="169">
        <v>45353</v>
      </c>
      <c r="M54" s="116">
        <v>1270.3499999999999</v>
      </c>
      <c r="N54" s="116">
        <v>1274.95</v>
      </c>
      <c r="O54" s="116">
        <v>1245</v>
      </c>
      <c r="P54" s="116">
        <v>1246</v>
      </c>
      <c r="Q54" s="116">
        <v>1270.3499999999999</v>
      </c>
      <c r="R54">
        <v>109159</v>
      </c>
    </row>
    <row r="55" spans="1:18" x14ac:dyDescent="0.25">
      <c r="A55" s="169">
        <v>45355</v>
      </c>
      <c r="B55" s="116">
        <v>1279.95</v>
      </c>
      <c r="C55" s="116">
        <v>1243.55</v>
      </c>
      <c r="D55" s="116">
        <v>1225.9000000000001</v>
      </c>
      <c r="E55" s="116">
        <v>1275.4000000000001</v>
      </c>
      <c r="F55" s="116">
        <v>1243.55</v>
      </c>
      <c r="G55">
        <v>42575</v>
      </c>
      <c r="H55" s="116"/>
      <c r="I55" s="116"/>
      <c r="L55" s="169">
        <v>45355</v>
      </c>
      <c r="M55" s="116">
        <v>1244.5</v>
      </c>
      <c r="N55" s="116">
        <v>1279.6500000000001</v>
      </c>
      <c r="O55" s="116">
        <v>1226</v>
      </c>
      <c r="P55" s="116">
        <v>1279.6500000000001</v>
      </c>
      <c r="Q55" s="116">
        <v>1244.5</v>
      </c>
      <c r="R55">
        <v>325037</v>
      </c>
    </row>
    <row r="56" spans="1:18" x14ac:dyDescent="0.25">
      <c r="A56" s="169">
        <v>45356</v>
      </c>
      <c r="B56" s="116">
        <v>1249.05</v>
      </c>
      <c r="C56" s="116">
        <v>1197.75</v>
      </c>
      <c r="D56" s="116">
        <v>1182.8</v>
      </c>
      <c r="E56" s="116">
        <v>1249.05</v>
      </c>
      <c r="F56" s="116">
        <v>1197.75</v>
      </c>
      <c r="G56">
        <v>12711</v>
      </c>
      <c r="H56" s="116"/>
      <c r="I56" s="116"/>
      <c r="L56" s="169">
        <v>45356</v>
      </c>
      <c r="M56" s="116">
        <v>1197.55</v>
      </c>
      <c r="N56" s="116">
        <v>1248.5999999999999</v>
      </c>
      <c r="O56" s="116">
        <v>1180</v>
      </c>
      <c r="P56" s="116">
        <v>1244.5</v>
      </c>
      <c r="Q56" s="116">
        <v>1197.55</v>
      </c>
      <c r="R56">
        <v>352032</v>
      </c>
    </row>
    <row r="57" spans="1:18" x14ac:dyDescent="0.25">
      <c r="A57" s="169">
        <v>45357</v>
      </c>
      <c r="B57" s="116">
        <v>1203.95</v>
      </c>
      <c r="C57" s="116">
        <v>1126.6500000000001</v>
      </c>
      <c r="D57" s="116">
        <v>1104.7</v>
      </c>
      <c r="E57" s="116">
        <v>1193.45</v>
      </c>
      <c r="F57" s="116">
        <v>1126.6500000000001</v>
      </c>
      <c r="G57">
        <v>157259</v>
      </c>
      <c r="H57" s="116"/>
      <c r="I57" s="116"/>
      <c r="L57" s="169">
        <v>45357</v>
      </c>
      <c r="M57" s="116">
        <v>1125.6500000000001</v>
      </c>
      <c r="N57" s="116">
        <v>1202</v>
      </c>
      <c r="O57" s="116">
        <v>1110</v>
      </c>
      <c r="P57" s="116">
        <v>1202</v>
      </c>
      <c r="Q57" s="116">
        <v>1125.6500000000001</v>
      </c>
      <c r="R57">
        <v>825584</v>
      </c>
    </row>
    <row r="58" spans="1:18" x14ac:dyDescent="0.25">
      <c r="A58" s="169">
        <v>45358</v>
      </c>
      <c r="B58" s="116">
        <v>1175.3</v>
      </c>
      <c r="C58" s="116">
        <v>1158.55</v>
      </c>
      <c r="D58" s="116">
        <v>1119.6500000000001</v>
      </c>
      <c r="E58" s="116">
        <v>1134.95</v>
      </c>
      <c r="F58" s="116">
        <v>1158.55</v>
      </c>
      <c r="G58">
        <v>34828</v>
      </c>
      <c r="H58" s="116"/>
      <c r="I58" s="116"/>
      <c r="L58" s="169">
        <v>45358</v>
      </c>
      <c r="M58" s="116">
        <v>1159.9000000000001</v>
      </c>
      <c r="N58" s="116">
        <v>1175</v>
      </c>
      <c r="O58" s="116">
        <v>1120</v>
      </c>
      <c r="P58" s="116">
        <v>1128.7</v>
      </c>
      <c r="Q58" s="116">
        <v>1159.9000000000001</v>
      </c>
      <c r="R58">
        <v>373167</v>
      </c>
    </row>
    <row r="59" spans="1:18" x14ac:dyDescent="0.25">
      <c r="A59" s="169">
        <v>45362</v>
      </c>
      <c r="B59" s="116">
        <v>1199</v>
      </c>
      <c r="C59" s="116">
        <v>1164.8</v>
      </c>
      <c r="D59" s="116">
        <v>1124.4000000000001</v>
      </c>
      <c r="E59" s="116">
        <v>1158.45</v>
      </c>
      <c r="F59" s="116">
        <v>1164.8</v>
      </c>
      <c r="G59">
        <v>17971</v>
      </c>
      <c r="H59" s="116"/>
      <c r="I59" s="116"/>
      <c r="L59" s="169">
        <v>45362</v>
      </c>
      <c r="M59" s="116">
        <v>1162.8499999999999</v>
      </c>
      <c r="N59" s="116">
        <v>1199</v>
      </c>
      <c r="O59" s="116">
        <v>1121</v>
      </c>
      <c r="P59" s="116">
        <v>1125</v>
      </c>
      <c r="Q59" s="116">
        <v>1162.8499999999999</v>
      </c>
      <c r="R59">
        <v>435104</v>
      </c>
    </row>
    <row r="60" spans="1:18" x14ac:dyDescent="0.25">
      <c r="A60" s="169">
        <v>45363</v>
      </c>
      <c r="B60" s="116">
        <v>1188</v>
      </c>
      <c r="C60" s="116">
        <v>1141.6500000000001</v>
      </c>
      <c r="D60" s="116">
        <v>1121.45</v>
      </c>
      <c r="E60" s="116">
        <v>1164.3</v>
      </c>
      <c r="F60" s="116">
        <v>1141.6500000000001</v>
      </c>
      <c r="G60">
        <v>63378</v>
      </c>
      <c r="H60" s="116"/>
      <c r="I60" s="116"/>
      <c r="L60" s="169">
        <v>45363</v>
      </c>
      <c r="M60" s="116">
        <v>1143.8499999999999</v>
      </c>
      <c r="N60" s="116">
        <v>1187.95</v>
      </c>
      <c r="O60" s="116">
        <v>1122</v>
      </c>
      <c r="P60" s="116">
        <v>1167</v>
      </c>
      <c r="Q60" s="116">
        <v>1143.8499999999999</v>
      </c>
      <c r="R60">
        <v>485944</v>
      </c>
    </row>
    <row r="61" spans="1:18" x14ac:dyDescent="0.25">
      <c r="A61" s="169">
        <v>45364</v>
      </c>
      <c r="B61" s="116">
        <v>1162.95</v>
      </c>
      <c r="C61" s="116">
        <v>1095.0999999999999</v>
      </c>
      <c r="D61" s="116">
        <v>1075.75</v>
      </c>
      <c r="E61" s="116">
        <v>1134.5</v>
      </c>
      <c r="F61" s="116">
        <v>1095.0999999999999</v>
      </c>
      <c r="G61">
        <v>33956</v>
      </c>
      <c r="H61" s="116"/>
      <c r="I61" s="116"/>
      <c r="L61" s="169">
        <v>45364</v>
      </c>
      <c r="M61" s="116">
        <v>1096.75</v>
      </c>
      <c r="N61" s="116">
        <v>1163.8499999999999</v>
      </c>
      <c r="O61" s="116">
        <v>1075.4000000000001</v>
      </c>
      <c r="P61" s="116">
        <v>1137</v>
      </c>
      <c r="Q61" s="116">
        <v>1096.75</v>
      </c>
      <c r="R61">
        <v>732143</v>
      </c>
    </row>
    <row r="62" spans="1:18" x14ac:dyDescent="0.25">
      <c r="A62" s="169">
        <v>45365</v>
      </c>
      <c r="B62" s="116">
        <v>1169.95</v>
      </c>
      <c r="C62" s="116">
        <v>1164.6500000000001</v>
      </c>
      <c r="D62" s="116">
        <v>1060.05</v>
      </c>
      <c r="E62" s="116">
        <v>1073.25</v>
      </c>
      <c r="F62" s="116">
        <v>1164.6500000000001</v>
      </c>
      <c r="G62">
        <v>25516</v>
      </c>
      <c r="H62" s="116"/>
      <c r="I62" s="116"/>
      <c r="L62" s="169">
        <v>45365</v>
      </c>
      <c r="M62" s="116">
        <v>1162.75</v>
      </c>
      <c r="N62" s="116">
        <v>1169.7</v>
      </c>
      <c r="O62" s="116">
        <v>1060.1500000000001</v>
      </c>
      <c r="P62" s="116">
        <v>1080</v>
      </c>
      <c r="Q62" s="116">
        <v>1162.75</v>
      </c>
      <c r="R62">
        <v>669791</v>
      </c>
    </row>
    <row r="63" spans="1:18" x14ac:dyDescent="0.25">
      <c r="A63" s="169">
        <v>45366</v>
      </c>
      <c r="B63" s="116">
        <v>1184.45</v>
      </c>
      <c r="C63" s="116">
        <v>1156.8499999999999</v>
      </c>
      <c r="D63" s="116">
        <v>1128.9000000000001</v>
      </c>
      <c r="E63" s="116">
        <v>1142.4000000000001</v>
      </c>
      <c r="F63" s="116">
        <v>1156.8499999999999</v>
      </c>
      <c r="G63">
        <v>52132</v>
      </c>
      <c r="H63" s="116"/>
      <c r="I63" s="116"/>
      <c r="L63" s="169">
        <v>45366</v>
      </c>
      <c r="M63" s="116">
        <v>1156.8</v>
      </c>
      <c r="N63" s="116">
        <v>1184</v>
      </c>
      <c r="O63" s="116">
        <v>1129.5</v>
      </c>
      <c r="P63" s="116">
        <v>1150</v>
      </c>
      <c r="Q63" s="116">
        <v>1156.8</v>
      </c>
      <c r="R63">
        <v>372875</v>
      </c>
    </row>
    <row r="64" spans="1:18" x14ac:dyDescent="0.25">
      <c r="A64" s="169">
        <v>45369</v>
      </c>
      <c r="B64" s="116">
        <v>1175.55</v>
      </c>
      <c r="C64" s="116">
        <v>1160.0999999999999</v>
      </c>
      <c r="D64" s="116">
        <v>1137.9000000000001</v>
      </c>
      <c r="E64" s="116">
        <v>1160.3499999999999</v>
      </c>
      <c r="F64" s="116">
        <v>1160.0999999999999</v>
      </c>
      <c r="G64">
        <v>29083</v>
      </c>
      <c r="H64" s="116"/>
      <c r="I64" s="116"/>
      <c r="L64" s="169">
        <v>45369</v>
      </c>
      <c r="M64" s="116">
        <v>1161.1500000000001</v>
      </c>
      <c r="N64" s="116">
        <v>1175.05</v>
      </c>
      <c r="O64" s="116">
        <v>1136.5999999999999</v>
      </c>
      <c r="P64" s="116">
        <v>1162</v>
      </c>
      <c r="Q64" s="116">
        <v>1161.1500000000001</v>
      </c>
      <c r="R64">
        <v>231691</v>
      </c>
    </row>
    <row r="65" spans="1:18" x14ac:dyDescent="0.25">
      <c r="A65" s="169">
        <v>45370</v>
      </c>
      <c r="B65" s="116">
        <v>1198.95</v>
      </c>
      <c r="C65" s="116">
        <v>1127.3499999999999</v>
      </c>
      <c r="D65" s="116">
        <v>1119.95</v>
      </c>
      <c r="E65" s="116">
        <v>1160</v>
      </c>
      <c r="F65" s="116">
        <v>1127.3499999999999</v>
      </c>
      <c r="G65">
        <v>22076</v>
      </c>
      <c r="H65" s="116"/>
      <c r="I65" s="116"/>
      <c r="L65" s="169">
        <v>45370</v>
      </c>
      <c r="M65" s="116">
        <v>1127.9000000000001</v>
      </c>
      <c r="N65" s="116">
        <v>1197.9000000000001</v>
      </c>
      <c r="O65" s="116">
        <v>1118.55</v>
      </c>
      <c r="P65" s="116">
        <v>1157</v>
      </c>
      <c r="Q65" s="116">
        <v>1127.9000000000001</v>
      </c>
      <c r="R65">
        <v>423710</v>
      </c>
    </row>
    <row r="66" spans="1:18" x14ac:dyDescent="0.25">
      <c r="A66" s="169">
        <v>45371</v>
      </c>
      <c r="B66" s="116">
        <v>1146.6500000000001</v>
      </c>
      <c r="C66" s="116">
        <v>1099.8</v>
      </c>
      <c r="D66" s="116">
        <v>1080.3499999999999</v>
      </c>
      <c r="E66" s="116">
        <v>1144.5999999999999</v>
      </c>
      <c r="F66" s="116">
        <v>1099.8</v>
      </c>
      <c r="G66">
        <v>24871</v>
      </c>
      <c r="H66" s="116"/>
      <c r="I66" s="116"/>
      <c r="L66" s="169">
        <v>45371</v>
      </c>
      <c r="M66" s="116">
        <v>1099.0999999999999</v>
      </c>
      <c r="N66" s="116">
        <v>1146.9000000000001</v>
      </c>
      <c r="O66" s="116">
        <v>1080</v>
      </c>
      <c r="P66" s="116">
        <v>1140.05</v>
      </c>
      <c r="Q66" s="116">
        <v>1099.0999999999999</v>
      </c>
      <c r="R66">
        <v>656158</v>
      </c>
    </row>
    <row r="67" spans="1:18" x14ac:dyDescent="0.25">
      <c r="A67" s="169">
        <v>45372</v>
      </c>
      <c r="B67" s="116">
        <v>1155.8499999999999</v>
      </c>
      <c r="C67" s="116">
        <v>1144.45</v>
      </c>
      <c r="D67" s="116">
        <v>1119</v>
      </c>
      <c r="E67" s="116">
        <v>1119.3499999999999</v>
      </c>
      <c r="F67" s="116">
        <v>1144.45</v>
      </c>
      <c r="G67">
        <v>49015</v>
      </c>
      <c r="H67" s="116"/>
      <c r="I67" s="116"/>
      <c r="L67" s="169">
        <v>45372</v>
      </c>
      <c r="M67" s="116">
        <v>1144.3</v>
      </c>
      <c r="N67" s="116">
        <v>1156.5</v>
      </c>
      <c r="O67" s="116">
        <v>1118</v>
      </c>
      <c r="P67" s="116">
        <v>1118</v>
      </c>
      <c r="Q67" s="116">
        <v>1144.3</v>
      </c>
      <c r="R67">
        <v>400275</v>
      </c>
    </row>
    <row r="68" spans="1:18" x14ac:dyDescent="0.25">
      <c r="A68" s="169">
        <v>45373</v>
      </c>
      <c r="B68" s="116">
        <v>1158</v>
      </c>
      <c r="C68" s="116">
        <v>1152.25</v>
      </c>
      <c r="D68" s="116">
        <v>1131.25</v>
      </c>
      <c r="E68" s="116">
        <v>1149.9000000000001</v>
      </c>
      <c r="F68" s="116">
        <v>1152.25</v>
      </c>
      <c r="G68">
        <v>30242</v>
      </c>
      <c r="H68" s="116"/>
      <c r="I68" s="116"/>
      <c r="L68" s="169">
        <v>45373</v>
      </c>
      <c r="M68" s="116">
        <v>1152.3</v>
      </c>
      <c r="N68" s="116">
        <v>1159.8</v>
      </c>
      <c r="O68" s="116">
        <v>1132</v>
      </c>
      <c r="P68" s="116">
        <v>1140</v>
      </c>
      <c r="Q68" s="116">
        <v>1152.3</v>
      </c>
      <c r="R68">
        <v>276946</v>
      </c>
    </row>
    <row r="69" spans="1:18" x14ac:dyDescent="0.25">
      <c r="A69" s="169">
        <v>45377</v>
      </c>
      <c r="B69" s="116">
        <v>1248</v>
      </c>
      <c r="C69" s="116">
        <v>1215.9000000000001</v>
      </c>
      <c r="D69" s="116">
        <v>1106.4000000000001</v>
      </c>
      <c r="E69" s="116">
        <v>1159.7</v>
      </c>
      <c r="F69" s="116">
        <v>1215.9000000000001</v>
      </c>
      <c r="G69">
        <v>49579</v>
      </c>
      <c r="H69" s="116"/>
      <c r="I69" s="116"/>
      <c r="L69" s="169">
        <v>45377</v>
      </c>
      <c r="M69" s="116">
        <v>1215.9000000000001</v>
      </c>
      <c r="N69" s="116">
        <v>1247.8499999999999</v>
      </c>
      <c r="O69" s="116">
        <v>1108.5</v>
      </c>
      <c r="P69" s="116">
        <v>1147.75</v>
      </c>
      <c r="Q69" s="116">
        <v>1215.9000000000001</v>
      </c>
      <c r="R69">
        <v>1162734</v>
      </c>
    </row>
    <row r="70" spans="1:18" x14ac:dyDescent="0.25">
      <c r="A70" s="169">
        <v>45378</v>
      </c>
      <c r="B70" s="116">
        <v>1255</v>
      </c>
      <c r="C70" s="116">
        <v>1224.2</v>
      </c>
      <c r="D70" s="116">
        <v>1201</v>
      </c>
      <c r="E70" s="116">
        <v>1238.8499999999999</v>
      </c>
      <c r="F70" s="116">
        <v>1224.2</v>
      </c>
      <c r="G70">
        <v>45824</v>
      </c>
      <c r="H70" s="116"/>
      <c r="I70" s="116"/>
      <c r="L70" s="169">
        <v>45378</v>
      </c>
      <c r="M70" s="116">
        <v>1224.8499999999999</v>
      </c>
      <c r="N70" s="116">
        <v>1255</v>
      </c>
      <c r="O70" s="116">
        <v>1216</v>
      </c>
      <c r="P70" s="116">
        <v>1228</v>
      </c>
      <c r="Q70" s="116">
        <v>1224.8499999999999</v>
      </c>
      <c r="R70">
        <v>457505</v>
      </c>
    </row>
    <row r="71" spans="1:18" x14ac:dyDescent="0.25">
      <c r="A71" s="169">
        <v>45379</v>
      </c>
      <c r="B71" s="116">
        <v>1260</v>
      </c>
      <c r="C71" s="116">
        <v>1220</v>
      </c>
      <c r="D71" s="116">
        <v>1211.0999999999999</v>
      </c>
      <c r="E71" s="116">
        <v>1227.6500000000001</v>
      </c>
      <c r="F71" s="116">
        <v>1220</v>
      </c>
      <c r="G71">
        <v>12554</v>
      </c>
      <c r="H71" s="116"/>
      <c r="I71" s="116"/>
      <c r="L71" s="169">
        <v>45379</v>
      </c>
      <c r="M71" s="116">
        <v>1222.6500000000001</v>
      </c>
      <c r="N71" s="116">
        <v>1259.75</v>
      </c>
      <c r="O71" s="116">
        <v>1215</v>
      </c>
      <c r="P71" s="116">
        <v>1234.45</v>
      </c>
      <c r="Q71" s="116">
        <v>1222.6500000000001</v>
      </c>
      <c r="R71">
        <v>421846</v>
      </c>
    </row>
    <row r="72" spans="1:18" x14ac:dyDescent="0.25">
      <c r="A72" s="169">
        <v>45383</v>
      </c>
      <c r="B72" s="116">
        <v>1289.6500000000001</v>
      </c>
      <c r="C72" s="116">
        <v>1215.7</v>
      </c>
      <c r="D72" s="116">
        <v>1204.3</v>
      </c>
      <c r="E72" s="116">
        <v>1235.3</v>
      </c>
      <c r="F72" s="116">
        <v>1215.7</v>
      </c>
      <c r="G72">
        <v>24061</v>
      </c>
      <c r="H72" s="116"/>
      <c r="I72" s="116"/>
      <c r="L72" s="169">
        <v>45383</v>
      </c>
      <c r="M72" s="116">
        <v>1215.3</v>
      </c>
      <c r="N72" s="116">
        <v>1290</v>
      </c>
      <c r="O72" s="116">
        <v>1203</v>
      </c>
      <c r="P72" s="116">
        <v>1234</v>
      </c>
      <c r="Q72" s="116">
        <v>1215.3</v>
      </c>
      <c r="R72">
        <v>674278</v>
      </c>
    </row>
    <row r="73" spans="1:18" x14ac:dyDescent="0.25">
      <c r="A73" s="169">
        <v>45384</v>
      </c>
      <c r="B73" s="116">
        <v>1222.7</v>
      </c>
      <c r="C73" s="116">
        <v>1201.75</v>
      </c>
      <c r="D73" s="116">
        <v>1187.4000000000001</v>
      </c>
      <c r="E73" s="116">
        <v>1218.7</v>
      </c>
      <c r="F73" s="116">
        <v>1201.75</v>
      </c>
      <c r="G73">
        <v>53626</v>
      </c>
      <c r="H73" s="116"/>
      <c r="I73" s="116"/>
      <c r="L73" s="169">
        <v>45384</v>
      </c>
      <c r="M73" s="116">
        <v>1201.75</v>
      </c>
      <c r="N73" s="116">
        <v>1223</v>
      </c>
      <c r="O73" s="116">
        <v>1187</v>
      </c>
      <c r="P73" s="116">
        <v>1220</v>
      </c>
      <c r="Q73" s="116">
        <v>1201.75</v>
      </c>
      <c r="R73">
        <v>372806</v>
      </c>
    </row>
    <row r="74" spans="1:18" x14ac:dyDescent="0.25">
      <c r="A74" s="169">
        <v>45385</v>
      </c>
      <c r="B74" s="116">
        <v>1284</v>
      </c>
      <c r="C74" s="116">
        <v>1275.1500000000001</v>
      </c>
      <c r="D74" s="116">
        <v>1185</v>
      </c>
      <c r="E74" s="116">
        <v>1192.45</v>
      </c>
      <c r="F74" s="116">
        <v>1275.1500000000001</v>
      </c>
      <c r="G74">
        <v>102734</v>
      </c>
      <c r="H74" s="116"/>
      <c r="I74" s="116"/>
      <c r="L74" s="169">
        <v>45385</v>
      </c>
      <c r="M74" s="116">
        <v>1274.2</v>
      </c>
      <c r="N74" s="116">
        <v>1284.45</v>
      </c>
      <c r="O74" s="116">
        <v>1185</v>
      </c>
      <c r="P74" s="116">
        <v>1198</v>
      </c>
      <c r="Q74" s="116">
        <v>1274.2</v>
      </c>
      <c r="R74">
        <v>1077016</v>
      </c>
    </row>
    <row r="75" spans="1:18" x14ac:dyDescent="0.25">
      <c r="A75" s="169">
        <v>45386</v>
      </c>
      <c r="B75" s="116">
        <v>1359.75</v>
      </c>
      <c r="C75" s="116">
        <v>1336.5</v>
      </c>
      <c r="D75" s="116">
        <v>1269</v>
      </c>
      <c r="E75" s="116">
        <v>1287.95</v>
      </c>
      <c r="F75" s="116">
        <v>1336.5</v>
      </c>
      <c r="G75">
        <v>206160</v>
      </c>
      <c r="H75" s="116"/>
      <c r="I75" s="116"/>
      <c r="L75" s="169">
        <v>45386</v>
      </c>
      <c r="M75" s="116">
        <v>1335.95</v>
      </c>
      <c r="N75" s="116">
        <v>1359.5</v>
      </c>
      <c r="O75" s="116">
        <v>1268.6500000000001</v>
      </c>
      <c r="P75" s="116">
        <v>1283</v>
      </c>
      <c r="Q75" s="116">
        <v>1335.95</v>
      </c>
      <c r="R75">
        <v>2068268</v>
      </c>
    </row>
    <row r="76" spans="1:18" x14ac:dyDescent="0.25">
      <c r="A76" s="169">
        <v>45387</v>
      </c>
      <c r="B76" s="116">
        <v>1434.9</v>
      </c>
      <c r="C76" s="116">
        <v>1422.25</v>
      </c>
      <c r="D76" s="116">
        <v>1321.7</v>
      </c>
      <c r="E76" s="116">
        <v>1332.8</v>
      </c>
      <c r="F76" s="116">
        <v>1422.25</v>
      </c>
      <c r="G76">
        <v>202513</v>
      </c>
      <c r="H76" s="116"/>
      <c r="I76" s="116"/>
      <c r="L76" s="169">
        <v>45387</v>
      </c>
      <c r="M76" s="116">
        <v>1422.15</v>
      </c>
      <c r="N76" s="116">
        <v>1434</v>
      </c>
      <c r="O76" s="116">
        <v>1322.35</v>
      </c>
      <c r="P76" s="116">
        <v>1337.7</v>
      </c>
      <c r="Q76" s="116">
        <v>1422.15</v>
      </c>
      <c r="R76">
        <v>2326218</v>
      </c>
    </row>
    <row r="77" spans="1:18" x14ac:dyDescent="0.25">
      <c r="A77" s="169">
        <v>45390</v>
      </c>
      <c r="B77" s="116">
        <v>1448.65</v>
      </c>
      <c r="C77" s="116">
        <v>1383.25</v>
      </c>
      <c r="D77" s="116">
        <v>1376.65</v>
      </c>
      <c r="E77" s="116">
        <v>1448.65</v>
      </c>
      <c r="F77" s="116">
        <v>1383.25</v>
      </c>
      <c r="G77">
        <v>105033</v>
      </c>
      <c r="H77" s="116"/>
      <c r="I77" s="116"/>
      <c r="L77" s="169">
        <v>45390</v>
      </c>
      <c r="M77" s="116">
        <v>1382.85</v>
      </c>
      <c r="N77" s="116">
        <v>1424</v>
      </c>
      <c r="O77" s="116">
        <v>1377.6</v>
      </c>
      <c r="P77" s="116">
        <v>1421</v>
      </c>
      <c r="Q77" s="116">
        <v>1382.85</v>
      </c>
      <c r="R77">
        <v>605029</v>
      </c>
    </row>
    <row r="78" spans="1:18" x14ac:dyDescent="0.25">
      <c r="A78" s="169">
        <v>45391</v>
      </c>
      <c r="B78" s="116">
        <v>1407.7</v>
      </c>
      <c r="C78" s="116">
        <v>1353.2</v>
      </c>
      <c r="D78" s="116">
        <v>1346.75</v>
      </c>
      <c r="E78" s="116">
        <v>1392.85</v>
      </c>
      <c r="F78" s="116">
        <v>1353.2</v>
      </c>
      <c r="G78">
        <v>67540</v>
      </c>
      <c r="H78" s="116"/>
      <c r="I78" s="116"/>
      <c r="L78" s="169">
        <v>45391</v>
      </c>
      <c r="M78" s="116">
        <v>1354.6</v>
      </c>
      <c r="N78" s="116">
        <v>1407</v>
      </c>
      <c r="O78" s="116">
        <v>1347.1</v>
      </c>
      <c r="P78" s="116">
        <v>1387.65</v>
      </c>
      <c r="Q78" s="116">
        <v>1354.6</v>
      </c>
      <c r="R78">
        <v>501930</v>
      </c>
    </row>
    <row r="79" spans="1:18" x14ac:dyDescent="0.25">
      <c r="A79" s="169">
        <v>45392</v>
      </c>
      <c r="B79" s="116">
        <v>1395</v>
      </c>
      <c r="C79" s="116">
        <v>1352.3</v>
      </c>
      <c r="D79" s="116">
        <v>1345</v>
      </c>
      <c r="E79" s="116">
        <v>1355.75</v>
      </c>
      <c r="F79" s="116">
        <v>1352.3</v>
      </c>
      <c r="G79">
        <v>24867</v>
      </c>
      <c r="H79" s="116"/>
      <c r="I79" s="116"/>
      <c r="L79" s="169">
        <v>45392</v>
      </c>
      <c r="M79" s="116">
        <v>1353.45</v>
      </c>
      <c r="N79" s="116">
        <v>1394.45</v>
      </c>
      <c r="O79" s="116">
        <v>1345</v>
      </c>
      <c r="P79" s="116">
        <v>1359</v>
      </c>
      <c r="Q79" s="116">
        <v>1353.45</v>
      </c>
      <c r="R79">
        <v>441755</v>
      </c>
    </row>
    <row r="80" spans="1:18" x14ac:dyDescent="0.25">
      <c r="A80" s="169">
        <v>45394</v>
      </c>
      <c r="B80" s="116">
        <v>1383.75</v>
      </c>
      <c r="C80" s="116">
        <v>1357.65</v>
      </c>
      <c r="D80" s="116">
        <v>1340.2</v>
      </c>
      <c r="E80" s="116">
        <v>1349.35</v>
      </c>
      <c r="F80" s="116">
        <v>1357.65</v>
      </c>
      <c r="G80">
        <v>25712</v>
      </c>
      <c r="H80" s="116"/>
      <c r="I80" s="116"/>
      <c r="L80" s="169">
        <v>45394</v>
      </c>
      <c r="M80" s="116">
        <v>1356.45</v>
      </c>
      <c r="N80" s="116">
        <v>1384.9</v>
      </c>
      <c r="O80" s="116">
        <v>1342</v>
      </c>
      <c r="P80" s="116">
        <v>1342.2</v>
      </c>
      <c r="Q80" s="116">
        <v>1356.45</v>
      </c>
      <c r="R80">
        <v>365359</v>
      </c>
    </row>
    <row r="81" spans="1:18" x14ac:dyDescent="0.25">
      <c r="A81" s="169">
        <v>45397</v>
      </c>
      <c r="B81" s="116">
        <v>1372.5</v>
      </c>
      <c r="C81" s="116">
        <v>1322.7</v>
      </c>
      <c r="D81" s="116">
        <v>1295.0999999999999</v>
      </c>
      <c r="E81" s="116">
        <v>1302.1500000000001</v>
      </c>
      <c r="F81" s="116">
        <v>1322.7</v>
      </c>
      <c r="G81">
        <v>93714</v>
      </c>
      <c r="H81" s="116"/>
      <c r="I81" s="116"/>
      <c r="L81" s="169">
        <v>45397</v>
      </c>
      <c r="M81" s="116">
        <v>1323.7</v>
      </c>
      <c r="N81" s="116">
        <v>1373.55</v>
      </c>
      <c r="O81" s="116">
        <v>1296.05</v>
      </c>
      <c r="P81" s="116">
        <v>1323.8</v>
      </c>
      <c r="Q81" s="116">
        <v>1323.7</v>
      </c>
      <c r="R81">
        <v>566106</v>
      </c>
    </row>
    <row r="82" spans="1:18" x14ac:dyDescent="0.25">
      <c r="A82" s="169">
        <v>45398</v>
      </c>
      <c r="B82" s="116">
        <v>1342</v>
      </c>
      <c r="C82" s="116">
        <v>1322.25</v>
      </c>
      <c r="D82" s="116">
        <v>1306.0999999999999</v>
      </c>
      <c r="E82" s="116">
        <v>1308.7</v>
      </c>
      <c r="F82" s="116">
        <v>1322.25</v>
      </c>
      <c r="G82">
        <v>26856</v>
      </c>
      <c r="H82" s="116"/>
      <c r="I82" s="116"/>
      <c r="L82" s="169">
        <v>45398</v>
      </c>
      <c r="M82" s="116">
        <v>1323.35</v>
      </c>
      <c r="N82" s="116">
        <v>1342.55</v>
      </c>
      <c r="O82" s="116">
        <v>1301</v>
      </c>
      <c r="P82" s="116">
        <v>1301</v>
      </c>
      <c r="Q82" s="116">
        <v>1323.35</v>
      </c>
      <c r="R82">
        <v>439790</v>
      </c>
    </row>
    <row r="83" spans="1:18" x14ac:dyDescent="0.25">
      <c r="A83" s="169">
        <v>45400</v>
      </c>
      <c r="B83" s="116">
        <v>1359</v>
      </c>
      <c r="C83" s="116">
        <v>1306.5999999999999</v>
      </c>
      <c r="D83" s="116">
        <v>1297</v>
      </c>
      <c r="E83" s="116">
        <v>1330.65</v>
      </c>
      <c r="F83" s="116">
        <v>1306.5999999999999</v>
      </c>
      <c r="G83">
        <v>22335</v>
      </c>
      <c r="H83" s="116"/>
      <c r="I83" s="116"/>
      <c r="L83" s="169">
        <v>45400</v>
      </c>
      <c r="M83" s="116">
        <v>1307.7</v>
      </c>
      <c r="N83" s="116">
        <v>1359.8</v>
      </c>
      <c r="O83" s="116">
        <v>1301.0999999999999</v>
      </c>
      <c r="P83" s="116">
        <v>1332</v>
      </c>
      <c r="Q83" s="116">
        <v>1307.7</v>
      </c>
      <c r="R83">
        <v>428196</v>
      </c>
    </row>
    <row r="84" spans="1:18" x14ac:dyDescent="0.25">
      <c r="A84" s="169">
        <v>45401</v>
      </c>
      <c r="B84" s="116">
        <v>1357.95</v>
      </c>
      <c r="C84" s="116">
        <v>1335.95</v>
      </c>
      <c r="D84" s="116">
        <v>1275.3499999999999</v>
      </c>
      <c r="E84" s="116">
        <v>1299.5999999999999</v>
      </c>
      <c r="F84" s="116">
        <v>1335.95</v>
      </c>
      <c r="G84">
        <v>29733</v>
      </c>
      <c r="H84" s="116"/>
      <c r="I84" s="116"/>
      <c r="L84" s="169">
        <v>45401</v>
      </c>
      <c r="M84" s="116">
        <v>1335.75</v>
      </c>
      <c r="N84" s="116">
        <v>1358</v>
      </c>
      <c r="O84" s="116">
        <v>1274.25</v>
      </c>
      <c r="P84" s="116">
        <v>1282</v>
      </c>
      <c r="Q84" s="116">
        <v>1335.75</v>
      </c>
      <c r="R84">
        <v>720322</v>
      </c>
    </row>
    <row r="85" spans="1:18" x14ac:dyDescent="0.25">
      <c r="A85" s="169">
        <v>45404</v>
      </c>
      <c r="B85" s="116">
        <v>1373.25</v>
      </c>
      <c r="C85" s="116">
        <v>1354.9</v>
      </c>
      <c r="D85" s="116">
        <v>1335.65</v>
      </c>
      <c r="E85" s="116">
        <v>1344.45</v>
      </c>
      <c r="F85" s="116">
        <v>1354.9</v>
      </c>
      <c r="G85">
        <v>57159</v>
      </c>
      <c r="H85" s="116"/>
      <c r="I85" s="116"/>
      <c r="L85" s="169">
        <v>45404</v>
      </c>
      <c r="M85" s="116">
        <v>1354.65</v>
      </c>
      <c r="N85" s="116">
        <v>1373</v>
      </c>
      <c r="O85" s="116">
        <v>1335.75</v>
      </c>
      <c r="P85" s="116">
        <v>1361</v>
      </c>
      <c r="Q85" s="116">
        <v>1354.65</v>
      </c>
      <c r="R85">
        <v>502210</v>
      </c>
    </row>
    <row r="86" spans="1:18" x14ac:dyDescent="0.25">
      <c r="A86" s="169">
        <v>45405</v>
      </c>
      <c r="B86" s="116">
        <v>1444.7</v>
      </c>
      <c r="C86" s="116">
        <v>1415.55</v>
      </c>
      <c r="D86" s="116">
        <v>1355.05</v>
      </c>
      <c r="E86" s="116">
        <v>1364.1</v>
      </c>
      <c r="F86" s="116">
        <v>1415.55</v>
      </c>
      <c r="G86">
        <v>142241</v>
      </c>
      <c r="H86" s="116"/>
      <c r="I86" s="116"/>
      <c r="L86" s="169">
        <v>45405</v>
      </c>
      <c r="M86" s="116">
        <v>1414.35</v>
      </c>
      <c r="N86" s="116">
        <v>1445</v>
      </c>
      <c r="O86" s="116">
        <v>1356.95</v>
      </c>
      <c r="P86" s="116">
        <v>1365</v>
      </c>
      <c r="Q86" s="116">
        <v>1414.35</v>
      </c>
      <c r="R86">
        <v>1224073</v>
      </c>
    </row>
    <row r="87" spans="1:18" x14ac:dyDescent="0.25">
      <c r="A87" s="169">
        <v>45406</v>
      </c>
      <c r="B87" s="116">
        <v>1445.15</v>
      </c>
      <c r="C87" s="116">
        <v>1379.1</v>
      </c>
      <c r="D87" s="116">
        <v>1370.35</v>
      </c>
      <c r="E87" s="116">
        <v>1426.45</v>
      </c>
      <c r="F87" s="116">
        <v>1379.1</v>
      </c>
      <c r="G87">
        <v>54282</v>
      </c>
      <c r="H87" s="116"/>
      <c r="I87" s="116"/>
      <c r="L87" s="169">
        <v>45406</v>
      </c>
      <c r="M87" s="116">
        <v>1380.6</v>
      </c>
      <c r="N87" s="116">
        <v>1444.9</v>
      </c>
      <c r="O87" s="116">
        <v>1370</v>
      </c>
      <c r="P87" s="116">
        <v>1427.7</v>
      </c>
      <c r="Q87" s="116">
        <v>1380.6</v>
      </c>
      <c r="R87">
        <v>473070</v>
      </c>
    </row>
    <row r="88" spans="1:18" x14ac:dyDescent="0.25">
      <c r="A88" s="169">
        <v>45407</v>
      </c>
      <c r="B88" s="116">
        <v>1408.7</v>
      </c>
      <c r="C88" s="116">
        <v>1375.5</v>
      </c>
      <c r="D88" s="116">
        <v>1367.55</v>
      </c>
      <c r="E88" s="116">
        <v>1380</v>
      </c>
      <c r="F88" s="116">
        <v>1375.5</v>
      </c>
      <c r="G88">
        <v>27404</v>
      </c>
      <c r="H88" s="116"/>
      <c r="I88" s="116"/>
      <c r="L88" s="169">
        <v>45407</v>
      </c>
      <c r="M88" s="116">
        <v>1375.1</v>
      </c>
      <c r="N88" s="116">
        <v>1411</v>
      </c>
      <c r="O88" s="116">
        <v>1366</v>
      </c>
      <c r="P88" s="116">
        <v>1382</v>
      </c>
      <c r="Q88" s="116">
        <v>1375.1</v>
      </c>
      <c r="R88">
        <v>366178</v>
      </c>
    </row>
    <row r="89" spans="1:18" x14ac:dyDescent="0.25">
      <c r="A89" s="169">
        <v>45408</v>
      </c>
      <c r="B89" s="116">
        <v>1390</v>
      </c>
      <c r="C89" s="116">
        <v>1369.55</v>
      </c>
      <c r="D89" s="116">
        <v>1366</v>
      </c>
      <c r="E89" s="116">
        <v>1380</v>
      </c>
      <c r="F89" s="116">
        <v>1369.55</v>
      </c>
      <c r="G89">
        <v>48234</v>
      </c>
      <c r="H89" s="116"/>
      <c r="I89" s="116"/>
      <c r="L89" s="169">
        <v>45408</v>
      </c>
      <c r="M89" s="116">
        <v>1370.15</v>
      </c>
      <c r="N89" s="116">
        <v>1390.95</v>
      </c>
      <c r="O89" s="116">
        <v>1365.85</v>
      </c>
      <c r="P89" s="116">
        <v>1379.9</v>
      </c>
      <c r="Q89" s="116">
        <v>1370.15</v>
      </c>
      <c r="R89">
        <v>284864</v>
      </c>
    </row>
    <row r="90" spans="1:18" x14ac:dyDescent="0.25">
      <c r="A90" s="169">
        <v>45411</v>
      </c>
      <c r="B90" s="116">
        <v>1383.75</v>
      </c>
      <c r="C90" s="116">
        <v>1348.8</v>
      </c>
      <c r="D90" s="116">
        <v>1344</v>
      </c>
      <c r="E90" s="116">
        <v>1379.2</v>
      </c>
      <c r="F90" s="116">
        <v>1348.8</v>
      </c>
      <c r="G90">
        <v>24275</v>
      </c>
      <c r="H90" s="116"/>
      <c r="I90" s="116"/>
      <c r="L90" s="169">
        <v>45411</v>
      </c>
      <c r="M90" s="116">
        <v>1349.2</v>
      </c>
      <c r="N90" s="116">
        <v>1384</v>
      </c>
      <c r="O90" s="116">
        <v>1345</v>
      </c>
      <c r="P90" s="116">
        <v>1377.7</v>
      </c>
      <c r="Q90" s="116">
        <v>1349.2</v>
      </c>
      <c r="R90">
        <v>257253</v>
      </c>
    </row>
    <row r="91" spans="1:18" x14ac:dyDescent="0.25">
      <c r="A91" s="169">
        <v>45412</v>
      </c>
      <c r="B91" s="116">
        <v>1385</v>
      </c>
      <c r="C91" s="116">
        <v>1351.35</v>
      </c>
      <c r="D91" s="116">
        <v>1345</v>
      </c>
      <c r="E91" s="116">
        <v>1374.95</v>
      </c>
      <c r="F91" s="116">
        <v>1351.35</v>
      </c>
      <c r="G91">
        <v>11358</v>
      </c>
      <c r="H91" s="116"/>
      <c r="I91" s="116"/>
      <c r="L91" s="169">
        <v>45412</v>
      </c>
      <c r="M91" s="116">
        <v>1352.2</v>
      </c>
      <c r="N91" s="116">
        <v>1385</v>
      </c>
      <c r="O91" s="116">
        <v>1344</v>
      </c>
      <c r="P91" s="116">
        <v>1356.55</v>
      </c>
      <c r="Q91" s="116">
        <v>1352.2</v>
      </c>
      <c r="R91">
        <v>353796</v>
      </c>
    </row>
    <row r="92" spans="1:18" x14ac:dyDescent="0.25">
      <c r="A92" s="169">
        <v>45414</v>
      </c>
      <c r="B92" s="116">
        <v>1369.45</v>
      </c>
      <c r="C92" s="116">
        <v>1357.15</v>
      </c>
      <c r="D92" s="116">
        <v>1348</v>
      </c>
      <c r="E92" s="116">
        <v>1358</v>
      </c>
      <c r="F92" s="116">
        <v>1357.15</v>
      </c>
      <c r="G92">
        <v>9469</v>
      </c>
      <c r="H92" s="116"/>
      <c r="I92" s="116"/>
      <c r="L92" s="169">
        <v>45414</v>
      </c>
      <c r="M92" s="116">
        <v>1358.1</v>
      </c>
      <c r="N92" s="116">
        <v>1369.75</v>
      </c>
      <c r="O92" s="116">
        <v>1346.1</v>
      </c>
      <c r="P92" s="116">
        <v>1356.8</v>
      </c>
      <c r="Q92" s="116">
        <v>1358.1</v>
      </c>
      <c r="R92">
        <v>201585</v>
      </c>
    </row>
    <row r="93" spans="1:18" x14ac:dyDescent="0.25">
      <c r="A93" s="169">
        <v>45415</v>
      </c>
      <c r="B93" s="116">
        <v>1471.95</v>
      </c>
      <c r="C93" s="116">
        <v>1391.1</v>
      </c>
      <c r="D93" s="116">
        <v>1364.95</v>
      </c>
      <c r="E93" s="116">
        <v>1366.7</v>
      </c>
      <c r="F93" s="116">
        <v>1391.1</v>
      </c>
      <c r="G93">
        <v>63281</v>
      </c>
      <c r="H93" s="116"/>
      <c r="I93" s="116"/>
      <c r="L93" s="169">
        <v>45415</v>
      </c>
      <c r="M93" s="116">
        <v>1390.65</v>
      </c>
      <c r="N93" s="116">
        <v>1473</v>
      </c>
      <c r="O93" s="116">
        <v>1365</v>
      </c>
      <c r="P93" s="116">
        <v>1368.4</v>
      </c>
      <c r="Q93" s="116">
        <v>1390.65</v>
      </c>
      <c r="R93">
        <v>1369833</v>
      </c>
    </row>
    <row r="94" spans="1:18" x14ac:dyDescent="0.25">
      <c r="A94" s="169">
        <v>45418</v>
      </c>
      <c r="B94" s="116">
        <v>1417.85</v>
      </c>
      <c r="C94" s="116">
        <v>1350.8</v>
      </c>
      <c r="D94" s="116">
        <v>1341.5</v>
      </c>
      <c r="E94" s="116">
        <v>1400</v>
      </c>
      <c r="F94" s="116">
        <v>1350.8</v>
      </c>
      <c r="G94">
        <v>47692</v>
      </c>
      <c r="H94" s="116"/>
      <c r="I94" s="116"/>
      <c r="L94" s="169">
        <v>45418</v>
      </c>
      <c r="M94" s="116">
        <v>1349.7</v>
      </c>
      <c r="N94" s="116">
        <v>1417</v>
      </c>
      <c r="O94" s="116">
        <v>1340.8</v>
      </c>
      <c r="P94" s="116">
        <v>1403</v>
      </c>
      <c r="Q94" s="116">
        <v>1349.7</v>
      </c>
      <c r="R94">
        <v>380350</v>
      </c>
    </row>
    <row r="95" spans="1:18" x14ac:dyDescent="0.25">
      <c r="A95" s="169">
        <v>45419</v>
      </c>
      <c r="B95" s="116">
        <v>1364</v>
      </c>
      <c r="C95" s="116">
        <v>1349.8</v>
      </c>
      <c r="D95" s="116">
        <v>1313.1</v>
      </c>
      <c r="E95" s="116">
        <v>1353.05</v>
      </c>
      <c r="F95" s="116">
        <v>1349.8</v>
      </c>
      <c r="G95">
        <v>55707</v>
      </c>
      <c r="H95" s="116"/>
      <c r="I95" s="116"/>
      <c r="L95" s="169">
        <v>45419</v>
      </c>
      <c r="M95" s="116">
        <v>1350.1</v>
      </c>
      <c r="N95" s="116">
        <v>1364.5</v>
      </c>
      <c r="O95" s="116">
        <v>1315</v>
      </c>
      <c r="P95" s="116">
        <v>1353</v>
      </c>
      <c r="Q95" s="116">
        <v>1350.1</v>
      </c>
      <c r="R95">
        <v>409668</v>
      </c>
    </row>
    <row r="96" spans="1:18" x14ac:dyDescent="0.25">
      <c r="A96" s="169">
        <v>45420</v>
      </c>
      <c r="B96" s="116">
        <v>1370.65</v>
      </c>
      <c r="C96" s="116">
        <v>1365.2</v>
      </c>
      <c r="D96" s="116">
        <v>1320</v>
      </c>
      <c r="E96" s="116">
        <v>1350</v>
      </c>
      <c r="F96" s="116">
        <v>1365.2</v>
      </c>
      <c r="G96">
        <v>19239</v>
      </c>
      <c r="H96" s="116"/>
      <c r="I96" s="116"/>
      <c r="L96" s="169">
        <v>45420</v>
      </c>
      <c r="M96" s="116">
        <v>1365.25</v>
      </c>
      <c r="N96" s="116">
        <v>1374</v>
      </c>
      <c r="O96" s="116">
        <v>1319.55</v>
      </c>
      <c r="P96" s="116">
        <v>1344.05</v>
      </c>
      <c r="Q96" s="116">
        <v>1365.25</v>
      </c>
      <c r="R96">
        <v>316853</v>
      </c>
    </row>
    <row r="97" spans="1:18" x14ac:dyDescent="0.25">
      <c r="A97" s="169">
        <v>45421</v>
      </c>
      <c r="B97" s="116">
        <v>1380</v>
      </c>
      <c r="C97" s="116">
        <v>1313.5</v>
      </c>
      <c r="D97" s="116">
        <v>1304.3499999999999</v>
      </c>
      <c r="E97" s="116">
        <v>1365.2</v>
      </c>
      <c r="F97" s="116">
        <v>1313.5</v>
      </c>
      <c r="G97">
        <v>19245</v>
      </c>
      <c r="H97" s="116"/>
      <c r="I97" s="116"/>
      <c r="L97" s="169">
        <v>45421</v>
      </c>
      <c r="M97" s="116">
        <v>1312</v>
      </c>
      <c r="N97" s="116">
        <v>1380</v>
      </c>
      <c r="O97" s="116">
        <v>1304.9000000000001</v>
      </c>
      <c r="P97" s="116">
        <v>1365</v>
      </c>
      <c r="Q97" s="116">
        <v>1312</v>
      </c>
      <c r="R97">
        <v>374285</v>
      </c>
    </row>
    <row r="98" spans="1:18" x14ac:dyDescent="0.25">
      <c r="A98" s="169">
        <v>45422</v>
      </c>
      <c r="B98" s="116">
        <v>1319.25</v>
      </c>
      <c r="C98" s="116">
        <v>1301.6500000000001</v>
      </c>
      <c r="D98" s="116">
        <v>1277.75</v>
      </c>
      <c r="E98" s="116">
        <v>1313.45</v>
      </c>
      <c r="F98" s="116">
        <v>1301.6500000000001</v>
      </c>
      <c r="G98">
        <v>26818</v>
      </c>
      <c r="H98" s="116"/>
      <c r="I98" s="116"/>
      <c r="L98" s="169">
        <v>45422</v>
      </c>
      <c r="M98" s="116">
        <v>1300.55</v>
      </c>
      <c r="N98" s="116">
        <v>1319.95</v>
      </c>
      <c r="O98" s="116">
        <v>1279.0999999999999</v>
      </c>
      <c r="P98" s="116">
        <v>1312</v>
      </c>
      <c r="Q98" s="116">
        <v>1300.55</v>
      </c>
      <c r="R98">
        <v>313269</v>
      </c>
    </row>
    <row r="99" spans="1:18" x14ac:dyDescent="0.25">
      <c r="A99" s="169">
        <v>45425</v>
      </c>
      <c r="B99" s="116">
        <v>1337.55</v>
      </c>
      <c r="C99" s="116">
        <v>1285.3</v>
      </c>
      <c r="D99" s="116">
        <v>1261.1500000000001</v>
      </c>
      <c r="E99" s="116">
        <v>1302.1500000000001</v>
      </c>
      <c r="F99" s="116">
        <v>1285.3</v>
      </c>
      <c r="G99">
        <v>97739</v>
      </c>
      <c r="H99" s="116"/>
      <c r="I99" s="116"/>
      <c r="L99" s="169">
        <v>45425</v>
      </c>
      <c r="M99" s="116">
        <v>1285.2</v>
      </c>
      <c r="N99" s="116">
        <v>1338</v>
      </c>
      <c r="O99" s="116">
        <v>1261.5</v>
      </c>
      <c r="P99" s="116">
        <v>1304.95</v>
      </c>
      <c r="Q99" s="116">
        <v>1285.2</v>
      </c>
      <c r="R99">
        <v>783756</v>
      </c>
    </row>
    <row r="100" spans="1:18" x14ac:dyDescent="0.25">
      <c r="A100" s="169">
        <v>45426</v>
      </c>
      <c r="B100" s="116">
        <v>1300</v>
      </c>
      <c r="C100" s="116">
        <v>1280.1500000000001</v>
      </c>
      <c r="D100" s="116">
        <v>1250.25</v>
      </c>
      <c r="E100" s="116">
        <v>1297.1500000000001</v>
      </c>
      <c r="F100" s="116">
        <v>1280.1500000000001</v>
      </c>
      <c r="G100">
        <v>45079</v>
      </c>
      <c r="H100" s="116"/>
      <c r="I100" s="116"/>
      <c r="L100" s="169">
        <v>45426</v>
      </c>
      <c r="M100" s="116">
        <v>1280.55</v>
      </c>
      <c r="N100" s="116">
        <v>1300</v>
      </c>
      <c r="O100" s="116">
        <v>1251.2</v>
      </c>
      <c r="P100" s="116">
        <v>1298.4000000000001</v>
      </c>
      <c r="Q100" s="116">
        <v>1280.55</v>
      </c>
      <c r="R100">
        <v>386383</v>
      </c>
    </row>
    <row r="101" spans="1:18" x14ac:dyDescent="0.25">
      <c r="A101" s="169">
        <v>45427</v>
      </c>
      <c r="B101" s="116">
        <v>1335</v>
      </c>
      <c r="C101" s="116">
        <v>1316.35</v>
      </c>
      <c r="D101" s="116">
        <v>1289.3499999999999</v>
      </c>
      <c r="E101" s="116">
        <v>1289.3499999999999</v>
      </c>
      <c r="F101" s="116">
        <v>1316.35</v>
      </c>
      <c r="G101">
        <v>17280</v>
      </c>
      <c r="H101" s="116"/>
      <c r="I101" s="116"/>
      <c r="L101" s="169">
        <v>45427</v>
      </c>
      <c r="M101" s="116">
        <v>1315.5</v>
      </c>
      <c r="N101" s="116">
        <v>1336</v>
      </c>
      <c r="O101" s="116">
        <v>1287.95</v>
      </c>
      <c r="P101" s="116">
        <v>1288</v>
      </c>
      <c r="Q101" s="116">
        <v>1315.5</v>
      </c>
      <c r="R101">
        <v>458745</v>
      </c>
    </row>
    <row r="102" spans="1:18" x14ac:dyDescent="0.25">
      <c r="A102" s="169">
        <v>45428</v>
      </c>
      <c r="B102" s="116">
        <v>1343.85</v>
      </c>
      <c r="C102" s="116">
        <v>1311.5</v>
      </c>
      <c r="D102" s="116">
        <v>1300</v>
      </c>
      <c r="E102" s="116">
        <v>1320</v>
      </c>
      <c r="F102" s="116">
        <v>1311.5</v>
      </c>
      <c r="G102">
        <v>25428</v>
      </c>
      <c r="H102" s="116"/>
      <c r="I102" s="116"/>
      <c r="L102" s="169">
        <v>45428</v>
      </c>
      <c r="M102" s="116">
        <v>1312.85</v>
      </c>
      <c r="N102" s="116">
        <v>1344.8</v>
      </c>
      <c r="O102" s="116">
        <v>1301.05</v>
      </c>
      <c r="P102" s="116">
        <v>1319.9</v>
      </c>
      <c r="Q102" s="116">
        <v>1312.85</v>
      </c>
      <c r="R102">
        <v>278587</v>
      </c>
    </row>
    <row r="103" spans="1:18" x14ac:dyDescent="0.25">
      <c r="A103" s="169">
        <v>45429</v>
      </c>
      <c r="B103" s="116">
        <v>1353</v>
      </c>
      <c r="C103" s="116">
        <v>1339.85</v>
      </c>
      <c r="D103" s="116">
        <v>1303.2</v>
      </c>
      <c r="E103" s="116">
        <v>1314.3</v>
      </c>
      <c r="F103" s="116">
        <v>1339.85</v>
      </c>
      <c r="G103">
        <v>21527</v>
      </c>
      <c r="H103" s="116"/>
      <c r="I103" s="116"/>
      <c r="L103" s="169">
        <v>45429</v>
      </c>
      <c r="M103" s="116">
        <v>1340.1</v>
      </c>
      <c r="N103" s="116">
        <v>1353.4</v>
      </c>
      <c r="O103" s="116">
        <v>1300.05</v>
      </c>
      <c r="P103" s="116">
        <v>1319.35</v>
      </c>
      <c r="Q103" s="116">
        <v>1340.1</v>
      </c>
      <c r="R103">
        <v>408957</v>
      </c>
    </row>
    <row r="104" spans="1:18" x14ac:dyDescent="0.25">
      <c r="A104" s="169">
        <v>45430</v>
      </c>
      <c r="B104" s="116">
        <v>1390</v>
      </c>
      <c r="C104" s="116">
        <v>1359.45</v>
      </c>
      <c r="D104" s="116">
        <v>1335.05</v>
      </c>
      <c r="E104" s="116">
        <v>1340.05</v>
      </c>
      <c r="F104" s="116">
        <v>1359.45</v>
      </c>
      <c r="G104">
        <v>2389</v>
      </c>
      <c r="H104" s="116"/>
      <c r="I104" s="116"/>
      <c r="L104" s="169">
        <v>45430</v>
      </c>
      <c r="M104" s="116">
        <v>1352.8</v>
      </c>
      <c r="N104" s="116">
        <v>1356.8</v>
      </c>
      <c r="O104" s="116">
        <v>1332.05</v>
      </c>
      <c r="P104" s="116">
        <v>1345</v>
      </c>
      <c r="Q104" s="116">
        <v>1352.8</v>
      </c>
      <c r="R104">
        <v>49409</v>
      </c>
    </row>
    <row r="105" spans="1:18" x14ac:dyDescent="0.25">
      <c r="A105" s="169">
        <v>45433</v>
      </c>
      <c r="B105" s="116">
        <v>1352.35</v>
      </c>
      <c r="C105" s="116">
        <v>1332.1</v>
      </c>
      <c r="D105" s="116">
        <v>1328.95</v>
      </c>
      <c r="E105" s="116">
        <v>1331.2</v>
      </c>
      <c r="F105" s="116">
        <v>1332.1</v>
      </c>
      <c r="G105">
        <v>26854</v>
      </c>
      <c r="H105" s="116"/>
      <c r="I105" s="116"/>
      <c r="L105" s="169">
        <v>45433</v>
      </c>
      <c r="M105" s="116">
        <v>1332.95</v>
      </c>
      <c r="N105" s="116">
        <v>1356</v>
      </c>
      <c r="O105" s="116">
        <v>1330.1</v>
      </c>
      <c r="P105" s="116">
        <v>1356</v>
      </c>
      <c r="Q105" s="116">
        <v>1332.95</v>
      </c>
      <c r="R105">
        <v>212359</v>
      </c>
    </row>
    <row r="106" spans="1:18" x14ac:dyDescent="0.25">
      <c r="A106" s="169">
        <v>45434</v>
      </c>
      <c r="B106" s="116">
        <v>1351.7</v>
      </c>
      <c r="C106" s="116">
        <v>1330</v>
      </c>
      <c r="D106" s="116">
        <v>1323.5</v>
      </c>
      <c r="E106" s="116">
        <v>1332.1</v>
      </c>
      <c r="F106" s="116">
        <v>1330</v>
      </c>
      <c r="G106">
        <v>13086</v>
      </c>
      <c r="H106" s="116"/>
      <c r="I106" s="116"/>
      <c r="L106" s="169">
        <v>45434</v>
      </c>
      <c r="M106" s="116">
        <v>1328.8</v>
      </c>
      <c r="N106" s="116">
        <v>1351.95</v>
      </c>
      <c r="O106" s="116">
        <v>1323.5</v>
      </c>
      <c r="P106" s="116">
        <v>1332.95</v>
      </c>
      <c r="Q106" s="116">
        <v>1328.8</v>
      </c>
      <c r="R106">
        <v>196285</v>
      </c>
    </row>
    <row r="107" spans="1:18" x14ac:dyDescent="0.25">
      <c r="A107" s="169">
        <v>45435</v>
      </c>
      <c r="B107" s="116">
        <v>1355</v>
      </c>
      <c r="C107" s="116">
        <v>1324</v>
      </c>
      <c r="D107" s="116">
        <v>1320</v>
      </c>
      <c r="E107" s="116">
        <v>1339.95</v>
      </c>
      <c r="F107" s="116">
        <v>1324</v>
      </c>
      <c r="G107">
        <v>24951</v>
      </c>
      <c r="H107" s="116"/>
      <c r="I107" s="116"/>
      <c r="L107" s="169">
        <v>45435</v>
      </c>
      <c r="M107" s="116">
        <v>1324.75</v>
      </c>
      <c r="N107" s="116">
        <v>1359.95</v>
      </c>
      <c r="O107" s="116">
        <v>1320</v>
      </c>
      <c r="P107" s="116">
        <v>1337.8</v>
      </c>
      <c r="Q107" s="116">
        <v>1324.75</v>
      </c>
      <c r="R107">
        <v>187693</v>
      </c>
    </row>
    <row r="108" spans="1:18" x14ac:dyDescent="0.25">
      <c r="A108" s="169">
        <v>45436</v>
      </c>
      <c r="B108" s="116">
        <v>1331.35</v>
      </c>
      <c r="C108" s="116">
        <v>1264.75</v>
      </c>
      <c r="D108" s="116">
        <v>1254</v>
      </c>
      <c r="E108" s="116">
        <v>1325.15</v>
      </c>
      <c r="F108" s="116">
        <v>1264.75</v>
      </c>
      <c r="G108">
        <v>28975</v>
      </c>
      <c r="H108" s="116"/>
      <c r="I108" s="116"/>
      <c r="L108" s="169">
        <v>45436</v>
      </c>
      <c r="M108" s="116">
        <v>1264.25</v>
      </c>
      <c r="N108" s="116">
        <v>1334</v>
      </c>
      <c r="O108" s="116">
        <v>1253.1500000000001</v>
      </c>
      <c r="P108" s="116">
        <v>1329</v>
      </c>
      <c r="Q108" s="116">
        <v>1264.25</v>
      </c>
      <c r="R108">
        <v>672592</v>
      </c>
    </row>
    <row r="109" spans="1:18" x14ac:dyDescent="0.25">
      <c r="A109" s="169">
        <v>45439</v>
      </c>
      <c r="B109" s="116">
        <v>1284.2</v>
      </c>
      <c r="C109" s="116">
        <v>1256.55</v>
      </c>
      <c r="D109" s="116">
        <v>1251.2</v>
      </c>
      <c r="E109" s="116">
        <v>1270.05</v>
      </c>
      <c r="F109" s="116">
        <v>1256.55</v>
      </c>
      <c r="G109">
        <v>32649</v>
      </c>
      <c r="H109" s="116"/>
      <c r="I109" s="116"/>
      <c r="L109" s="169">
        <v>45439</v>
      </c>
      <c r="M109" s="116">
        <v>1257</v>
      </c>
      <c r="N109" s="116">
        <v>1284.7</v>
      </c>
      <c r="O109" s="116">
        <v>1252.3499999999999</v>
      </c>
      <c r="P109" s="116">
        <v>1271.4000000000001</v>
      </c>
      <c r="Q109" s="116">
        <v>1257</v>
      </c>
      <c r="R109">
        <v>210714</v>
      </c>
    </row>
    <row r="110" spans="1:18" x14ac:dyDescent="0.25">
      <c r="A110" s="169">
        <v>45440</v>
      </c>
      <c r="B110" s="116">
        <v>1257.2</v>
      </c>
      <c r="C110" s="116">
        <v>1230.3</v>
      </c>
      <c r="D110" s="116">
        <v>1227.3499999999999</v>
      </c>
      <c r="E110" s="116">
        <v>1253</v>
      </c>
      <c r="F110" s="116">
        <v>1230.3</v>
      </c>
      <c r="G110">
        <v>10384</v>
      </c>
      <c r="H110" s="116"/>
      <c r="I110" s="116"/>
      <c r="L110" s="169">
        <v>45440</v>
      </c>
      <c r="M110" s="116">
        <v>1230</v>
      </c>
      <c r="N110" s="116">
        <v>1257</v>
      </c>
      <c r="O110" s="116">
        <v>1227</v>
      </c>
      <c r="P110" s="116">
        <v>1250</v>
      </c>
      <c r="Q110" s="116">
        <v>1230</v>
      </c>
      <c r="R110">
        <v>346844</v>
      </c>
    </row>
    <row r="111" spans="1:18" x14ac:dyDescent="0.25">
      <c r="A111" s="169">
        <v>45441</v>
      </c>
      <c r="B111" s="116">
        <v>1246.5</v>
      </c>
      <c r="C111" s="116">
        <v>1230.25</v>
      </c>
      <c r="D111" s="116">
        <v>1218</v>
      </c>
      <c r="E111" s="116">
        <v>1219</v>
      </c>
      <c r="F111" s="116">
        <v>1230.25</v>
      </c>
      <c r="G111">
        <v>20172</v>
      </c>
      <c r="H111" s="116"/>
      <c r="I111" s="116"/>
      <c r="L111" s="169">
        <v>45441</v>
      </c>
      <c r="M111" s="116">
        <v>1230.45</v>
      </c>
      <c r="N111" s="116">
        <v>1245</v>
      </c>
      <c r="O111" s="116">
        <v>1216.3499999999999</v>
      </c>
      <c r="P111" s="116">
        <v>1220</v>
      </c>
      <c r="Q111" s="116">
        <v>1230.45</v>
      </c>
      <c r="R111">
        <v>146242</v>
      </c>
    </row>
    <row r="112" spans="1:18" x14ac:dyDescent="0.25">
      <c r="A112" s="169">
        <v>45442</v>
      </c>
      <c r="B112" s="116">
        <v>1234.0999999999999</v>
      </c>
      <c r="C112" s="116">
        <v>1199.7</v>
      </c>
      <c r="D112" s="116">
        <v>1194.2</v>
      </c>
      <c r="E112" s="116">
        <v>1229.95</v>
      </c>
      <c r="F112" s="116">
        <v>1199.7</v>
      </c>
      <c r="G112">
        <v>15623</v>
      </c>
      <c r="H112" s="116"/>
      <c r="I112" s="116"/>
      <c r="L112" s="169">
        <v>45442</v>
      </c>
      <c r="M112" s="116">
        <v>1200.1500000000001</v>
      </c>
      <c r="N112" s="116">
        <v>1235</v>
      </c>
      <c r="O112" s="116">
        <v>1197.0999999999999</v>
      </c>
      <c r="P112" s="116">
        <v>1225</v>
      </c>
      <c r="Q112" s="116">
        <v>1200.1500000000001</v>
      </c>
      <c r="R112">
        <v>255049</v>
      </c>
    </row>
    <row r="113" spans="1:18" x14ac:dyDescent="0.25">
      <c r="A113" s="169">
        <v>45443</v>
      </c>
      <c r="B113" s="116">
        <v>1285.55</v>
      </c>
      <c r="C113" s="116">
        <v>1255.5999999999999</v>
      </c>
      <c r="D113" s="116">
        <v>1194.75</v>
      </c>
      <c r="E113" s="116">
        <v>1194.75</v>
      </c>
      <c r="F113" s="116">
        <v>1255.5999999999999</v>
      </c>
      <c r="G113">
        <v>28035</v>
      </c>
      <c r="H113" s="116"/>
      <c r="I113" s="116"/>
      <c r="L113" s="169">
        <v>45443</v>
      </c>
      <c r="M113" s="116">
        <v>1259.95</v>
      </c>
      <c r="N113" s="116">
        <v>1284.7</v>
      </c>
      <c r="O113" s="116">
        <v>1199</v>
      </c>
      <c r="P113" s="116">
        <v>1201.1500000000001</v>
      </c>
      <c r="Q113" s="116">
        <v>1259.95</v>
      </c>
      <c r="R113">
        <v>1189563</v>
      </c>
    </row>
    <row r="114" spans="1:18" x14ac:dyDescent="0.25">
      <c r="A114" s="169">
        <v>45446</v>
      </c>
      <c r="B114" s="116">
        <v>1336.95</v>
      </c>
      <c r="C114" s="116">
        <v>1325.3</v>
      </c>
      <c r="D114" s="116">
        <v>1272.4000000000001</v>
      </c>
      <c r="E114" s="116">
        <v>1297.7</v>
      </c>
      <c r="F114" s="116">
        <v>1325.3</v>
      </c>
      <c r="G114">
        <v>27136</v>
      </c>
      <c r="H114" s="116"/>
      <c r="I114" s="116"/>
      <c r="L114" s="169">
        <v>45446</v>
      </c>
      <c r="M114" s="116">
        <v>1324.75</v>
      </c>
      <c r="N114" s="116">
        <v>1337.6</v>
      </c>
      <c r="O114" s="116">
        <v>1271.6500000000001</v>
      </c>
      <c r="P114" s="116">
        <v>1284.5</v>
      </c>
      <c r="Q114" s="116">
        <v>1324.75</v>
      </c>
      <c r="R114">
        <v>525927</v>
      </c>
    </row>
    <row r="115" spans="1:18" x14ac:dyDescent="0.25">
      <c r="A115" s="169">
        <v>45447</v>
      </c>
      <c r="B115" s="116">
        <v>1322</v>
      </c>
      <c r="C115" s="116">
        <v>1194.9000000000001</v>
      </c>
      <c r="D115" s="116">
        <v>1111</v>
      </c>
      <c r="E115" s="116">
        <v>1322</v>
      </c>
      <c r="F115" s="116">
        <v>1194.9000000000001</v>
      </c>
      <c r="G115">
        <v>141098</v>
      </c>
      <c r="H115" s="116"/>
      <c r="I115" s="116"/>
      <c r="L115" s="169">
        <v>45447</v>
      </c>
      <c r="M115" s="116">
        <v>1193.6500000000001</v>
      </c>
      <c r="N115" s="116">
        <v>1320</v>
      </c>
      <c r="O115" s="116">
        <v>1111.1500000000001</v>
      </c>
      <c r="P115" s="116">
        <v>1320</v>
      </c>
      <c r="Q115" s="116">
        <v>1193.6500000000001</v>
      </c>
      <c r="R115">
        <v>837564</v>
      </c>
    </row>
    <row r="116" spans="1:18" x14ac:dyDescent="0.25">
      <c r="A116" s="169">
        <v>45448</v>
      </c>
      <c r="B116" s="116">
        <v>1238.9000000000001</v>
      </c>
      <c r="C116" s="116">
        <v>1224.8</v>
      </c>
      <c r="D116" s="116">
        <v>1154.1500000000001</v>
      </c>
      <c r="E116" s="116">
        <v>1209.8</v>
      </c>
      <c r="F116" s="116">
        <v>1224.8</v>
      </c>
      <c r="G116">
        <v>52295</v>
      </c>
      <c r="H116" s="116"/>
      <c r="I116" s="116"/>
      <c r="L116" s="169">
        <v>45448</v>
      </c>
      <c r="M116" s="116">
        <v>1225.5</v>
      </c>
      <c r="N116" s="116">
        <v>1239.25</v>
      </c>
      <c r="O116" s="116">
        <v>1155</v>
      </c>
      <c r="P116" s="116">
        <v>1193.6500000000001</v>
      </c>
      <c r="Q116" s="116">
        <v>1225.5</v>
      </c>
      <c r="R116">
        <v>313136</v>
      </c>
    </row>
    <row r="117" spans="1:18" x14ac:dyDescent="0.25">
      <c r="A117" s="169">
        <v>45449</v>
      </c>
      <c r="B117" s="116">
        <v>1278.1500000000001</v>
      </c>
      <c r="C117" s="116">
        <v>1241.5999999999999</v>
      </c>
      <c r="D117" s="116">
        <v>1232.3</v>
      </c>
      <c r="E117" s="116">
        <v>1241.9000000000001</v>
      </c>
      <c r="F117" s="116">
        <v>1241.5999999999999</v>
      </c>
      <c r="G117">
        <v>12244</v>
      </c>
      <c r="H117" s="116"/>
      <c r="I117" s="116"/>
      <c r="L117" s="169">
        <v>45449</v>
      </c>
      <c r="M117" s="116">
        <v>1244.25</v>
      </c>
      <c r="N117" s="116">
        <v>1279</v>
      </c>
      <c r="O117" s="116">
        <v>1228</v>
      </c>
      <c r="P117" s="116">
        <v>1229.9000000000001</v>
      </c>
      <c r="Q117" s="116">
        <v>1244.25</v>
      </c>
      <c r="R117">
        <v>244586</v>
      </c>
    </row>
    <row r="118" spans="1:18" x14ac:dyDescent="0.25">
      <c r="A118" s="169">
        <v>45450</v>
      </c>
      <c r="B118" s="116">
        <v>1261.0999999999999</v>
      </c>
      <c r="C118" s="116">
        <v>1259.05</v>
      </c>
      <c r="D118" s="116">
        <v>1238.0999999999999</v>
      </c>
      <c r="E118" s="116">
        <v>1240</v>
      </c>
      <c r="F118" s="116">
        <v>1259.05</v>
      </c>
      <c r="G118">
        <v>8483</v>
      </c>
      <c r="H118" s="116"/>
      <c r="I118" s="116"/>
      <c r="L118" s="169">
        <v>45450</v>
      </c>
      <c r="M118" s="116">
        <v>1258.6500000000001</v>
      </c>
      <c r="N118" s="116">
        <v>1264</v>
      </c>
      <c r="O118" s="116">
        <v>1237.95</v>
      </c>
      <c r="P118" s="116">
        <v>1244.25</v>
      </c>
      <c r="Q118" s="116">
        <v>1258.6500000000001</v>
      </c>
      <c r="R118">
        <v>167399</v>
      </c>
    </row>
    <row r="119" spans="1:18" x14ac:dyDescent="0.25">
      <c r="A119" s="169">
        <v>45453</v>
      </c>
      <c r="B119" s="116">
        <v>1297</v>
      </c>
      <c r="C119" s="116">
        <v>1274.95</v>
      </c>
      <c r="D119" s="116">
        <v>1255</v>
      </c>
      <c r="E119" s="116">
        <v>1263.2</v>
      </c>
      <c r="F119" s="116">
        <v>1274.95</v>
      </c>
      <c r="G119">
        <v>25665</v>
      </c>
      <c r="H119" s="116"/>
      <c r="I119" s="116"/>
      <c r="L119" s="169">
        <v>45453</v>
      </c>
      <c r="M119" s="116">
        <v>1273.8</v>
      </c>
      <c r="N119" s="116">
        <v>1297</v>
      </c>
      <c r="O119" s="116">
        <v>1255.5</v>
      </c>
      <c r="P119" s="116">
        <v>1270</v>
      </c>
      <c r="Q119" s="116">
        <v>1273.8</v>
      </c>
      <c r="R119">
        <v>174230</v>
      </c>
    </row>
    <row r="120" spans="1:18" x14ac:dyDescent="0.25">
      <c r="A120" s="169">
        <v>45454</v>
      </c>
      <c r="B120" s="116">
        <v>1347.9</v>
      </c>
      <c r="C120" s="116">
        <v>1330.15</v>
      </c>
      <c r="D120" s="116">
        <v>1270</v>
      </c>
      <c r="E120" s="116">
        <v>1270</v>
      </c>
      <c r="F120" s="116">
        <v>1330.15</v>
      </c>
      <c r="G120">
        <v>45715</v>
      </c>
      <c r="H120" s="116"/>
      <c r="I120" s="116"/>
      <c r="L120" s="169">
        <v>45454</v>
      </c>
      <c r="M120" s="116">
        <v>1330.5</v>
      </c>
      <c r="N120" s="116">
        <v>1348</v>
      </c>
      <c r="O120" s="116">
        <v>1274</v>
      </c>
      <c r="P120" s="116">
        <v>1279</v>
      </c>
      <c r="Q120" s="116">
        <v>1330.5</v>
      </c>
      <c r="R120">
        <v>390653</v>
      </c>
    </row>
    <row r="121" spans="1:18" x14ac:dyDescent="0.25">
      <c r="A121" s="169">
        <v>45455</v>
      </c>
      <c r="B121" s="116">
        <v>1339.45</v>
      </c>
      <c r="C121" s="116">
        <v>1315.85</v>
      </c>
      <c r="D121" s="116">
        <v>1313.25</v>
      </c>
      <c r="E121" s="116">
        <v>1330.15</v>
      </c>
      <c r="F121" s="116">
        <v>1315.85</v>
      </c>
      <c r="G121">
        <v>14420</v>
      </c>
      <c r="H121" s="116"/>
      <c r="I121" s="116"/>
      <c r="L121" s="169">
        <v>45455</v>
      </c>
      <c r="M121" s="116">
        <v>1316.35</v>
      </c>
      <c r="N121" s="116">
        <v>1339</v>
      </c>
      <c r="O121" s="116">
        <v>1312</v>
      </c>
      <c r="P121" s="116">
        <v>1333</v>
      </c>
      <c r="Q121" s="116">
        <v>1316.35</v>
      </c>
      <c r="R121">
        <v>166423</v>
      </c>
    </row>
    <row r="122" spans="1:18" x14ac:dyDescent="0.25">
      <c r="A122" s="169">
        <v>45456</v>
      </c>
      <c r="B122" s="116">
        <v>1353.95</v>
      </c>
      <c r="C122" s="116">
        <v>1347.7</v>
      </c>
      <c r="D122" s="116">
        <v>1307.45</v>
      </c>
      <c r="E122" s="116">
        <v>1337</v>
      </c>
      <c r="F122" s="116">
        <v>1347.7</v>
      </c>
      <c r="G122">
        <v>17515</v>
      </c>
      <c r="H122" s="116"/>
      <c r="I122" s="116"/>
      <c r="L122" s="169">
        <v>45456</v>
      </c>
      <c r="M122" s="116">
        <v>1344.25</v>
      </c>
      <c r="N122" s="116">
        <v>1353.95</v>
      </c>
      <c r="O122" s="116">
        <v>1305.9000000000001</v>
      </c>
      <c r="P122" s="116">
        <v>1323.8</v>
      </c>
      <c r="Q122" s="116">
        <v>1344.25</v>
      </c>
      <c r="R122">
        <v>240325</v>
      </c>
    </row>
    <row r="123" spans="1:18" x14ac:dyDescent="0.25">
      <c r="A123" s="169">
        <v>45457</v>
      </c>
      <c r="B123" s="116">
        <v>1355</v>
      </c>
      <c r="C123" s="116">
        <v>1334.6</v>
      </c>
      <c r="D123" s="116">
        <v>1330.25</v>
      </c>
      <c r="E123" s="116">
        <v>1347.9</v>
      </c>
      <c r="F123" s="116">
        <v>1334.6</v>
      </c>
      <c r="G123">
        <v>30968</v>
      </c>
      <c r="H123" s="116"/>
      <c r="I123" s="116"/>
      <c r="L123" s="169">
        <v>45457</v>
      </c>
      <c r="M123" s="116">
        <v>1334.6</v>
      </c>
      <c r="N123" s="116">
        <v>1354</v>
      </c>
      <c r="O123" s="116">
        <v>1330</v>
      </c>
      <c r="P123" s="116">
        <v>1351</v>
      </c>
      <c r="Q123" s="116">
        <v>1334.6</v>
      </c>
      <c r="R123">
        <v>156914</v>
      </c>
    </row>
    <row r="124" spans="1:18" x14ac:dyDescent="0.25">
      <c r="A124" s="169">
        <v>45461</v>
      </c>
      <c r="B124" s="116">
        <v>1405</v>
      </c>
      <c r="C124" s="116">
        <v>1367.6</v>
      </c>
      <c r="D124" s="116">
        <v>1317.7</v>
      </c>
      <c r="E124" s="116">
        <v>1332.1</v>
      </c>
      <c r="F124" s="116">
        <v>1367.6</v>
      </c>
      <c r="G124">
        <v>72606</v>
      </c>
      <c r="H124" s="116"/>
      <c r="I124" s="116"/>
      <c r="L124" s="169">
        <v>45461</v>
      </c>
      <c r="M124" s="116">
        <v>1370.1</v>
      </c>
      <c r="N124" s="116">
        <v>1405</v>
      </c>
      <c r="O124" s="116">
        <v>1318.15</v>
      </c>
      <c r="P124" s="116">
        <v>1338</v>
      </c>
      <c r="Q124" s="116">
        <v>1370.1</v>
      </c>
      <c r="R124">
        <v>545794</v>
      </c>
    </row>
    <row r="125" spans="1:18" x14ac:dyDescent="0.25">
      <c r="A125" s="169">
        <v>45462</v>
      </c>
      <c r="B125" s="116">
        <v>1393.15</v>
      </c>
      <c r="C125" s="116">
        <v>1357</v>
      </c>
      <c r="D125" s="116">
        <v>1336.1</v>
      </c>
      <c r="E125" s="116">
        <v>1379.95</v>
      </c>
      <c r="F125" s="116">
        <v>1357</v>
      </c>
      <c r="G125">
        <v>18140</v>
      </c>
      <c r="H125" s="116"/>
      <c r="I125" s="116"/>
      <c r="L125" s="169">
        <v>45462</v>
      </c>
      <c r="M125" s="116">
        <v>1354.25</v>
      </c>
      <c r="N125" s="116">
        <v>1392.4</v>
      </c>
      <c r="O125" s="116">
        <v>1335.05</v>
      </c>
      <c r="P125" s="116">
        <v>1377.9</v>
      </c>
      <c r="Q125" s="116">
        <v>1354.25</v>
      </c>
      <c r="R125">
        <v>351677</v>
      </c>
    </row>
    <row r="126" spans="1:18" x14ac:dyDescent="0.25">
      <c r="A126" s="169">
        <v>45463</v>
      </c>
      <c r="B126" s="116">
        <v>1358</v>
      </c>
      <c r="C126" s="116">
        <v>1333.55</v>
      </c>
      <c r="D126" s="116">
        <v>1331</v>
      </c>
      <c r="E126" s="116">
        <v>1350.05</v>
      </c>
      <c r="F126" s="116">
        <v>1333.55</v>
      </c>
      <c r="G126">
        <v>22269</v>
      </c>
      <c r="H126" s="116"/>
      <c r="I126" s="116"/>
      <c r="L126" s="169">
        <v>45463</v>
      </c>
      <c r="M126" s="116">
        <v>1333.9</v>
      </c>
      <c r="N126" s="116">
        <v>1358</v>
      </c>
      <c r="O126" s="116">
        <v>1330</v>
      </c>
      <c r="P126" s="116">
        <v>1358</v>
      </c>
      <c r="Q126" s="116">
        <v>1333.9</v>
      </c>
      <c r="R126">
        <v>191089</v>
      </c>
    </row>
    <row r="127" spans="1:18" x14ac:dyDescent="0.25">
      <c r="A127" s="169">
        <v>45464</v>
      </c>
      <c r="B127" s="116">
        <v>1345.5</v>
      </c>
      <c r="C127" s="116">
        <v>1312.1</v>
      </c>
      <c r="D127" s="116">
        <v>1300</v>
      </c>
      <c r="E127" s="116">
        <v>1330.05</v>
      </c>
      <c r="F127" s="116">
        <v>1312.1</v>
      </c>
      <c r="G127">
        <v>20100</v>
      </c>
      <c r="H127" s="116"/>
      <c r="I127" s="116"/>
      <c r="L127" s="169">
        <v>45464</v>
      </c>
      <c r="M127" s="116">
        <v>1306.2</v>
      </c>
      <c r="N127" s="116">
        <v>1347.65</v>
      </c>
      <c r="O127" s="116">
        <v>1299.75</v>
      </c>
      <c r="P127" s="116">
        <v>1335.95</v>
      </c>
      <c r="Q127" s="116">
        <v>1306.2</v>
      </c>
      <c r="R127">
        <v>174715</v>
      </c>
    </row>
    <row r="128" spans="1:18" x14ac:dyDescent="0.25">
      <c r="A128" s="169">
        <v>45467</v>
      </c>
      <c r="B128" s="116">
        <v>1326.2</v>
      </c>
      <c r="C128" s="116">
        <v>1302.1500000000001</v>
      </c>
      <c r="D128" s="116">
        <v>1286.5999999999999</v>
      </c>
      <c r="E128" s="116">
        <v>1300</v>
      </c>
      <c r="F128" s="116">
        <v>1302.1500000000001</v>
      </c>
      <c r="G128">
        <v>22765</v>
      </c>
      <c r="H128" s="116"/>
      <c r="I128" s="116"/>
      <c r="L128" s="169">
        <v>45467</v>
      </c>
      <c r="M128" s="116">
        <v>1302.3499999999999</v>
      </c>
      <c r="N128" s="116">
        <v>1329.75</v>
      </c>
      <c r="O128" s="116">
        <v>1286.05</v>
      </c>
      <c r="P128" s="116">
        <v>1304</v>
      </c>
      <c r="Q128" s="116">
        <v>1302.3499999999999</v>
      </c>
      <c r="R128">
        <v>169478</v>
      </c>
    </row>
    <row r="129" spans="1:18" x14ac:dyDescent="0.25">
      <c r="A129" s="169">
        <v>45468</v>
      </c>
      <c r="B129" s="116">
        <v>1321.45</v>
      </c>
      <c r="C129" s="116">
        <v>1296.2</v>
      </c>
      <c r="D129" s="116">
        <v>1293</v>
      </c>
      <c r="E129" s="116">
        <v>1321.45</v>
      </c>
      <c r="F129" s="116">
        <v>1296.2</v>
      </c>
      <c r="G129">
        <v>9019</v>
      </c>
      <c r="H129" s="116"/>
      <c r="I129" s="116"/>
      <c r="L129" s="169">
        <v>45468</v>
      </c>
      <c r="M129" s="116">
        <v>1295.55</v>
      </c>
      <c r="N129" s="116">
        <v>1313</v>
      </c>
      <c r="O129" s="116">
        <v>1291.5</v>
      </c>
      <c r="P129" s="116">
        <v>1307.8</v>
      </c>
      <c r="Q129" s="116">
        <v>1295.55</v>
      </c>
      <c r="R129">
        <v>188607</v>
      </c>
    </row>
    <row r="130" spans="1:18" x14ac:dyDescent="0.25">
      <c r="A130" s="169">
        <v>45469</v>
      </c>
      <c r="B130" s="116">
        <v>1335.4</v>
      </c>
      <c r="C130" s="116">
        <v>1304.4000000000001</v>
      </c>
      <c r="D130" s="116">
        <v>1297.4000000000001</v>
      </c>
      <c r="E130" s="116">
        <v>1298.5999999999999</v>
      </c>
      <c r="F130" s="116">
        <v>1304.4000000000001</v>
      </c>
      <c r="G130">
        <v>28492</v>
      </c>
      <c r="H130" s="116"/>
      <c r="I130" s="116"/>
      <c r="L130" s="169">
        <v>45469</v>
      </c>
      <c r="M130" s="116">
        <v>1304.5999999999999</v>
      </c>
      <c r="N130" s="116">
        <v>1335.8</v>
      </c>
      <c r="O130" s="116">
        <v>1296.6500000000001</v>
      </c>
      <c r="P130" s="116">
        <v>1298.5</v>
      </c>
      <c r="Q130" s="116">
        <v>1304.5999999999999</v>
      </c>
      <c r="R130">
        <v>271851</v>
      </c>
    </row>
    <row r="131" spans="1:18" x14ac:dyDescent="0.25">
      <c r="A131" s="169">
        <v>45470</v>
      </c>
      <c r="B131" s="116">
        <v>1312.75</v>
      </c>
      <c r="C131" s="116">
        <v>1305.3499999999999</v>
      </c>
      <c r="D131" s="116">
        <v>1286.05</v>
      </c>
      <c r="E131" s="116">
        <v>1301.95</v>
      </c>
      <c r="F131" s="116">
        <v>1305.3499999999999</v>
      </c>
      <c r="G131">
        <v>14044</v>
      </c>
      <c r="H131" s="116"/>
      <c r="I131" s="116"/>
      <c r="L131" s="169">
        <v>45470</v>
      </c>
      <c r="M131" s="116">
        <v>1303.55</v>
      </c>
      <c r="N131" s="116">
        <v>1310.95</v>
      </c>
      <c r="O131" s="116">
        <v>1286.3499999999999</v>
      </c>
      <c r="P131" s="116">
        <v>1304.5999999999999</v>
      </c>
      <c r="Q131" s="116">
        <v>1303.55</v>
      </c>
      <c r="R131">
        <v>274834</v>
      </c>
    </row>
    <row r="132" spans="1:18" x14ac:dyDescent="0.25">
      <c r="A132" s="169">
        <v>45471</v>
      </c>
      <c r="B132" s="116">
        <v>1328</v>
      </c>
      <c r="C132" s="116">
        <v>1314.75</v>
      </c>
      <c r="D132" s="116">
        <v>1294</v>
      </c>
      <c r="E132" s="116">
        <v>1305</v>
      </c>
      <c r="F132" s="116">
        <v>1314.75</v>
      </c>
      <c r="G132">
        <v>24480</v>
      </c>
      <c r="H132" s="116"/>
      <c r="I132" s="116"/>
      <c r="L132" s="169">
        <v>45471</v>
      </c>
      <c r="M132" s="116">
        <v>1315.5</v>
      </c>
      <c r="N132" s="116">
        <v>1328</v>
      </c>
      <c r="O132" s="116">
        <v>1293</v>
      </c>
      <c r="P132" s="116">
        <v>1319</v>
      </c>
      <c r="Q132" s="116">
        <v>1315.5</v>
      </c>
      <c r="R132">
        <v>189165</v>
      </c>
    </row>
    <row r="133" spans="1:18" x14ac:dyDescent="0.25">
      <c r="A133" s="169">
        <v>45474</v>
      </c>
      <c r="B133" s="116">
        <v>1392.6</v>
      </c>
      <c r="C133" s="116">
        <v>1383.25</v>
      </c>
      <c r="D133" s="116">
        <v>1312.35</v>
      </c>
      <c r="E133" s="116">
        <v>1319.8</v>
      </c>
      <c r="F133" s="116">
        <v>1383.25</v>
      </c>
      <c r="G133">
        <v>26611</v>
      </c>
      <c r="H133" s="116"/>
      <c r="I133" s="116"/>
      <c r="L133" s="169">
        <v>45474</v>
      </c>
      <c r="M133" s="116">
        <v>1385.25</v>
      </c>
      <c r="N133" s="116">
        <v>1393</v>
      </c>
      <c r="O133" s="116">
        <v>1311.65</v>
      </c>
      <c r="P133" s="116">
        <v>1316</v>
      </c>
      <c r="Q133" s="116">
        <v>1385.25</v>
      </c>
      <c r="R133">
        <v>634439</v>
      </c>
    </row>
    <row r="134" spans="1:18" x14ac:dyDescent="0.25">
      <c r="A134" s="169">
        <v>45475</v>
      </c>
      <c r="B134" s="116">
        <v>1397.4</v>
      </c>
      <c r="C134" s="116">
        <v>1385.75</v>
      </c>
      <c r="D134" s="116">
        <v>1363.2</v>
      </c>
      <c r="E134" s="116">
        <v>1390.05</v>
      </c>
      <c r="F134" s="116">
        <v>1385.75</v>
      </c>
      <c r="G134">
        <v>14245</v>
      </c>
      <c r="H134" s="116"/>
      <c r="I134" s="116"/>
      <c r="L134" s="169">
        <v>45475</v>
      </c>
      <c r="M134" s="116">
        <v>1385.55</v>
      </c>
      <c r="N134" s="116">
        <v>1399</v>
      </c>
      <c r="O134" s="116">
        <v>1361.7</v>
      </c>
      <c r="P134" s="116">
        <v>1394.7</v>
      </c>
      <c r="Q134" s="116">
        <v>1385.55</v>
      </c>
      <c r="R134">
        <v>306577</v>
      </c>
    </row>
    <row r="135" spans="1:18" x14ac:dyDescent="0.25">
      <c r="A135" s="169">
        <v>45476</v>
      </c>
      <c r="B135" s="116">
        <v>1464.85</v>
      </c>
      <c r="C135" s="116">
        <v>1416.35</v>
      </c>
      <c r="D135" s="116">
        <v>1391.5</v>
      </c>
      <c r="E135" s="116">
        <v>1392.45</v>
      </c>
      <c r="F135" s="116">
        <v>1416.35</v>
      </c>
      <c r="G135">
        <v>97266</v>
      </c>
      <c r="H135" s="116"/>
      <c r="I135" s="116"/>
      <c r="L135" s="169">
        <v>45476</v>
      </c>
      <c r="M135" s="116">
        <v>1417.4</v>
      </c>
      <c r="N135" s="116">
        <v>1465</v>
      </c>
      <c r="O135" s="116">
        <v>1391</v>
      </c>
      <c r="P135" s="116">
        <v>1395</v>
      </c>
      <c r="Q135" s="116">
        <v>1417.4</v>
      </c>
      <c r="R135">
        <v>879447</v>
      </c>
    </row>
    <row r="136" spans="1:18" x14ac:dyDescent="0.25">
      <c r="A136" s="169">
        <v>45477</v>
      </c>
      <c r="B136" s="116">
        <v>1436.05</v>
      </c>
      <c r="C136" s="116">
        <v>1397.6</v>
      </c>
      <c r="D136" s="116">
        <v>1392</v>
      </c>
      <c r="E136" s="116">
        <v>1425</v>
      </c>
      <c r="F136" s="116">
        <v>1397.6</v>
      </c>
      <c r="G136">
        <v>13339</v>
      </c>
      <c r="H136" s="116"/>
      <c r="I136" s="116"/>
      <c r="L136" s="169">
        <v>45477</v>
      </c>
      <c r="M136" s="116">
        <v>1398.25</v>
      </c>
      <c r="N136" s="116">
        <v>1437.4</v>
      </c>
      <c r="O136" s="116">
        <v>1391.55</v>
      </c>
      <c r="P136" s="116">
        <v>1420.9</v>
      </c>
      <c r="Q136" s="116">
        <v>1398.25</v>
      </c>
      <c r="R136">
        <v>232362</v>
      </c>
    </row>
    <row r="137" spans="1:18" x14ac:dyDescent="0.25">
      <c r="A137" s="169">
        <v>45478</v>
      </c>
      <c r="B137" s="116">
        <v>1455</v>
      </c>
      <c r="C137" s="116">
        <v>1442.35</v>
      </c>
      <c r="D137" s="116">
        <v>1391.7</v>
      </c>
      <c r="E137" s="116">
        <v>1396</v>
      </c>
      <c r="F137" s="116">
        <v>1442.35</v>
      </c>
      <c r="G137">
        <v>16306</v>
      </c>
      <c r="H137" s="116"/>
      <c r="I137" s="116"/>
      <c r="L137" s="169">
        <v>45478</v>
      </c>
      <c r="M137" s="116">
        <v>1441.8</v>
      </c>
      <c r="N137" s="116">
        <v>1455.9</v>
      </c>
      <c r="O137" s="116">
        <v>1390.05</v>
      </c>
      <c r="P137" s="116">
        <v>1398</v>
      </c>
      <c r="Q137" s="116">
        <v>1441.8</v>
      </c>
      <c r="R137">
        <v>430631</v>
      </c>
    </row>
    <row r="138" spans="1:18" x14ac:dyDescent="0.25">
      <c r="A138" s="169">
        <v>45481</v>
      </c>
      <c r="B138" s="116">
        <v>1507.2</v>
      </c>
      <c r="C138" s="116">
        <v>1455.55</v>
      </c>
      <c r="D138" s="116">
        <v>1443</v>
      </c>
      <c r="E138" s="116">
        <v>1458.95</v>
      </c>
      <c r="F138" s="116">
        <v>1455.55</v>
      </c>
      <c r="G138">
        <v>67537</v>
      </c>
      <c r="H138" s="116"/>
      <c r="I138" s="116"/>
      <c r="L138" s="169">
        <v>45481</v>
      </c>
      <c r="M138" s="116">
        <v>1459.1</v>
      </c>
      <c r="N138" s="116">
        <v>1506.9</v>
      </c>
      <c r="O138" s="116">
        <v>1442.3</v>
      </c>
      <c r="P138" s="116">
        <v>1450.1</v>
      </c>
      <c r="Q138" s="116">
        <v>1459.1</v>
      </c>
      <c r="R138">
        <v>480710</v>
      </c>
    </row>
    <row r="139" spans="1:18" x14ac:dyDescent="0.25">
      <c r="A139" s="169">
        <v>45482</v>
      </c>
      <c r="B139" s="116">
        <v>1469.95</v>
      </c>
      <c r="C139" s="116">
        <v>1426.4</v>
      </c>
      <c r="D139" s="116">
        <v>1411.9</v>
      </c>
      <c r="E139" s="116">
        <v>1461.9</v>
      </c>
      <c r="F139" s="116">
        <v>1426.4</v>
      </c>
      <c r="G139">
        <v>12962</v>
      </c>
      <c r="H139" s="116"/>
      <c r="I139" s="116"/>
      <c r="L139" s="169">
        <v>45482</v>
      </c>
      <c r="M139" s="116">
        <v>1425.6</v>
      </c>
      <c r="N139" s="116">
        <v>1467</v>
      </c>
      <c r="O139" s="116">
        <v>1411.05</v>
      </c>
      <c r="P139" s="116">
        <v>1464</v>
      </c>
      <c r="Q139" s="116">
        <v>1425.6</v>
      </c>
      <c r="R139">
        <v>210608</v>
      </c>
    </row>
    <row r="140" spans="1:18" x14ac:dyDescent="0.25">
      <c r="A140" s="169">
        <v>45483</v>
      </c>
      <c r="B140" s="116">
        <v>1446.15</v>
      </c>
      <c r="C140" s="116">
        <v>1392.55</v>
      </c>
      <c r="D140" s="116">
        <v>1360.05</v>
      </c>
      <c r="E140" s="116">
        <v>1436</v>
      </c>
      <c r="F140" s="116">
        <v>1392.55</v>
      </c>
      <c r="G140">
        <v>54452</v>
      </c>
      <c r="H140" s="116"/>
      <c r="I140" s="116"/>
      <c r="L140" s="169">
        <v>45483</v>
      </c>
      <c r="M140" s="116">
        <v>1392.4</v>
      </c>
      <c r="N140" s="116">
        <v>1445.85</v>
      </c>
      <c r="O140" s="116">
        <v>1361.65</v>
      </c>
      <c r="P140" s="116">
        <v>1430</v>
      </c>
      <c r="Q140" s="116">
        <v>1392.4</v>
      </c>
      <c r="R140">
        <v>278072</v>
      </c>
    </row>
    <row r="141" spans="1:18" x14ac:dyDescent="0.25">
      <c r="A141" s="169">
        <v>45484</v>
      </c>
      <c r="B141" s="116">
        <v>1410</v>
      </c>
      <c r="C141" s="116">
        <v>1363</v>
      </c>
      <c r="D141" s="116">
        <v>1360.1</v>
      </c>
      <c r="E141" s="116">
        <v>1410</v>
      </c>
      <c r="F141" s="116">
        <v>1363</v>
      </c>
      <c r="G141">
        <v>26554</v>
      </c>
      <c r="H141" s="116"/>
      <c r="I141" s="116"/>
      <c r="L141" s="169">
        <v>45484</v>
      </c>
      <c r="M141" s="116">
        <v>1362.75</v>
      </c>
      <c r="N141" s="116">
        <v>1405.3</v>
      </c>
      <c r="O141" s="116">
        <v>1358.25</v>
      </c>
      <c r="P141" s="116">
        <v>1403</v>
      </c>
      <c r="Q141" s="116">
        <v>1362.75</v>
      </c>
      <c r="R141">
        <v>198050</v>
      </c>
    </row>
    <row r="142" spans="1:18" x14ac:dyDescent="0.25">
      <c r="A142" s="169">
        <v>45485</v>
      </c>
      <c r="B142" s="116">
        <v>1372.3</v>
      </c>
      <c r="C142" s="116">
        <v>1319.5</v>
      </c>
      <c r="D142" s="116">
        <v>1311.35</v>
      </c>
      <c r="E142" s="116">
        <v>1363.65</v>
      </c>
      <c r="F142" s="116">
        <v>1319.5</v>
      </c>
      <c r="G142">
        <v>47580</v>
      </c>
      <c r="H142" s="116"/>
      <c r="I142" s="116"/>
      <c r="L142" s="169">
        <v>45485</v>
      </c>
      <c r="M142" s="116">
        <v>1319.3</v>
      </c>
      <c r="N142" s="116">
        <v>1373.95</v>
      </c>
      <c r="O142" s="116">
        <v>1310</v>
      </c>
      <c r="P142" s="116">
        <v>1365.15</v>
      </c>
      <c r="Q142" s="116">
        <v>1319.3</v>
      </c>
      <c r="R142">
        <v>473882</v>
      </c>
    </row>
    <row r="143" spans="1:18" x14ac:dyDescent="0.25">
      <c r="A143" s="169">
        <v>45488</v>
      </c>
      <c r="B143" s="116">
        <v>1334.9</v>
      </c>
      <c r="C143" s="116">
        <v>1319.1</v>
      </c>
      <c r="D143" s="116">
        <v>1296.45</v>
      </c>
      <c r="E143" s="116">
        <v>1322.4</v>
      </c>
      <c r="F143" s="116">
        <v>1319.1</v>
      </c>
      <c r="G143">
        <v>28947</v>
      </c>
      <c r="H143" s="116"/>
      <c r="I143" s="116"/>
      <c r="L143" s="169">
        <v>45488</v>
      </c>
      <c r="M143" s="116">
        <v>1320.65</v>
      </c>
      <c r="N143" s="116">
        <v>1334.9</v>
      </c>
      <c r="O143" s="116">
        <v>1297</v>
      </c>
      <c r="P143" s="116">
        <v>1327</v>
      </c>
      <c r="Q143" s="116">
        <v>1320.65</v>
      </c>
      <c r="R143">
        <v>246414</v>
      </c>
    </row>
    <row r="144" spans="1:18" x14ac:dyDescent="0.25">
      <c r="A144" s="169">
        <v>45489</v>
      </c>
      <c r="B144" s="116">
        <v>1347.2</v>
      </c>
      <c r="C144" s="116">
        <v>1301.8499999999999</v>
      </c>
      <c r="D144" s="116">
        <v>1297</v>
      </c>
      <c r="E144" s="116">
        <v>1333.9</v>
      </c>
      <c r="F144" s="116">
        <v>1301.8499999999999</v>
      </c>
      <c r="G144">
        <v>5973</v>
      </c>
      <c r="H144" s="116"/>
      <c r="I144" s="116"/>
      <c r="L144" s="169">
        <v>45489</v>
      </c>
      <c r="M144" s="116">
        <v>1301.6500000000001</v>
      </c>
      <c r="N144" s="116">
        <v>1348.15</v>
      </c>
      <c r="O144" s="116">
        <v>1298</v>
      </c>
      <c r="P144" s="116">
        <v>1324.7</v>
      </c>
      <c r="Q144" s="116">
        <v>1301.6500000000001</v>
      </c>
      <c r="R144">
        <v>162617</v>
      </c>
    </row>
    <row r="145" spans="1:18" x14ac:dyDescent="0.25">
      <c r="A145" s="169">
        <v>45491</v>
      </c>
      <c r="B145" s="116">
        <v>1313.15</v>
      </c>
      <c r="C145" s="116">
        <v>1307.45</v>
      </c>
      <c r="D145" s="116">
        <v>1288.4000000000001</v>
      </c>
      <c r="E145" s="116">
        <v>1300</v>
      </c>
      <c r="F145" s="116">
        <v>1307.45</v>
      </c>
      <c r="G145">
        <v>25449</v>
      </c>
      <c r="H145" s="116"/>
      <c r="I145" s="116"/>
      <c r="L145" s="169">
        <v>45491</v>
      </c>
      <c r="M145" s="116">
        <v>1307</v>
      </c>
      <c r="N145" s="116">
        <v>1315</v>
      </c>
      <c r="O145" s="116">
        <v>1288</v>
      </c>
      <c r="P145" s="116">
        <v>1300</v>
      </c>
      <c r="Q145" s="116">
        <v>1307</v>
      </c>
      <c r="R145">
        <v>131758</v>
      </c>
    </row>
    <row r="146" spans="1:18" x14ac:dyDescent="0.25">
      <c r="A146" s="169">
        <v>45492</v>
      </c>
      <c r="B146" s="116">
        <v>1307</v>
      </c>
      <c r="C146" s="116">
        <v>1263.75</v>
      </c>
      <c r="D146" s="116">
        <v>1258.0999999999999</v>
      </c>
      <c r="E146" s="116">
        <v>1307</v>
      </c>
      <c r="F146" s="116">
        <v>1263.75</v>
      </c>
      <c r="G146">
        <v>35838</v>
      </c>
      <c r="H146" s="116"/>
      <c r="I146" s="116"/>
      <c r="L146" s="169">
        <v>45492</v>
      </c>
      <c r="M146" s="116">
        <v>1265</v>
      </c>
      <c r="N146" s="116">
        <v>1309</v>
      </c>
      <c r="O146" s="116">
        <v>1258.25</v>
      </c>
      <c r="P146" s="116">
        <v>1308.9000000000001</v>
      </c>
      <c r="Q146" s="116">
        <v>1265</v>
      </c>
      <c r="R146">
        <v>231289</v>
      </c>
    </row>
    <row r="147" spans="1:18" x14ac:dyDescent="0.25">
      <c r="A147" s="169">
        <v>45495</v>
      </c>
      <c r="B147" s="116">
        <v>1318.4</v>
      </c>
      <c r="C147" s="116">
        <v>1309</v>
      </c>
      <c r="D147" s="116">
        <v>1221.95</v>
      </c>
      <c r="E147" s="116">
        <v>1250.25</v>
      </c>
      <c r="F147" s="116">
        <v>1309</v>
      </c>
      <c r="G147">
        <v>16994</v>
      </c>
      <c r="H147" s="116"/>
      <c r="I147" s="116"/>
      <c r="L147" s="169">
        <v>45495</v>
      </c>
      <c r="M147" s="116">
        <v>1307.9000000000001</v>
      </c>
      <c r="N147" s="116">
        <v>1317.75</v>
      </c>
      <c r="O147" s="116">
        <v>1221.05</v>
      </c>
      <c r="P147" s="116">
        <v>1264.95</v>
      </c>
      <c r="Q147" s="116">
        <v>1307.9000000000001</v>
      </c>
      <c r="R147">
        <v>268636</v>
      </c>
    </row>
    <row r="148" spans="1:18" x14ac:dyDescent="0.25">
      <c r="A148" s="169">
        <v>45496</v>
      </c>
      <c r="B148" s="116">
        <v>1324.95</v>
      </c>
      <c r="C148" s="116">
        <v>1314.65</v>
      </c>
      <c r="D148" s="116">
        <v>1231</v>
      </c>
      <c r="E148" s="116">
        <v>1324.95</v>
      </c>
      <c r="F148" s="116">
        <v>1314.65</v>
      </c>
      <c r="G148">
        <v>48203</v>
      </c>
      <c r="H148" s="116"/>
      <c r="I148" s="116"/>
      <c r="L148" s="169">
        <v>45496</v>
      </c>
      <c r="M148" s="116">
        <v>1315.3</v>
      </c>
      <c r="N148" s="116">
        <v>1323</v>
      </c>
      <c r="O148" s="116">
        <v>1232</v>
      </c>
      <c r="P148" s="116">
        <v>1311</v>
      </c>
      <c r="Q148" s="116">
        <v>1315.3</v>
      </c>
      <c r="R148">
        <v>344871</v>
      </c>
    </row>
    <row r="149" spans="1:18" x14ac:dyDescent="0.25">
      <c r="A149" s="169">
        <v>45497</v>
      </c>
      <c r="B149" s="116">
        <v>1320.7</v>
      </c>
      <c r="C149" s="116">
        <v>1309.3499999999999</v>
      </c>
      <c r="D149" s="116">
        <v>1288.4000000000001</v>
      </c>
      <c r="E149" s="116">
        <v>1288.4000000000001</v>
      </c>
      <c r="F149" s="116">
        <v>1309.3499999999999</v>
      </c>
      <c r="G149">
        <v>9249</v>
      </c>
      <c r="H149" s="116"/>
      <c r="I149" s="116"/>
      <c r="L149" s="169">
        <v>45497</v>
      </c>
      <c r="M149" s="116">
        <v>1309.05</v>
      </c>
      <c r="N149" s="116">
        <v>1323</v>
      </c>
      <c r="O149" s="116">
        <v>1299.05</v>
      </c>
      <c r="P149" s="116">
        <v>1314</v>
      </c>
      <c r="Q149" s="116">
        <v>1309.05</v>
      </c>
      <c r="R149">
        <v>134760</v>
      </c>
    </row>
    <row r="150" spans="1:18" x14ac:dyDescent="0.25">
      <c r="A150" s="169">
        <v>45498</v>
      </c>
      <c r="B150" s="116">
        <v>1306.5999999999999</v>
      </c>
      <c r="C150" s="116">
        <v>1287.75</v>
      </c>
      <c r="D150" s="116">
        <v>1281.75</v>
      </c>
      <c r="E150" s="116">
        <v>1290.55</v>
      </c>
      <c r="F150" s="116">
        <v>1287.75</v>
      </c>
      <c r="G150">
        <v>14938</v>
      </c>
      <c r="H150" s="116"/>
      <c r="I150" s="116"/>
      <c r="L150" s="169">
        <v>45498</v>
      </c>
      <c r="M150" s="116">
        <v>1288.75</v>
      </c>
      <c r="N150" s="116">
        <v>1307</v>
      </c>
      <c r="O150" s="116">
        <v>1283.0999999999999</v>
      </c>
      <c r="P150" s="116">
        <v>1291</v>
      </c>
      <c r="Q150" s="116">
        <v>1288.75</v>
      </c>
      <c r="R150">
        <v>144850</v>
      </c>
    </row>
    <row r="151" spans="1:18" x14ac:dyDescent="0.25">
      <c r="A151" s="169">
        <v>45499</v>
      </c>
      <c r="B151" s="116">
        <v>1302.05</v>
      </c>
      <c r="C151" s="116">
        <v>1282.3499999999999</v>
      </c>
      <c r="D151" s="116">
        <v>1280.4000000000001</v>
      </c>
      <c r="E151" s="116">
        <v>1283.75</v>
      </c>
      <c r="F151" s="116">
        <v>1282.3499999999999</v>
      </c>
      <c r="G151">
        <v>4804</v>
      </c>
      <c r="H151" s="116"/>
      <c r="I151" s="116"/>
      <c r="L151" s="169">
        <v>45499</v>
      </c>
      <c r="M151" s="116">
        <v>1281.5999999999999</v>
      </c>
      <c r="N151" s="116">
        <v>1303.7</v>
      </c>
      <c r="O151" s="116">
        <v>1280</v>
      </c>
      <c r="P151" s="116">
        <v>1297</v>
      </c>
      <c r="Q151" s="116">
        <v>1281.5999999999999</v>
      </c>
      <c r="R151">
        <v>107533</v>
      </c>
    </row>
    <row r="152" spans="1:18" x14ac:dyDescent="0.25">
      <c r="A152" s="169">
        <v>45502</v>
      </c>
      <c r="B152" s="116">
        <v>1311</v>
      </c>
      <c r="C152" s="116">
        <v>1300.5</v>
      </c>
      <c r="D152" s="116">
        <v>1287.0999999999999</v>
      </c>
      <c r="E152" s="116">
        <v>1290</v>
      </c>
      <c r="F152" s="116">
        <v>1300.5</v>
      </c>
      <c r="G152">
        <v>20753</v>
      </c>
      <c r="H152" s="116"/>
      <c r="I152" s="116"/>
      <c r="L152" s="169">
        <v>45502</v>
      </c>
      <c r="M152" s="116">
        <v>1301.5</v>
      </c>
      <c r="N152" s="116">
        <v>1312.45</v>
      </c>
      <c r="O152" s="116">
        <v>1287</v>
      </c>
      <c r="P152" s="116">
        <v>1290</v>
      </c>
      <c r="Q152" s="116">
        <v>1301.5</v>
      </c>
      <c r="R152">
        <v>139346</v>
      </c>
    </row>
    <row r="153" spans="1:18" x14ac:dyDescent="0.25">
      <c r="A153" s="169">
        <v>45503</v>
      </c>
      <c r="B153" s="116">
        <v>1325.85</v>
      </c>
      <c r="C153" s="116">
        <v>1319.55</v>
      </c>
      <c r="D153" s="116">
        <v>1288.9000000000001</v>
      </c>
      <c r="E153" s="116">
        <v>1302</v>
      </c>
      <c r="F153" s="116">
        <v>1319.55</v>
      </c>
      <c r="G153">
        <v>8517</v>
      </c>
      <c r="H153" s="116"/>
      <c r="I153" s="116"/>
      <c r="L153" s="169">
        <v>45503</v>
      </c>
      <c r="M153" s="116">
        <v>1319.75</v>
      </c>
      <c r="N153" s="116">
        <v>1327</v>
      </c>
      <c r="O153" s="116">
        <v>1288.0999999999999</v>
      </c>
      <c r="P153" s="116">
        <v>1302</v>
      </c>
      <c r="Q153" s="116">
        <v>1319.75</v>
      </c>
      <c r="R153">
        <v>175747</v>
      </c>
    </row>
    <row r="154" spans="1:18" x14ac:dyDescent="0.25">
      <c r="A154" s="169">
        <v>45504</v>
      </c>
      <c r="B154" s="116">
        <v>1325</v>
      </c>
      <c r="C154" s="116">
        <v>1294.8</v>
      </c>
      <c r="D154" s="116">
        <v>1281</v>
      </c>
      <c r="E154" s="116">
        <v>1281</v>
      </c>
      <c r="F154" s="116">
        <v>1294.8</v>
      </c>
      <c r="G154">
        <v>6514</v>
      </c>
      <c r="H154" s="116"/>
      <c r="I154" s="116"/>
      <c r="L154" s="169">
        <v>45504</v>
      </c>
      <c r="M154" s="116">
        <v>1294.75</v>
      </c>
      <c r="N154" s="116">
        <v>1326.95</v>
      </c>
      <c r="O154" s="116">
        <v>1290.1500000000001</v>
      </c>
      <c r="P154" s="116">
        <v>1315</v>
      </c>
      <c r="Q154" s="116">
        <v>1294.75</v>
      </c>
      <c r="R154">
        <v>146489</v>
      </c>
    </row>
    <row r="155" spans="1:18" x14ac:dyDescent="0.25">
      <c r="A155" s="169">
        <v>45505</v>
      </c>
      <c r="B155" s="116">
        <v>1332.3</v>
      </c>
      <c r="C155" s="116">
        <v>1314.1</v>
      </c>
      <c r="D155" s="116">
        <v>1290.8</v>
      </c>
      <c r="E155" s="116">
        <v>1297.05</v>
      </c>
      <c r="F155" s="116">
        <v>1314.1</v>
      </c>
      <c r="G155">
        <v>25041</v>
      </c>
      <c r="H155" s="116"/>
      <c r="I155" s="116"/>
      <c r="L155" s="169">
        <v>45505</v>
      </c>
      <c r="M155" s="116">
        <v>1315.3</v>
      </c>
      <c r="N155" s="116">
        <v>1332</v>
      </c>
      <c r="O155" s="116">
        <v>1291</v>
      </c>
      <c r="P155" s="116">
        <v>1300</v>
      </c>
      <c r="Q155" s="116">
        <v>1315.3</v>
      </c>
      <c r="R155">
        <v>228952</v>
      </c>
    </row>
    <row r="156" spans="1:18" x14ac:dyDescent="0.25">
      <c r="A156" s="169">
        <v>45506</v>
      </c>
      <c r="B156" s="116">
        <v>1307.6500000000001</v>
      </c>
      <c r="C156" s="116">
        <v>1292.2</v>
      </c>
      <c r="D156" s="116">
        <v>1289.3499999999999</v>
      </c>
      <c r="E156" s="116">
        <v>1293.4000000000001</v>
      </c>
      <c r="F156" s="116">
        <v>1292.2</v>
      </c>
      <c r="G156">
        <v>21494</v>
      </c>
      <c r="H156" s="116"/>
      <c r="I156" s="116"/>
      <c r="L156" s="169">
        <v>45506</v>
      </c>
      <c r="M156" s="116">
        <v>1292.75</v>
      </c>
      <c r="N156" s="116">
        <v>1307.5</v>
      </c>
      <c r="O156" s="116">
        <v>1288.6500000000001</v>
      </c>
      <c r="P156" s="116">
        <v>1293</v>
      </c>
      <c r="Q156" s="116">
        <v>1292.75</v>
      </c>
      <c r="R156">
        <v>190864</v>
      </c>
    </row>
    <row r="157" spans="1:18" x14ac:dyDescent="0.25">
      <c r="A157" s="169">
        <v>45509</v>
      </c>
      <c r="B157" s="116">
        <v>1275.0999999999999</v>
      </c>
      <c r="C157" s="116">
        <v>1243.5999999999999</v>
      </c>
      <c r="D157" s="116">
        <v>1235</v>
      </c>
      <c r="E157" s="116">
        <v>1240.0999999999999</v>
      </c>
      <c r="F157" s="116">
        <v>1243.5999999999999</v>
      </c>
      <c r="G157">
        <v>12153</v>
      </c>
      <c r="H157" s="116"/>
      <c r="I157" s="116"/>
      <c r="L157" s="169">
        <v>45509</v>
      </c>
      <c r="M157" s="116">
        <v>1243.25</v>
      </c>
      <c r="N157" s="116">
        <v>1280</v>
      </c>
      <c r="O157" s="116">
        <v>1236</v>
      </c>
      <c r="P157" s="116">
        <v>1280</v>
      </c>
      <c r="Q157" s="116">
        <v>1243.25</v>
      </c>
      <c r="R157">
        <v>214029</v>
      </c>
    </row>
    <row r="158" spans="1:18" x14ac:dyDescent="0.25">
      <c r="A158" s="169">
        <v>45510</v>
      </c>
      <c r="B158" s="116">
        <v>1280.7</v>
      </c>
      <c r="C158" s="116">
        <v>1208.4000000000001</v>
      </c>
      <c r="D158" s="116">
        <v>1204</v>
      </c>
      <c r="E158" s="116">
        <v>1245.2</v>
      </c>
      <c r="F158" s="116">
        <v>1208.4000000000001</v>
      </c>
      <c r="G158">
        <v>25447</v>
      </c>
      <c r="H158" s="116"/>
      <c r="I158" s="116"/>
      <c r="L158" s="169">
        <v>45510</v>
      </c>
      <c r="M158" s="116">
        <v>1208.45</v>
      </c>
      <c r="N158" s="116">
        <v>1283.9000000000001</v>
      </c>
      <c r="O158" s="116">
        <v>1203.75</v>
      </c>
      <c r="P158" s="116">
        <v>1251.8499999999999</v>
      </c>
      <c r="Q158" s="116">
        <v>1208.45</v>
      </c>
      <c r="R158">
        <v>241530</v>
      </c>
    </row>
    <row r="159" spans="1:18" x14ac:dyDescent="0.25">
      <c r="A159" s="169">
        <v>45511</v>
      </c>
      <c r="B159" s="116">
        <v>1235.1500000000001</v>
      </c>
      <c r="C159" s="116">
        <v>1228.3</v>
      </c>
      <c r="D159" s="116">
        <v>1213.5</v>
      </c>
      <c r="E159" s="116">
        <v>1234</v>
      </c>
      <c r="F159" s="116">
        <v>1228.3</v>
      </c>
      <c r="G159">
        <v>2717</v>
      </c>
      <c r="H159" s="116"/>
      <c r="I159" s="116"/>
      <c r="L159" s="169">
        <v>45511</v>
      </c>
      <c r="M159" s="116">
        <v>1228</v>
      </c>
      <c r="N159" s="116">
        <v>1237</v>
      </c>
      <c r="O159" s="116">
        <v>1212.5</v>
      </c>
      <c r="P159" s="116">
        <v>1237</v>
      </c>
      <c r="Q159" s="116">
        <v>1228</v>
      </c>
      <c r="R159">
        <v>72575</v>
      </c>
    </row>
    <row r="160" spans="1:18" x14ac:dyDescent="0.25">
      <c r="A160" s="169">
        <v>45512</v>
      </c>
      <c r="B160" s="116">
        <v>1270</v>
      </c>
      <c r="C160" s="116">
        <v>1255.6500000000001</v>
      </c>
      <c r="D160" s="116">
        <v>1225.7</v>
      </c>
      <c r="E160" s="116">
        <v>1228.3499999999999</v>
      </c>
      <c r="F160" s="116">
        <v>1255.6500000000001</v>
      </c>
      <c r="G160">
        <v>12359</v>
      </c>
      <c r="H160" s="116"/>
      <c r="I160" s="116"/>
      <c r="L160" s="169">
        <v>45512</v>
      </c>
      <c r="M160" s="116">
        <v>1256.3</v>
      </c>
      <c r="N160" s="116">
        <v>1270.75</v>
      </c>
      <c r="O160" s="116">
        <v>1223.3499999999999</v>
      </c>
      <c r="P160" s="116">
        <v>1234.8</v>
      </c>
      <c r="Q160" s="116">
        <v>1256.3</v>
      </c>
      <c r="R160">
        <v>119537</v>
      </c>
    </row>
    <row r="161" spans="1:18" x14ac:dyDescent="0.25">
      <c r="A161" s="169">
        <v>45513</v>
      </c>
      <c r="B161" s="116">
        <v>1268.5</v>
      </c>
      <c r="C161" s="116">
        <v>1206.05</v>
      </c>
      <c r="D161" s="116">
        <v>1163.2</v>
      </c>
      <c r="E161" s="116">
        <v>1244</v>
      </c>
      <c r="F161" s="116">
        <v>1206.05</v>
      </c>
      <c r="G161">
        <v>30419</v>
      </c>
      <c r="H161" s="116"/>
      <c r="I161" s="116"/>
      <c r="L161" s="169">
        <v>45513</v>
      </c>
      <c r="M161" s="116">
        <v>1206.55</v>
      </c>
      <c r="N161" s="116">
        <v>1269.7</v>
      </c>
      <c r="O161" s="116">
        <v>1161.5</v>
      </c>
      <c r="P161" s="116">
        <v>1269.7</v>
      </c>
      <c r="Q161" s="116">
        <v>1206.55</v>
      </c>
      <c r="R161">
        <v>617473</v>
      </c>
    </row>
    <row r="162" spans="1:18" x14ac:dyDescent="0.25">
      <c r="A162" s="169">
        <v>45516</v>
      </c>
      <c r="B162" s="116">
        <v>1250.7</v>
      </c>
      <c r="C162" s="116">
        <v>1216</v>
      </c>
      <c r="D162" s="116">
        <v>1193.5999999999999</v>
      </c>
      <c r="E162" s="116">
        <v>1209.9000000000001</v>
      </c>
      <c r="F162" s="116">
        <v>1216</v>
      </c>
      <c r="G162">
        <v>12947</v>
      </c>
      <c r="H162" s="116"/>
      <c r="I162" s="116"/>
      <c r="L162" s="169">
        <v>45516</v>
      </c>
      <c r="M162" s="116">
        <v>1215.05</v>
      </c>
      <c r="N162" s="116">
        <v>1250</v>
      </c>
      <c r="O162" s="116">
        <v>1192.25</v>
      </c>
      <c r="P162" s="116">
        <v>1200.05</v>
      </c>
      <c r="Q162" s="116">
        <v>1215.05</v>
      </c>
      <c r="R162">
        <v>421506</v>
      </c>
    </row>
    <row r="163" spans="1:18" x14ac:dyDescent="0.25">
      <c r="A163" s="169">
        <v>45517</v>
      </c>
      <c r="B163" s="116">
        <v>1235.45</v>
      </c>
      <c r="C163" s="116">
        <v>1188</v>
      </c>
      <c r="D163" s="116">
        <v>1184</v>
      </c>
      <c r="E163" s="116">
        <v>1235.45</v>
      </c>
      <c r="F163" s="116">
        <v>1188</v>
      </c>
      <c r="G163">
        <v>24216</v>
      </c>
      <c r="H163" s="116"/>
      <c r="I163" s="116"/>
      <c r="L163" s="169">
        <v>45517</v>
      </c>
      <c r="M163" s="116">
        <v>1187.5</v>
      </c>
      <c r="N163" s="116">
        <v>1229</v>
      </c>
      <c r="O163" s="116">
        <v>1183.0999999999999</v>
      </c>
      <c r="P163" s="116">
        <v>1212.0999999999999</v>
      </c>
      <c r="Q163" s="116">
        <v>1187.5</v>
      </c>
      <c r="R163">
        <v>230016</v>
      </c>
    </row>
    <row r="164" spans="1:18" x14ac:dyDescent="0.25">
      <c r="A164" s="169">
        <v>45518</v>
      </c>
      <c r="B164" s="116">
        <v>1202.8499999999999</v>
      </c>
      <c r="C164" s="116">
        <v>1181.8</v>
      </c>
      <c r="D164" s="116">
        <v>1162</v>
      </c>
      <c r="E164" s="116">
        <v>1188</v>
      </c>
      <c r="F164" s="116">
        <v>1181.8</v>
      </c>
      <c r="G164">
        <v>38808</v>
      </c>
      <c r="H164" s="116"/>
      <c r="I164" s="116"/>
      <c r="L164" s="169">
        <v>45518</v>
      </c>
      <c r="M164" s="116">
        <v>1181.9000000000001</v>
      </c>
      <c r="N164" s="116">
        <v>1203</v>
      </c>
      <c r="O164" s="116">
        <v>1162</v>
      </c>
      <c r="P164" s="116">
        <v>1191.0999999999999</v>
      </c>
      <c r="Q164" s="116">
        <v>1181.9000000000001</v>
      </c>
      <c r="R164">
        <v>169969</v>
      </c>
    </row>
    <row r="165" spans="1:18" x14ac:dyDescent="0.25">
      <c r="A165" s="169">
        <v>45520</v>
      </c>
      <c r="B165" s="116">
        <v>1249.8499999999999</v>
      </c>
      <c r="C165" s="116">
        <v>1188.6500000000001</v>
      </c>
      <c r="D165" s="116">
        <v>1181.25</v>
      </c>
      <c r="E165" s="116">
        <v>1198.95</v>
      </c>
      <c r="F165" s="116">
        <v>1188.6500000000001</v>
      </c>
      <c r="G165">
        <v>10845</v>
      </c>
      <c r="H165" s="116"/>
      <c r="I165" s="116"/>
      <c r="L165" s="169">
        <v>45520</v>
      </c>
      <c r="M165" s="116">
        <v>1189</v>
      </c>
      <c r="N165" s="116">
        <v>1249.9000000000001</v>
      </c>
      <c r="O165" s="116">
        <v>1181</v>
      </c>
      <c r="P165" s="116">
        <v>1192</v>
      </c>
      <c r="Q165" s="116">
        <v>1189</v>
      </c>
      <c r="R165">
        <v>259732</v>
      </c>
    </row>
    <row r="166" spans="1:18" x14ac:dyDescent="0.25">
      <c r="A166" s="169">
        <v>45523</v>
      </c>
      <c r="B166" s="116">
        <v>1206.8</v>
      </c>
      <c r="C166" s="116">
        <v>1185.6500000000001</v>
      </c>
      <c r="D166" s="116">
        <v>1181.45</v>
      </c>
      <c r="E166" s="116">
        <v>1198.4000000000001</v>
      </c>
      <c r="F166" s="116">
        <v>1185.6500000000001</v>
      </c>
      <c r="G166">
        <v>5777</v>
      </c>
      <c r="H166" s="116"/>
      <c r="I166" s="116"/>
      <c r="L166" s="169">
        <v>45523</v>
      </c>
      <c r="M166" s="116">
        <v>1186.05</v>
      </c>
      <c r="N166" s="116">
        <v>1209.9000000000001</v>
      </c>
      <c r="O166" s="116">
        <v>1180.0999999999999</v>
      </c>
      <c r="P166" s="116">
        <v>1190</v>
      </c>
      <c r="Q166" s="116">
        <v>1186.05</v>
      </c>
      <c r="R166">
        <v>113341</v>
      </c>
    </row>
    <row r="167" spans="1:18" x14ac:dyDescent="0.25">
      <c r="A167" s="169">
        <v>45524</v>
      </c>
      <c r="B167" s="116">
        <v>1202.5</v>
      </c>
      <c r="C167" s="116">
        <v>1182.0999999999999</v>
      </c>
      <c r="D167" s="116">
        <v>1180.05</v>
      </c>
      <c r="E167" s="116">
        <v>1190</v>
      </c>
      <c r="F167" s="116">
        <v>1182.0999999999999</v>
      </c>
      <c r="G167">
        <v>8087</v>
      </c>
      <c r="H167" s="116"/>
      <c r="I167" s="116"/>
      <c r="L167" s="169">
        <v>45524</v>
      </c>
      <c r="M167" s="116">
        <v>1181.5</v>
      </c>
      <c r="N167" s="116">
        <v>1204.9000000000001</v>
      </c>
      <c r="O167" s="116">
        <v>1179.9000000000001</v>
      </c>
      <c r="P167" s="116">
        <v>1190</v>
      </c>
      <c r="Q167" s="116">
        <v>1181.5</v>
      </c>
      <c r="R167">
        <v>107990</v>
      </c>
    </row>
    <row r="168" spans="1:18" x14ac:dyDescent="0.25">
      <c r="A168" s="169">
        <v>45525</v>
      </c>
      <c r="B168" s="116">
        <v>1198.5999999999999</v>
      </c>
      <c r="C168" s="116">
        <v>1189.55</v>
      </c>
      <c r="D168" s="116">
        <v>1181.0999999999999</v>
      </c>
      <c r="E168" s="116">
        <v>1181.0999999999999</v>
      </c>
      <c r="F168" s="116">
        <v>1189.55</v>
      </c>
      <c r="G168">
        <v>17940</v>
      </c>
      <c r="H168" s="116"/>
      <c r="I168" s="116"/>
      <c r="L168" s="169">
        <v>45525</v>
      </c>
      <c r="M168" s="116">
        <v>1189.2</v>
      </c>
      <c r="N168" s="116">
        <v>1199</v>
      </c>
      <c r="O168" s="116">
        <v>1182</v>
      </c>
      <c r="P168" s="116">
        <v>1187.5</v>
      </c>
      <c r="Q168" s="116">
        <v>1189.2</v>
      </c>
      <c r="R168">
        <v>103895</v>
      </c>
    </row>
    <row r="169" spans="1:18" x14ac:dyDescent="0.25">
      <c r="A169" s="169">
        <v>45526</v>
      </c>
      <c r="B169" s="116">
        <v>1208.75</v>
      </c>
      <c r="C169" s="116">
        <v>1201.95</v>
      </c>
      <c r="D169" s="116">
        <v>1189.5999999999999</v>
      </c>
      <c r="E169" s="116">
        <v>1189.5999999999999</v>
      </c>
      <c r="F169" s="116">
        <v>1201.95</v>
      </c>
      <c r="G169">
        <v>14488</v>
      </c>
      <c r="H169" s="116"/>
      <c r="I169" s="116"/>
      <c r="L169" s="169">
        <v>45526</v>
      </c>
      <c r="M169" s="116">
        <v>1202.25</v>
      </c>
      <c r="N169" s="116">
        <v>1209.45</v>
      </c>
      <c r="O169" s="116">
        <v>1194.45</v>
      </c>
      <c r="P169" s="116">
        <v>1194.45</v>
      </c>
      <c r="Q169" s="116">
        <v>1202.25</v>
      </c>
      <c r="R169">
        <v>141381</v>
      </c>
    </row>
    <row r="170" spans="1:18" x14ac:dyDescent="0.25">
      <c r="A170" s="169">
        <v>45527</v>
      </c>
      <c r="B170" s="116">
        <v>1228.9000000000001</v>
      </c>
      <c r="C170" s="116">
        <v>1211.2</v>
      </c>
      <c r="D170" s="116">
        <v>1194</v>
      </c>
      <c r="E170" s="116">
        <v>1202</v>
      </c>
      <c r="F170" s="116">
        <v>1211.2</v>
      </c>
      <c r="G170">
        <v>9522</v>
      </c>
      <c r="H170" s="116"/>
      <c r="I170" s="116"/>
      <c r="L170" s="169">
        <v>45527</v>
      </c>
      <c r="M170" s="116">
        <v>1212.75</v>
      </c>
      <c r="N170" s="116">
        <v>1227</v>
      </c>
      <c r="O170" s="116">
        <v>1191.1500000000001</v>
      </c>
      <c r="P170" s="116">
        <v>1208</v>
      </c>
      <c r="Q170" s="116">
        <v>1212.75</v>
      </c>
      <c r="R170">
        <v>175430</v>
      </c>
    </row>
    <row r="171" spans="1:18" x14ac:dyDescent="0.25">
      <c r="A171" s="169">
        <v>45530</v>
      </c>
      <c r="B171" s="116">
        <v>1229.7</v>
      </c>
      <c r="C171" s="116">
        <v>1180.75</v>
      </c>
      <c r="D171" s="116">
        <v>1177</v>
      </c>
      <c r="E171" s="116">
        <v>1229.7</v>
      </c>
      <c r="F171" s="116">
        <v>1180.75</v>
      </c>
      <c r="G171">
        <v>6041</v>
      </c>
      <c r="H171" s="116"/>
      <c r="I171" s="116"/>
      <c r="L171" s="169">
        <v>45530</v>
      </c>
      <c r="M171" s="116">
        <v>1181.6500000000001</v>
      </c>
      <c r="N171" s="116">
        <v>1219.95</v>
      </c>
      <c r="O171" s="116">
        <v>1176.55</v>
      </c>
      <c r="P171" s="116">
        <v>1219.95</v>
      </c>
      <c r="Q171" s="116">
        <v>1181.6500000000001</v>
      </c>
      <c r="R171">
        <v>169689</v>
      </c>
    </row>
    <row r="172" spans="1:18" x14ac:dyDescent="0.25">
      <c r="A172" s="169">
        <v>45531</v>
      </c>
      <c r="B172" s="116">
        <v>1191.5999999999999</v>
      </c>
      <c r="C172" s="116">
        <v>1182.5</v>
      </c>
      <c r="D172" s="116">
        <v>1175.5999999999999</v>
      </c>
      <c r="E172" s="116">
        <v>1182.05</v>
      </c>
      <c r="F172" s="116">
        <v>1182.5</v>
      </c>
      <c r="G172">
        <v>4832</v>
      </c>
      <c r="H172" s="116"/>
      <c r="I172" s="116"/>
      <c r="L172" s="169">
        <v>45531</v>
      </c>
      <c r="M172" s="116">
        <v>1179.2</v>
      </c>
      <c r="N172" s="116">
        <v>1192</v>
      </c>
      <c r="O172" s="116">
        <v>1175.4000000000001</v>
      </c>
      <c r="P172" s="116">
        <v>1184.25</v>
      </c>
      <c r="Q172" s="116">
        <v>1179.2</v>
      </c>
      <c r="R172">
        <v>238263</v>
      </c>
    </row>
    <row r="173" spans="1:18" x14ac:dyDescent="0.25">
      <c r="A173" s="169">
        <v>45532</v>
      </c>
      <c r="B173" s="116">
        <v>1195</v>
      </c>
      <c r="C173" s="116">
        <v>1168.9000000000001</v>
      </c>
      <c r="D173" s="116">
        <v>1165</v>
      </c>
      <c r="E173" s="116">
        <v>1180.1500000000001</v>
      </c>
      <c r="F173" s="116">
        <v>1168.9000000000001</v>
      </c>
      <c r="G173">
        <v>15189</v>
      </c>
      <c r="H173" s="116"/>
      <c r="I173" s="116"/>
      <c r="L173" s="169">
        <v>45532</v>
      </c>
      <c r="M173" s="116">
        <v>1169.8</v>
      </c>
      <c r="N173" s="116">
        <v>1193</v>
      </c>
      <c r="O173" s="116">
        <v>1165.0999999999999</v>
      </c>
      <c r="P173" s="116">
        <v>1181</v>
      </c>
      <c r="Q173" s="116">
        <v>1169.8</v>
      </c>
      <c r="R173">
        <v>218695</v>
      </c>
    </row>
    <row r="174" spans="1:18" x14ac:dyDescent="0.25">
      <c r="A174" s="169">
        <v>45533</v>
      </c>
      <c r="B174" s="116">
        <v>1179.1500000000001</v>
      </c>
      <c r="C174" s="116">
        <v>1170.1500000000001</v>
      </c>
      <c r="D174" s="116">
        <v>1166.1500000000001</v>
      </c>
      <c r="E174" s="116">
        <v>1169.05</v>
      </c>
      <c r="F174" s="116">
        <v>1170.1500000000001</v>
      </c>
      <c r="G174">
        <v>5288</v>
      </c>
      <c r="H174" s="116"/>
      <c r="I174" s="116"/>
      <c r="L174" s="169">
        <v>45533</v>
      </c>
      <c r="M174" s="116">
        <v>1170.5</v>
      </c>
      <c r="N174" s="116">
        <v>1180</v>
      </c>
      <c r="O174" s="116">
        <v>1165.25</v>
      </c>
      <c r="P174" s="116">
        <v>1170.9000000000001</v>
      </c>
      <c r="Q174" s="116">
        <v>1170.5</v>
      </c>
      <c r="R174">
        <v>76186</v>
      </c>
    </row>
    <row r="175" spans="1:18" x14ac:dyDescent="0.25">
      <c r="A175" s="169">
        <v>45534</v>
      </c>
      <c r="B175" s="116">
        <v>1189.5</v>
      </c>
      <c r="C175" s="116">
        <v>1175.3499999999999</v>
      </c>
      <c r="D175" s="116">
        <v>1170.95</v>
      </c>
      <c r="E175" s="116">
        <v>1188</v>
      </c>
      <c r="F175" s="116">
        <v>1175.3499999999999</v>
      </c>
      <c r="G175">
        <v>5414</v>
      </c>
      <c r="H175" s="116"/>
      <c r="I175" s="116"/>
      <c r="L175" s="169">
        <v>45534</v>
      </c>
      <c r="M175" s="116">
        <v>1176.1500000000001</v>
      </c>
      <c r="N175" s="116">
        <v>1189.9000000000001</v>
      </c>
      <c r="O175" s="116">
        <v>1170.0999999999999</v>
      </c>
      <c r="P175" s="116">
        <v>1189.9000000000001</v>
      </c>
      <c r="Q175" s="116">
        <v>1176.1500000000001</v>
      </c>
      <c r="R175">
        <v>91428</v>
      </c>
    </row>
    <row r="176" spans="1:18" x14ac:dyDescent="0.25">
      <c r="A176" s="169">
        <v>45537</v>
      </c>
      <c r="B176" s="116">
        <v>1180</v>
      </c>
      <c r="C176" s="116">
        <v>1175.1500000000001</v>
      </c>
      <c r="D176" s="116">
        <v>1160.3499999999999</v>
      </c>
      <c r="E176" s="116">
        <v>1166.1500000000001</v>
      </c>
      <c r="F176" s="116">
        <v>1175.1500000000001</v>
      </c>
      <c r="G176">
        <v>4431</v>
      </c>
      <c r="H176" s="116"/>
      <c r="I176" s="116"/>
      <c r="L176" s="169">
        <v>45537</v>
      </c>
      <c r="M176" s="116">
        <v>1176.8</v>
      </c>
      <c r="N176" s="116">
        <v>1180.05</v>
      </c>
      <c r="O176" s="116">
        <v>1160</v>
      </c>
      <c r="P176" s="116">
        <v>1180</v>
      </c>
      <c r="Q176" s="116">
        <v>1176.8</v>
      </c>
      <c r="R176">
        <v>120080</v>
      </c>
    </row>
    <row r="177" spans="1:18" x14ac:dyDescent="0.25">
      <c r="A177" s="169">
        <v>45538</v>
      </c>
      <c r="B177" s="116">
        <v>1189</v>
      </c>
      <c r="C177" s="116">
        <v>1187.75</v>
      </c>
      <c r="D177" s="116">
        <v>1162.55</v>
      </c>
      <c r="E177" s="116">
        <v>1176.6500000000001</v>
      </c>
      <c r="F177" s="116">
        <v>1187.75</v>
      </c>
      <c r="G177">
        <v>7598</v>
      </c>
      <c r="H177" s="116"/>
      <c r="I177" s="116"/>
      <c r="L177" s="169">
        <v>45538</v>
      </c>
      <c r="M177" s="116">
        <v>1186.8499999999999</v>
      </c>
      <c r="N177" s="116">
        <v>1189.9000000000001</v>
      </c>
      <c r="O177" s="116">
        <v>1161.8</v>
      </c>
      <c r="P177" s="116">
        <v>1171</v>
      </c>
      <c r="Q177" s="116">
        <v>1186.8499999999999</v>
      </c>
      <c r="R177">
        <v>204369</v>
      </c>
    </row>
    <row r="178" spans="1:18" x14ac:dyDescent="0.25">
      <c r="A178" s="169">
        <v>45539</v>
      </c>
      <c r="B178" s="116">
        <v>1186.25</v>
      </c>
      <c r="C178" s="116">
        <v>1182</v>
      </c>
      <c r="D178" s="116">
        <v>1169.55</v>
      </c>
      <c r="E178" s="116">
        <v>1177.6500000000001</v>
      </c>
      <c r="F178" s="116">
        <v>1182</v>
      </c>
      <c r="G178">
        <v>10110</v>
      </c>
      <c r="H178" s="116"/>
      <c r="I178" s="116"/>
      <c r="L178" s="169">
        <v>45539</v>
      </c>
      <c r="M178" s="116">
        <v>1178</v>
      </c>
      <c r="N178" s="116">
        <v>1184.95</v>
      </c>
      <c r="O178" s="116">
        <v>1168.8499999999999</v>
      </c>
      <c r="P178" s="116">
        <v>1180</v>
      </c>
      <c r="Q178" s="116">
        <v>1178</v>
      </c>
      <c r="R178">
        <v>143095</v>
      </c>
    </row>
    <row r="179" spans="1:18" x14ac:dyDescent="0.25">
      <c r="A179" s="169">
        <v>45540</v>
      </c>
      <c r="B179" s="116">
        <v>1187.8</v>
      </c>
      <c r="C179" s="116">
        <v>1177.7</v>
      </c>
      <c r="D179" s="116">
        <v>1170</v>
      </c>
      <c r="E179" s="116">
        <v>1178</v>
      </c>
      <c r="F179" s="116">
        <v>1177.7</v>
      </c>
      <c r="G179">
        <v>9871</v>
      </c>
      <c r="H179" s="116"/>
      <c r="I179" s="116"/>
      <c r="L179" s="169">
        <v>45540</v>
      </c>
      <c r="M179" s="116">
        <v>1178.05</v>
      </c>
      <c r="N179" s="116">
        <v>1185.5999999999999</v>
      </c>
      <c r="O179" s="116">
        <v>1170.05</v>
      </c>
      <c r="P179" s="116">
        <v>1183.9000000000001</v>
      </c>
      <c r="Q179" s="116">
        <v>1178.05</v>
      </c>
      <c r="R179">
        <v>103548</v>
      </c>
    </row>
    <row r="180" spans="1:18" x14ac:dyDescent="0.25">
      <c r="A180" s="169">
        <v>45541</v>
      </c>
      <c r="B180" s="116">
        <v>1187</v>
      </c>
      <c r="C180" s="116">
        <v>1182.6500000000001</v>
      </c>
      <c r="D180" s="116">
        <v>1158.45</v>
      </c>
      <c r="E180" s="116">
        <v>1180</v>
      </c>
      <c r="F180" s="116">
        <v>1182.6500000000001</v>
      </c>
      <c r="G180">
        <v>4888</v>
      </c>
      <c r="H180" s="116"/>
      <c r="I180" s="116"/>
      <c r="L180" s="169">
        <v>45541</v>
      </c>
      <c r="M180" s="116">
        <v>1182.8499999999999</v>
      </c>
      <c r="N180" s="116">
        <v>1187</v>
      </c>
      <c r="O180" s="116">
        <v>1159</v>
      </c>
      <c r="P180" s="116">
        <v>1182</v>
      </c>
      <c r="Q180" s="116">
        <v>1182.8499999999999</v>
      </c>
      <c r="R180">
        <v>159966</v>
      </c>
    </row>
    <row r="181" spans="1:18" x14ac:dyDescent="0.25">
      <c r="A181" s="169">
        <v>45544</v>
      </c>
      <c r="B181" s="116">
        <v>1190</v>
      </c>
      <c r="C181" s="116">
        <v>1174.05</v>
      </c>
      <c r="D181" s="116">
        <v>1154.5999999999999</v>
      </c>
      <c r="E181" s="116">
        <v>1190</v>
      </c>
      <c r="F181" s="116">
        <v>1174.05</v>
      </c>
      <c r="G181">
        <v>5824</v>
      </c>
      <c r="H181" s="116"/>
      <c r="I181" s="116"/>
      <c r="L181" s="169">
        <v>45544</v>
      </c>
      <c r="M181" s="116">
        <v>1174.6500000000001</v>
      </c>
      <c r="N181" s="116">
        <v>1184.45</v>
      </c>
      <c r="O181" s="116">
        <v>1153.55</v>
      </c>
      <c r="P181" s="116">
        <v>1175</v>
      </c>
      <c r="Q181" s="116">
        <v>1174.6500000000001</v>
      </c>
      <c r="R181">
        <v>169405</v>
      </c>
    </row>
    <row r="182" spans="1:18" x14ac:dyDescent="0.25">
      <c r="A182" s="169">
        <v>45545</v>
      </c>
      <c r="B182" s="116">
        <v>1211.5</v>
      </c>
      <c r="C182" s="116">
        <v>1189.5</v>
      </c>
      <c r="D182" s="116">
        <v>1170</v>
      </c>
      <c r="E182" s="116">
        <v>1178</v>
      </c>
      <c r="F182" s="116">
        <v>1189.5</v>
      </c>
      <c r="G182">
        <v>10979</v>
      </c>
      <c r="H182" s="116"/>
      <c r="I182" s="116"/>
      <c r="L182" s="169">
        <v>45545</v>
      </c>
      <c r="M182" s="116">
        <v>1189.55</v>
      </c>
      <c r="N182" s="116">
        <v>1210</v>
      </c>
      <c r="O182" s="116">
        <v>1164.75</v>
      </c>
      <c r="P182" s="116">
        <v>1175</v>
      </c>
      <c r="Q182" s="116">
        <v>1189.55</v>
      </c>
      <c r="R182">
        <v>303033</v>
      </c>
    </row>
    <row r="183" spans="1:18" x14ac:dyDescent="0.25">
      <c r="A183" s="169">
        <v>45546</v>
      </c>
      <c r="B183" s="116">
        <v>1247.3499999999999</v>
      </c>
      <c r="C183" s="116">
        <v>1191.25</v>
      </c>
      <c r="D183" s="116">
        <v>1175.3</v>
      </c>
      <c r="E183" s="116">
        <v>1210</v>
      </c>
      <c r="F183" s="116">
        <v>1191.25</v>
      </c>
      <c r="G183">
        <v>27600</v>
      </c>
      <c r="H183" s="116"/>
      <c r="I183" s="116"/>
      <c r="L183" s="169">
        <v>45546</v>
      </c>
      <c r="M183" s="116">
        <v>1190.2</v>
      </c>
      <c r="N183" s="116">
        <v>1247</v>
      </c>
      <c r="O183" s="116">
        <v>1175.0999999999999</v>
      </c>
      <c r="P183" s="116">
        <v>1210</v>
      </c>
      <c r="Q183" s="116">
        <v>1190.2</v>
      </c>
      <c r="R183">
        <v>787774</v>
      </c>
    </row>
    <row r="184" spans="1:18" x14ac:dyDescent="0.25">
      <c r="A184" s="169">
        <v>45547</v>
      </c>
      <c r="B184" s="116">
        <v>1199.8499999999999</v>
      </c>
      <c r="C184" s="116">
        <v>1185.8</v>
      </c>
      <c r="D184" s="116">
        <v>1174.0999999999999</v>
      </c>
      <c r="E184" s="116">
        <v>1186.3499999999999</v>
      </c>
      <c r="F184" s="116">
        <v>1185.8</v>
      </c>
      <c r="G184">
        <v>27277</v>
      </c>
      <c r="H184" s="116"/>
      <c r="I184" s="116"/>
      <c r="L184" s="169">
        <v>45547</v>
      </c>
      <c r="M184" s="116">
        <v>1186.05</v>
      </c>
      <c r="N184" s="116">
        <v>1197.9000000000001</v>
      </c>
      <c r="O184" s="116">
        <v>1173.7</v>
      </c>
      <c r="P184" s="116">
        <v>1194.6500000000001</v>
      </c>
      <c r="Q184" s="116">
        <v>1186.05</v>
      </c>
      <c r="R184">
        <v>155434</v>
      </c>
    </row>
    <row r="185" spans="1:18" x14ac:dyDescent="0.25">
      <c r="A185" s="169">
        <v>45548</v>
      </c>
      <c r="B185" s="116">
        <v>1194.7</v>
      </c>
      <c r="C185" s="116">
        <v>1178.3499999999999</v>
      </c>
      <c r="D185" s="116">
        <v>1174.4000000000001</v>
      </c>
      <c r="E185" s="116">
        <v>1186.45</v>
      </c>
      <c r="F185" s="116">
        <v>1178.3499999999999</v>
      </c>
      <c r="G185">
        <v>6871</v>
      </c>
      <c r="H185" s="116"/>
      <c r="I185" s="116"/>
      <c r="L185" s="169">
        <v>45548</v>
      </c>
      <c r="M185" s="116">
        <v>1178.95</v>
      </c>
      <c r="N185" s="116">
        <v>1193.95</v>
      </c>
      <c r="O185" s="116">
        <v>1174.45</v>
      </c>
      <c r="P185" s="116">
        <v>1189.95</v>
      </c>
      <c r="Q185" s="116">
        <v>1178.95</v>
      </c>
      <c r="R185">
        <v>126821</v>
      </c>
    </row>
    <row r="186" spans="1:18" x14ac:dyDescent="0.25">
      <c r="A186" s="169">
        <v>45551</v>
      </c>
      <c r="B186" s="116">
        <v>1199.95</v>
      </c>
      <c r="C186" s="116">
        <v>1169.55</v>
      </c>
      <c r="D186" s="116">
        <v>1151</v>
      </c>
      <c r="E186" s="116">
        <v>1199.95</v>
      </c>
      <c r="F186" s="116">
        <v>1169.55</v>
      </c>
      <c r="G186">
        <v>12020</v>
      </c>
      <c r="H186" s="116"/>
      <c r="I186" s="116"/>
      <c r="L186" s="169">
        <v>45551</v>
      </c>
      <c r="M186" s="116">
        <v>1170</v>
      </c>
      <c r="N186" s="116">
        <v>1192</v>
      </c>
      <c r="O186" s="116">
        <v>1150.0999999999999</v>
      </c>
      <c r="P186" s="116">
        <v>1192</v>
      </c>
      <c r="Q186" s="116">
        <v>1170</v>
      </c>
      <c r="R186">
        <v>265271</v>
      </c>
    </row>
    <row r="187" spans="1:18" x14ac:dyDescent="0.25">
      <c r="A187" s="169">
        <v>45552</v>
      </c>
      <c r="B187" s="116">
        <v>1185.5</v>
      </c>
      <c r="C187" s="116">
        <v>1155.9000000000001</v>
      </c>
      <c r="D187" s="116">
        <v>1150</v>
      </c>
      <c r="E187" s="116">
        <v>1184.95</v>
      </c>
      <c r="F187" s="116">
        <v>1155.9000000000001</v>
      </c>
      <c r="G187">
        <v>7693</v>
      </c>
      <c r="H187" s="116"/>
      <c r="I187" s="116"/>
      <c r="L187" s="169">
        <v>45552</v>
      </c>
      <c r="M187" s="116">
        <v>1152.25</v>
      </c>
      <c r="N187" s="116">
        <v>1188.7</v>
      </c>
      <c r="O187" s="116">
        <v>1149.45</v>
      </c>
      <c r="P187" s="116">
        <v>1171</v>
      </c>
      <c r="Q187" s="116">
        <v>1152.25</v>
      </c>
      <c r="R187">
        <v>179667</v>
      </c>
    </row>
    <row r="188" spans="1:18" x14ac:dyDescent="0.25">
      <c r="A188" s="169">
        <v>45553</v>
      </c>
      <c r="B188" s="116">
        <v>1186.75</v>
      </c>
      <c r="C188" s="116">
        <v>1137.75</v>
      </c>
      <c r="D188" s="116">
        <v>1136</v>
      </c>
      <c r="E188" s="116">
        <v>1155.9000000000001</v>
      </c>
      <c r="F188" s="116">
        <v>1137.75</v>
      </c>
      <c r="G188">
        <v>32689</v>
      </c>
      <c r="H188" s="116"/>
      <c r="I188" s="116"/>
      <c r="L188" s="169">
        <v>45553</v>
      </c>
      <c r="M188" s="116">
        <v>1138.5</v>
      </c>
      <c r="N188" s="116">
        <v>1187</v>
      </c>
      <c r="O188" s="116">
        <v>1135.5999999999999</v>
      </c>
      <c r="P188" s="116">
        <v>1159.9000000000001</v>
      </c>
      <c r="Q188" s="116">
        <v>1138.5</v>
      </c>
      <c r="R188">
        <v>406961</v>
      </c>
    </row>
    <row r="189" spans="1:18" x14ac:dyDescent="0.25">
      <c r="A189" s="169">
        <v>45554</v>
      </c>
      <c r="B189" s="116">
        <v>1170</v>
      </c>
      <c r="C189" s="116">
        <v>1122.45</v>
      </c>
      <c r="D189" s="116">
        <v>1108</v>
      </c>
      <c r="E189" s="116">
        <v>1170</v>
      </c>
      <c r="F189" s="116">
        <v>1122.45</v>
      </c>
      <c r="G189">
        <v>9062</v>
      </c>
      <c r="H189" s="116"/>
      <c r="I189" s="116"/>
      <c r="L189" s="169">
        <v>45554</v>
      </c>
      <c r="M189" s="116">
        <v>1123.3</v>
      </c>
      <c r="N189" s="116">
        <v>1149.9000000000001</v>
      </c>
      <c r="O189" s="116">
        <v>1107.0999999999999</v>
      </c>
      <c r="P189" s="116">
        <v>1149.9000000000001</v>
      </c>
      <c r="Q189" s="116">
        <v>1123.3</v>
      </c>
      <c r="R189">
        <v>264816</v>
      </c>
    </row>
    <row r="190" spans="1:18" x14ac:dyDescent="0.25">
      <c r="A190" s="169">
        <v>45555</v>
      </c>
      <c r="B190" s="116">
        <v>1144.2</v>
      </c>
      <c r="C190" s="116">
        <v>1094.05</v>
      </c>
      <c r="D190" s="116">
        <v>1080.7</v>
      </c>
      <c r="E190" s="116">
        <v>1144.2</v>
      </c>
      <c r="F190" s="116">
        <v>1094.05</v>
      </c>
      <c r="G190">
        <v>14707</v>
      </c>
      <c r="H190" s="116"/>
      <c r="I190" s="116"/>
      <c r="L190" s="169">
        <v>45555</v>
      </c>
      <c r="M190" s="116">
        <v>1094.05</v>
      </c>
      <c r="N190" s="116">
        <v>1136.05</v>
      </c>
      <c r="O190" s="116">
        <v>1079.55</v>
      </c>
      <c r="P190" s="116">
        <v>1134.5</v>
      </c>
      <c r="Q190" s="116">
        <v>1094.05</v>
      </c>
      <c r="R190">
        <v>340699</v>
      </c>
    </row>
    <row r="191" spans="1:18" x14ac:dyDescent="0.25">
      <c r="A191" s="169">
        <v>45558</v>
      </c>
      <c r="B191" s="116">
        <v>1149</v>
      </c>
      <c r="C191" s="116">
        <v>1144.7</v>
      </c>
      <c r="D191" s="116">
        <v>1095.75</v>
      </c>
      <c r="E191" s="116">
        <v>1097.05</v>
      </c>
      <c r="F191" s="116">
        <v>1144.7</v>
      </c>
      <c r="G191">
        <v>29907</v>
      </c>
      <c r="H191" s="116"/>
      <c r="I191" s="116"/>
      <c r="L191" s="169">
        <v>45558</v>
      </c>
      <c r="M191" s="116">
        <v>1145.5999999999999</v>
      </c>
      <c r="N191" s="116">
        <v>1149.9000000000001</v>
      </c>
      <c r="O191" s="116">
        <v>1095.75</v>
      </c>
      <c r="P191" s="116">
        <v>1104.95</v>
      </c>
      <c r="Q191" s="116">
        <v>1145.5999999999999</v>
      </c>
      <c r="R191">
        <v>384787</v>
      </c>
    </row>
    <row r="192" spans="1:18" x14ac:dyDescent="0.25">
      <c r="A192" s="169">
        <v>45559</v>
      </c>
      <c r="B192" s="116">
        <v>1167.45</v>
      </c>
      <c r="C192" s="116">
        <v>1160.9000000000001</v>
      </c>
      <c r="D192" s="116">
        <v>1141.55</v>
      </c>
      <c r="E192" s="116">
        <v>1163</v>
      </c>
      <c r="F192" s="116">
        <v>1160.9000000000001</v>
      </c>
      <c r="G192">
        <v>6543</v>
      </c>
      <c r="H192" s="116"/>
      <c r="I192" s="116"/>
      <c r="L192" s="169">
        <v>45559</v>
      </c>
      <c r="M192" s="116">
        <v>1160.55</v>
      </c>
      <c r="N192" s="116">
        <v>1168.45</v>
      </c>
      <c r="O192" s="116">
        <v>1141</v>
      </c>
      <c r="P192" s="116">
        <v>1149.5999999999999</v>
      </c>
      <c r="Q192" s="116">
        <v>1160.55</v>
      </c>
      <c r="R192">
        <v>157773</v>
      </c>
    </row>
    <row r="193" spans="1:18" x14ac:dyDescent="0.25">
      <c r="A193" s="169">
        <v>45560</v>
      </c>
      <c r="B193" s="116">
        <v>1169</v>
      </c>
      <c r="C193" s="116">
        <v>1153.0999999999999</v>
      </c>
      <c r="D193" s="116">
        <v>1149</v>
      </c>
      <c r="E193" s="116">
        <v>1161.2</v>
      </c>
      <c r="F193" s="116">
        <v>1153.0999999999999</v>
      </c>
      <c r="G193">
        <v>12054</v>
      </c>
      <c r="H193" s="116"/>
      <c r="I193" s="116"/>
      <c r="L193" s="169">
        <v>45560</v>
      </c>
      <c r="M193" s="116">
        <v>1154.5999999999999</v>
      </c>
      <c r="N193" s="116">
        <v>1169</v>
      </c>
      <c r="O193" s="116">
        <v>1150.0999999999999</v>
      </c>
      <c r="P193" s="116">
        <v>1162.6500000000001</v>
      </c>
      <c r="Q193" s="116">
        <v>1154.5999999999999</v>
      </c>
      <c r="R193">
        <v>82773</v>
      </c>
    </row>
    <row r="194" spans="1:18" x14ac:dyDescent="0.25">
      <c r="A194" s="169">
        <v>45561</v>
      </c>
      <c r="B194" s="116">
        <v>1170</v>
      </c>
      <c r="C194" s="116">
        <v>1141</v>
      </c>
      <c r="D194" s="116">
        <v>1136</v>
      </c>
      <c r="E194" s="116">
        <v>1170</v>
      </c>
      <c r="F194" s="116">
        <v>1141</v>
      </c>
      <c r="G194">
        <v>3275</v>
      </c>
      <c r="H194" s="116"/>
      <c r="I194" s="116"/>
      <c r="L194" s="169">
        <v>45561</v>
      </c>
      <c r="M194" s="116">
        <v>1141.6500000000001</v>
      </c>
      <c r="N194" s="116">
        <v>1161.8</v>
      </c>
      <c r="O194" s="116">
        <v>1135.1500000000001</v>
      </c>
      <c r="P194" s="116">
        <v>1152</v>
      </c>
      <c r="Q194" s="116">
        <v>1141.6500000000001</v>
      </c>
      <c r="R194">
        <v>67212</v>
      </c>
    </row>
    <row r="195" spans="1:18" x14ac:dyDescent="0.25">
      <c r="A195" s="169">
        <v>45562</v>
      </c>
      <c r="B195" s="116">
        <v>1173</v>
      </c>
      <c r="C195" s="116">
        <v>1166</v>
      </c>
      <c r="D195" s="116">
        <v>1136.8</v>
      </c>
      <c r="E195" s="116">
        <v>1146.45</v>
      </c>
      <c r="F195" s="116">
        <v>1166</v>
      </c>
      <c r="G195">
        <v>5729</v>
      </c>
      <c r="H195" s="116"/>
      <c r="I195" s="116"/>
      <c r="L195" s="169">
        <v>45562</v>
      </c>
      <c r="M195" s="116">
        <v>1165.5999999999999</v>
      </c>
      <c r="N195" s="116">
        <v>1173.8499999999999</v>
      </c>
      <c r="O195" s="116">
        <v>1136.8499999999999</v>
      </c>
      <c r="P195" s="116">
        <v>1152</v>
      </c>
      <c r="Q195" s="116">
        <v>1165.5999999999999</v>
      </c>
      <c r="R195">
        <v>234140</v>
      </c>
    </row>
    <row r="196" spans="1:18" x14ac:dyDescent="0.25">
      <c r="A196" s="169">
        <v>45565</v>
      </c>
      <c r="B196" s="116">
        <v>1174.9000000000001</v>
      </c>
      <c r="C196" s="116">
        <v>1169.2</v>
      </c>
      <c r="D196" s="116">
        <v>1150.05</v>
      </c>
      <c r="E196" s="116">
        <v>1150.05</v>
      </c>
      <c r="F196" s="116">
        <v>1169.2</v>
      </c>
      <c r="G196">
        <v>12757</v>
      </c>
      <c r="H196" s="116"/>
      <c r="I196" s="116"/>
      <c r="L196" s="169">
        <v>45565</v>
      </c>
      <c r="M196" s="116">
        <v>1168.0999999999999</v>
      </c>
      <c r="N196" s="116">
        <v>1175</v>
      </c>
      <c r="O196" s="116">
        <v>1150.5999999999999</v>
      </c>
      <c r="P196" s="116">
        <v>1165</v>
      </c>
      <c r="Q196" s="116">
        <v>1168.0999999999999</v>
      </c>
      <c r="R196">
        <v>107444</v>
      </c>
    </row>
    <row r="197" spans="1:18" x14ac:dyDescent="0.25">
      <c r="A197" s="169">
        <v>45566</v>
      </c>
      <c r="B197" s="116">
        <v>1179.5</v>
      </c>
      <c r="C197" s="116">
        <v>1173.0999999999999</v>
      </c>
      <c r="D197" s="116">
        <v>1162.3</v>
      </c>
      <c r="E197" s="116">
        <v>1170</v>
      </c>
      <c r="F197" s="116">
        <v>1173.0999999999999</v>
      </c>
      <c r="G197">
        <v>11121</v>
      </c>
      <c r="H197" s="116"/>
      <c r="I197" s="116"/>
      <c r="L197" s="169">
        <v>45566</v>
      </c>
      <c r="M197" s="116">
        <v>1174.05</v>
      </c>
      <c r="N197" s="116">
        <v>1180</v>
      </c>
      <c r="O197" s="116">
        <v>1161.2</v>
      </c>
      <c r="P197" s="116">
        <v>1175</v>
      </c>
      <c r="Q197" s="116">
        <v>1174.05</v>
      </c>
      <c r="R197">
        <v>258686</v>
      </c>
    </row>
    <row r="198" spans="1:18" x14ac:dyDescent="0.25">
      <c r="A198" s="169">
        <v>45568</v>
      </c>
      <c r="B198" s="116">
        <v>1164</v>
      </c>
      <c r="C198" s="116">
        <v>1130</v>
      </c>
      <c r="D198" s="116">
        <v>1126.2</v>
      </c>
      <c r="E198" s="116">
        <v>1156.05</v>
      </c>
      <c r="F198" s="116">
        <v>1130</v>
      </c>
      <c r="G198">
        <v>7127</v>
      </c>
      <c r="H198" s="116"/>
      <c r="I198" s="116"/>
      <c r="L198" s="169">
        <v>45568</v>
      </c>
      <c r="M198" s="116">
        <v>1129.95</v>
      </c>
      <c r="N198" s="116">
        <v>1164.8499999999999</v>
      </c>
      <c r="O198" s="116">
        <v>1126</v>
      </c>
      <c r="P198" s="116">
        <v>1161</v>
      </c>
      <c r="Q198" s="116">
        <v>1129.95</v>
      </c>
      <c r="R198">
        <v>138039</v>
      </c>
    </row>
    <row r="199" spans="1:18" x14ac:dyDescent="0.25">
      <c r="A199" s="169">
        <v>45569</v>
      </c>
      <c r="B199" s="116">
        <v>1147</v>
      </c>
      <c r="C199" s="116">
        <v>1142.25</v>
      </c>
      <c r="D199" s="116">
        <v>1107.5999999999999</v>
      </c>
      <c r="E199" s="116">
        <v>1120.05</v>
      </c>
      <c r="F199" s="116">
        <v>1142.25</v>
      </c>
      <c r="G199">
        <v>12247</v>
      </c>
      <c r="H199" s="116"/>
      <c r="I199" s="116"/>
      <c r="L199" s="169">
        <v>45569</v>
      </c>
      <c r="M199" s="116">
        <v>1142.25</v>
      </c>
      <c r="N199" s="116">
        <v>1149</v>
      </c>
      <c r="O199" s="116">
        <v>1107.95</v>
      </c>
      <c r="P199" s="116">
        <v>1126</v>
      </c>
      <c r="Q199" s="116">
        <v>1142.25</v>
      </c>
      <c r="R199">
        <v>138748</v>
      </c>
    </row>
    <row r="200" spans="1:18" x14ac:dyDescent="0.25">
      <c r="A200" s="169">
        <v>45572</v>
      </c>
      <c r="B200" s="116">
        <v>1149.95</v>
      </c>
      <c r="C200" s="116">
        <v>1111.3</v>
      </c>
      <c r="D200" s="116">
        <v>1085</v>
      </c>
      <c r="E200" s="116">
        <v>1140</v>
      </c>
      <c r="F200" s="116">
        <v>1111.3</v>
      </c>
      <c r="G200">
        <v>28941</v>
      </c>
      <c r="H200" s="116"/>
      <c r="I200" s="116"/>
      <c r="L200" s="169">
        <v>45572</v>
      </c>
      <c r="M200" s="116">
        <v>1112.0999999999999</v>
      </c>
      <c r="N200" s="116">
        <v>1149.8499999999999</v>
      </c>
      <c r="O200" s="116">
        <v>1085</v>
      </c>
      <c r="P200" s="116">
        <v>1142.1500000000001</v>
      </c>
      <c r="Q200" s="116">
        <v>1112.0999999999999</v>
      </c>
      <c r="R200">
        <v>415417</v>
      </c>
    </row>
    <row r="201" spans="1:18" x14ac:dyDescent="0.25">
      <c r="A201" s="169">
        <v>45573</v>
      </c>
      <c r="B201" s="116">
        <v>1131.5999999999999</v>
      </c>
      <c r="C201" s="116">
        <v>1121.7</v>
      </c>
      <c r="D201" s="116">
        <v>1105.5999999999999</v>
      </c>
      <c r="E201" s="116">
        <v>1105.5999999999999</v>
      </c>
      <c r="F201" s="116">
        <v>1121.7</v>
      </c>
      <c r="G201">
        <v>5051</v>
      </c>
      <c r="H201" s="116"/>
      <c r="I201" s="116"/>
      <c r="L201" s="169">
        <v>45573</v>
      </c>
      <c r="M201" s="116">
        <v>1122.3499999999999</v>
      </c>
      <c r="N201" s="116">
        <v>1133</v>
      </c>
      <c r="O201" s="116">
        <v>1110.25</v>
      </c>
      <c r="P201" s="116">
        <v>1112.05</v>
      </c>
      <c r="Q201" s="116">
        <v>1122.3499999999999</v>
      </c>
      <c r="R201">
        <v>87700</v>
      </c>
    </row>
    <row r="202" spans="1:18" x14ac:dyDescent="0.25">
      <c r="A202" s="169">
        <v>45574</v>
      </c>
      <c r="B202" s="116">
        <v>1148</v>
      </c>
      <c r="C202" s="116">
        <v>1142.5999999999999</v>
      </c>
      <c r="D202" s="116">
        <v>1132.45</v>
      </c>
      <c r="E202" s="116">
        <v>1137</v>
      </c>
      <c r="F202" s="116">
        <v>1142.5999999999999</v>
      </c>
      <c r="G202">
        <v>2336</v>
      </c>
      <c r="H202" s="116"/>
      <c r="I202" s="116"/>
      <c r="L202" s="169">
        <v>45574</v>
      </c>
      <c r="M202" s="116">
        <v>1142.8499999999999</v>
      </c>
      <c r="N202" s="116">
        <v>1149.8</v>
      </c>
      <c r="O202" s="116">
        <v>1130</v>
      </c>
      <c r="P202" s="116">
        <v>1130</v>
      </c>
      <c r="Q202" s="116">
        <v>1142.8499999999999</v>
      </c>
      <c r="R202">
        <v>83968</v>
      </c>
    </row>
    <row r="203" spans="1:18" x14ac:dyDescent="0.25">
      <c r="A203" s="169">
        <v>45575</v>
      </c>
      <c r="B203" s="116">
        <v>1192.5999999999999</v>
      </c>
      <c r="C203" s="116">
        <v>1179.7</v>
      </c>
      <c r="D203" s="116">
        <v>1140</v>
      </c>
      <c r="E203" s="116">
        <v>1140</v>
      </c>
      <c r="F203" s="116">
        <v>1179.7</v>
      </c>
      <c r="G203">
        <v>9432</v>
      </c>
      <c r="H203" s="116"/>
      <c r="I203" s="116"/>
      <c r="L203" s="169">
        <v>45575</v>
      </c>
      <c r="M203" s="116">
        <v>1179.9000000000001</v>
      </c>
      <c r="N203" s="116">
        <v>1192</v>
      </c>
      <c r="O203" s="116">
        <v>1136</v>
      </c>
      <c r="P203" s="116">
        <v>1136</v>
      </c>
      <c r="Q203" s="116">
        <v>1179.9000000000001</v>
      </c>
      <c r="R203">
        <v>163163</v>
      </c>
    </row>
    <row r="204" spans="1:18" x14ac:dyDescent="0.25">
      <c r="A204" s="169">
        <v>45576</v>
      </c>
      <c r="B204" s="116">
        <v>1200.95</v>
      </c>
      <c r="C204" s="116">
        <v>1178.45</v>
      </c>
      <c r="D204" s="116">
        <v>1164.25</v>
      </c>
      <c r="E204" s="116">
        <v>1187.95</v>
      </c>
      <c r="F204" s="116">
        <v>1178.45</v>
      </c>
      <c r="G204">
        <v>6370</v>
      </c>
      <c r="H204" s="116"/>
      <c r="I204" s="116"/>
      <c r="L204" s="169">
        <v>45576</v>
      </c>
      <c r="M204" s="116">
        <v>1176</v>
      </c>
      <c r="N204" s="116">
        <v>1200</v>
      </c>
      <c r="O204" s="116">
        <v>1165.1500000000001</v>
      </c>
      <c r="P204" s="116">
        <v>1170</v>
      </c>
      <c r="Q204" s="116">
        <v>1176</v>
      </c>
      <c r="R204">
        <v>150803</v>
      </c>
    </row>
    <row r="205" spans="1:18" x14ac:dyDescent="0.25">
      <c r="A205" s="169">
        <v>45579</v>
      </c>
      <c r="B205" s="116">
        <v>1197.5</v>
      </c>
      <c r="C205" s="116">
        <v>1172.55</v>
      </c>
      <c r="D205" s="116">
        <v>1166.05</v>
      </c>
      <c r="E205" s="116">
        <v>1197.5</v>
      </c>
      <c r="F205" s="116">
        <v>1172.55</v>
      </c>
      <c r="G205">
        <v>10623</v>
      </c>
      <c r="H205" s="116"/>
      <c r="I205" s="116"/>
      <c r="L205" s="169">
        <v>45579</v>
      </c>
      <c r="M205" s="116">
        <v>1173.75</v>
      </c>
      <c r="N205" s="116">
        <v>1192</v>
      </c>
      <c r="O205" s="116">
        <v>1166.05</v>
      </c>
      <c r="P205" s="116">
        <v>1180</v>
      </c>
      <c r="Q205" s="116">
        <v>1173.75</v>
      </c>
      <c r="R205">
        <v>71867</v>
      </c>
    </row>
    <row r="206" spans="1:18" x14ac:dyDescent="0.25">
      <c r="A206" s="169">
        <v>45580</v>
      </c>
      <c r="B206" s="116">
        <v>1199.5999999999999</v>
      </c>
      <c r="C206" s="116">
        <v>1177.75</v>
      </c>
      <c r="D206" s="116">
        <v>1172.6500000000001</v>
      </c>
      <c r="E206" s="116">
        <v>1172.6500000000001</v>
      </c>
      <c r="F206" s="116">
        <v>1177.75</v>
      </c>
      <c r="G206">
        <v>5847</v>
      </c>
      <c r="H206" s="116"/>
      <c r="I206" s="116"/>
      <c r="L206" s="169">
        <v>45580</v>
      </c>
      <c r="M206" s="116">
        <v>1176.8499999999999</v>
      </c>
      <c r="N206" s="116">
        <v>1200</v>
      </c>
      <c r="O206" s="116">
        <v>1173.8499999999999</v>
      </c>
      <c r="P206" s="116">
        <v>1173.8499999999999</v>
      </c>
      <c r="Q206" s="116">
        <v>1176.8499999999999</v>
      </c>
      <c r="R206">
        <v>103543</v>
      </c>
    </row>
    <row r="207" spans="1:18" x14ac:dyDescent="0.25">
      <c r="A207" s="169">
        <v>45581</v>
      </c>
      <c r="B207" s="116">
        <v>1195</v>
      </c>
      <c r="C207" s="116">
        <v>1171.5</v>
      </c>
      <c r="D207" s="116">
        <v>1165</v>
      </c>
      <c r="E207" s="116">
        <v>1170</v>
      </c>
      <c r="F207" s="116">
        <v>1171.5</v>
      </c>
      <c r="G207">
        <v>10500</v>
      </c>
      <c r="H207" s="116"/>
      <c r="I207" s="116"/>
      <c r="L207" s="169">
        <v>45581</v>
      </c>
      <c r="M207" s="116">
        <v>1171.7</v>
      </c>
      <c r="N207" s="116">
        <v>1193.05</v>
      </c>
      <c r="O207" s="116">
        <v>1165.5</v>
      </c>
      <c r="P207" s="116">
        <v>1179</v>
      </c>
      <c r="Q207" s="116">
        <v>1171.7</v>
      </c>
      <c r="R207">
        <v>56218</v>
      </c>
    </row>
    <row r="208" spans="1:18" x14ac:dyDescent="0.25">
      <c r="A208" s="169">
        <v>45582</v>
      </c>
      <c r="B208" s="116">
        <v>1180</v>
      </c>
      <c r="C208" s="116">
        <v>1160.55</v>
      </c>
      <c r="D208" s="116">
        <v>1155</v>
      </c>
      <c r="E208" s="116">
        <v>1170.05</v>
      </c>
      <c r="F208" s="116">
        <v>1160.55</v>
      </c>
      <c r="G208">
        <v>2932</v>
      </c>
      <c r="H208" s="116"/>
      <c r="I208" s="116"/>
      <c r="L208" s="169">
        <v>45582</v>
      </c>
      <c r="M208" s="116">
        <v>1160.3</v>
      </c>
      <c r="N208" s="116">
        <v>1183.5</v>
      </c>
      <c r="O208" s="116">
        <v>1154.5</v>
      </c>
      <c r="P208" s="116">
        <v>1174.95</v>
      </c>
      <c r="Q208" s="116">
        <v>1160.3</v>
      </c>
      <c r="R208">
        <v>67181</v>
      </c>
    </row>
    <row r="209" spans="1:18" x14ac:dyDescent="0.25">
      <c r="A209" s="169">
        <v>45583</v>
      </c>
      <c r="B209" s="116">
        <v>1160.3</v>
      </c>
      <c r="C209" s="116">
        <v>1146.3</v>
      </c>
      <c r="D209" s="116">
        <v>1136.05</v>
      </c>
      <c r="E209" s="116">
        <v>1160.3</v>
      </c>
      <c r="F209" s="116">
        <v>1146.3</v>
      </c>
      <c r="G209">
        <v>11842</v>
      </c>
      <c r="H209" s="116"/>
      <c r="I209" s="116"/>
      <c r="L209" s="169">
        <v>45583</v>
      </c>
      <c r="M209" s="116">
        <v>1146.75</v>
      </c>
      <c r="N209" s="116">
        <v>1160</v>
      </c>
      <c r="O209" s="116">
        <v>1134.55</v>
      </c>
      <c r="P209" s="116">
        <v>1151.05</v>
      </c>
      <c r="Q209" s="116">
        <v>1146.75</v>
      </c>
      <c r="R209">
        <v>176217</v>
      </c>
    </row>
    <row r="210" spans="1:18" x14ac:dyDescent="0.25">
      <c r="A210" s="169">
        <v>45586</v>
      </c>
      <c r="B210" s="116">
        <v>1149.9000000000001</v>
      </c>
      <c r="C210" s="116">
        <v>1135.5999999999999</v>
      </c>
      <c r="D210" s="116">
        <v>1131.1500000000001</v>
      </c>
      <c r="E210" s="116">
        <v>1149.9000000000001</v>
      </c>
      <c r="F210" s="116">
        <v>1135.5999999999999</v>
      </c>
      <c r="G210">
        <v>2858</v>
      </c>
      <c r="H210" s="116"/>
      <c r="I210" s="116"/>
      <c r="L210" s="169">
        <v>45586</v>
      </c>
      <c r="M210" s="116">
        <v>1135.4000000000001</v>
      </c>
      <c r="N210" s="116">
        <v>1158.05</v>
      </c>
      <c r="O210" s="116">
        <v>1131.3499999999999</v>
      </c>
      <c r="P210" s="116">
        <v>1140</v>
      </c>
      <c r="Q210" s="116">
        <v>1135.4000000000001</v>
      </c>
      <c r="R210">
        <v>78591</v>
      </c>
    </row>
    <row r="211" spans="1:18" x14ac:dyDescent="0.25">
      <c r="A211" s="169">
        <v>45587</v>
      </c>
      <c r="B211" s="116">
        <v>1138.1500000000001</v>
      </c>
      <c r="C211" s="116">
        <v>1091.6500000000001</v>
      </c>
      <c r="D211" s="116">
        <v>1081.55</v>
      </c>
      <c r="E211" s="116">
        <v>1125.05</v>
      </c>
      <c r="F211" s="116">
        <v>1091.6500000000001</v>
      </c>
      <c r="G211">
        <v>13591</v>
      </c>
      <c r="H211" s="116"/>
      <c r="I211" s="116"/>
      <c r="L211" s="169">
        <v>45587</v>
      </c>
      <c r="M211" s="116">
        <v>1090.0999999999999</v>
      </c>
      <c r="N211" s="116">
        <v>1139.1500000000001</v>
      </c>
      <c r="O211" s="116">
        <v>1079.8499999999999</v>
      </c>
      <c r="P211" s="116">
        <v>1130.0999999999999</v>
      </c>
      <c r="Q211" s="116">
        <v>1090.0999999999999</v>
      </c>
      <c r="R211">
        <v>117826</v>
      </c>
    </row>
    <row r="212" spans="1:18" x14ac:dyDescent="0.25">
      <c r="A212" s="169">
        <v>45588</v>
      </c>
      <c r="B212" s="116">
        <v>1118.95</v>
      </c>
      <c r="C212" s="116">
        <v>1103.8499999999999</v>
      </c>
      <c r="D212" s="116">
        <v>1080.05</v>
      </c>
      <c r="E212" s="116">
        <v>1080.05</v>
      </c>
      <c r="F212" s="116">
        <v>1103.8499999999999</v>
      </c>
      <c r="G212">
        <v>12345</v>
      </c>
      <c r="H212" s="116"/>
      <c r="I212" s="116"/>
      <c r="L212" s="169">
        <v>45588</v>
      </c>
      <c r="M212" s="116">
        <v>1104</v>
      </c>
      <c r="N212" s="116">
        <v>1120</v>
      </c>
      <c r="O212" s="116">
        <v>1082.55</v>
      </c>
      <c r="P212" s="116">
        <v>1090</v>
      </c>
      <c r="Q212" s="116">
        <v>1104</v>
      </c>
      <c r="R212">
        <v>134172</v>
      </c>
    </row>
    <row r="213" spans="1:18" x14ac:dyDescent="0.25">
      <c r="A213" s="169">
        <v>45589</v>
      </c>
      <c r="B213" s="116">
        <v>1116.95</v>
      </c>
      <c r="C213" s="116">
        <v>1101.5999999999999</v>
      </c>
      <c r="D213" s="116">
        <v>1091</v>
      </c>
      <c r="E213" s="116">
        <v>1112</v>
      </c>
      <c r="F213" s="116">
        <v>1101.5999999999999</v>
      </c>
      <c r="G213">
        <v>3984</v>
      </c>
      <c r="H213" s="116"/>
      <c r="I213" s="116"/>
      <c r="L213" s="169">
        <v>45589</v>
      </c>
      <c r="M213" s="116">
        <v>1100.1500000000001</v>
      </c>
      <c r="N213" s="116">
        <v>1117.95</v>
      </c>
      <c r="O213" s="116">
        <v>1089</v>
      </c>
      <c r="P213" s="116">
        <v>1112.05</v>
      </c>
      <c r="Q213" s="116">
        <v>1100.1500000000001</v>
      </c>
      <c r="R213">
        <v>60457</v>
      </c>
    </row>
    <row r="214" spans="1:18" x14ac:dyDescent="0.25">
      <c r="A214" s="169">
        <v>45590</v>
      </c>
      <c r="B214" s="116">
        <v>1103.95</v>
      </c>
      <c r="C214" s="116">
        <v>1086.8</v>
      </c>
      <c r="D214" s="116">
        <v>1064</v>
      </c>
      <c r="E214" s="116">
        <v>1100</v>
      </c>
      <c r="F214" s="116">
        <v>1086.8</v>
      </c>
      <c r="G214">
        <v>22135</v>
      </c>
      <c r="H214" s="116"/>
      <c r="I214" s="116"/>
      <c r="L214" s="169">
        <v>45590</v>
      </c>
      <c r="M214" s="116">
        <v>1085.9000000000001</v>
      </c>
      <c r="N214" s="116">
        <v>1104.05</v>
      </c>
      <c r="O214" s="116">
        <v>1063.25</v>
      </c>
      <c r="P214" s="116">
        <v>1097</v>
      </c>
      <c r="Q214" s="116">
        <v>1085.9000000000001</v>
      </c>
      <c r="R214">
        <v>125743</v>
      </c>
    </row>
    <row r="215" spans="1:18" x14ac:dyDescent="0.25">
      <c r="A215" s="169">
        <v>45593</v>
      </c>
      <c r="B215" s="116">
        <v>1103.95</v>
      </c>
      <c r="C215" s="116">
        <v>1088.5</v>
      </c>
      <c r="D215" s="116">
        <v>1083.05</v>
      </c>
      <c r="E215" s="116">
        <v>1085.05</v>
      </c>
      <c r="F215" s="116">
        <v>1088.5</v>
      </c>
      <c r="G215">
        <v>8515</v>
      </c>
      <c r="H215" s="116"/>
      <c r="I215" s="116"/>
      <c r="L215" s="169">
        <v>45593</v>
      </c>
      <c r="M215" s="116">
        <v>1088.8499999999999</v>
      </c>
      <c r="N215" s="116">
        <v>1105</v>
      </c>
      <c r="O215" s="116">
        <v>1084.8499999999999</v>
      </c>
      <c r="P215" s="116">
        <v>1090</v>
      </c>
      <c r="Q215" s="116">
        <v>1088.8499999999999</v>
      </c>
      <c r="R215">
        <v>51799</v>
      </c>
    </row>
    <row r="216" spans="1:18" x14ac:dyDescent="0.25">
      <c r="A216" s="169">
        <v>45594</v>
      </c>
      <c r="B216" s="116">
        <v>1103.0999999999999</v>
      </c>
      <c r="C216" s="116">
        <v>1076.6500000000001</v>
      </c>
      <c r="D216" s="116">
        <v>1072.8499999999999</v>
      </c>
      <c r="E216" s="116">
        <v>1088.8499999999999</v>
      </c>
      <c r="F216" s="116">
        <v>1076.6500000000001</v>
      </c>
      <c r="G216">
        <v>4996</v>
      </c>
      <c r="H216" s="116"/>
      <c r="I216" s="116"/>
      <c r="L216" s="169">
        <v>45594</v>
      </c>
      <c r="M216" s="116">
        <v>1076.4000000000001</v>
      </c>
      <c r="N216" s="116">
        <v>1107.3499999999999</v>
      </c>
      <c r="O216" s="116">
        <v>1071.5</v>
      </c>
      <c r="P216" s="116">
        <v>1085.0999999999999</v>
      </c>
      <c r="Q216" s="116">
        <v>1076.4000000000001</v>
      </c>
      <c r="R216">
        <v>89048</v>
      </c>
    </row>
    <row r="217" spans="1:18" x14ac:dyDescent="0.25">
      <c r="A217" s="169">
        <v>45595</v>
      </c>
      <c r="B217" s="116">
        <v>1115.75</v>
      </c>
      <c r="C217" s="116">
        <v>1105.95</v>
      </c>
      <c r="D217" s="116">
        <v>1059.05</v>
      </c>
      <c r="E217" s="116">
        <v>1059.05</v>
      </c>
      <c r="F217" s="116">
        <v>1105.95</v>
      </c>
      <c r="G217">
        <v>9076</v>
      </c>
      <c r="H217" s="116"/>
      <c r="I217" s="116"/>
      <c r="L217" s="169">
        <v>45595</v>
      </c>
      <c r="M217" s="116">
        <v>1105.25</v>
      </c>
      <c r="N217" s="116">
        <v>1115.55</v>
      </c>
      <c r="O217" s="116">
        <v>1076</v>
      </c>
      <c r="P217" s="116">
        <v>1076</v>
      </c>
      <c r="Q217" s="116">
        <v>1105.25</v>
      </c>
      <c r="R217">
        <v>56608</v>
      </c>
    </row>
    <row r="218" spans="1:18" x14ac:dyDescent="0.25">
      <c r="A218" s="169">
        <v>45596</v>
      </c>
      <c r="B218" s="116">
        <v>1139.9000000000001</v>
      </c>
      <c r="C218" s="116">
        <v>1136.8</v>
      </c>
      <c r="D218" s="116">
        <v>1112.45</v>
      </c>
      <c r="E218" s="116">
        <v>1112.45</v>
      </c>
      <c r="F218" s="116">
        <v>1136.8</v>
      </c>
      <c r="G218">
        <v>6432</v>
      </c>
      <c r="H218" s="116"/>
      <c r="I218" s="116"/>
      <c r="L218" s="169">
        <v>45596</v>
      </c>
      <c r="M218" s="116">
        <v>1137.3499999999999</v>
      </c>
      <c r="N218" s="116">
        <v>1140</v>
      </c>
      <c r="O218" s="116">
        <v>1107</v>
      </c>
      <c r="P218" s="116">
        <v>1107</v>
      </c>
      <c r="Q218" s="116">
        <v>1137.3499999999999</v>
      </c>
      <c r="R218">
        <v>47943</v>
      </c>
    </row>
    <row r="219" spans="1:18" x14ac:dyDescent="0.25">
      <c r="A219" s="169">
        <v>45597</v>
      </c>
      <c r="B219" s="116">
        <v>1160</v>
      </c>
      <c r="C219" s="116">
        <v>1146.75</v>
      </c>
      <c r="D219" s="116">
        <v>1136.55</v>
      </c>
      <c r="E219" s="116">
        <v>1136.8</v>
      </c>
      <c r="F219" s="116">
        <v>1146.75</v>
      </c>
      <c r="G219">
        <v>2535</v>
      </c>
      <c r="H219" s="116"/>
      <c r="I219" s="116"/>
      <c r="L219" s="169">
        <v>45597</v>
      </c>
      <c r="M219" s="116">
        <v>1147.05</v>
      </c>
      <c r="N219" s="116">
        <v>1160.5</v>
      </c>
      <c r="O219" s="116">
        <v>1131.05</v>
      </c>
      <c r="P219" s="116">
        <v>1140</v>
      </c>
      <c r="Q219" s="116">
        <v>1147.05</v>
      </c>
      <c r="R219">
        <v>26405</v>
      </c>
    </row>
    <row r="220" spans="1:18" x14ac:dyDescent="0.25">
      <c r="A220" s="169">
        <v>45600</v>
      </c>
      <c r="B220" s="116">
        <v>1147</v>
      </c>
      <c r="C220" s="116">
        <v>1115.8499999999999</v>
      </c>
      <c r="D220" s="116">
        <v>1104.9000000000001</v>
      </c>
      <c r="E220" s="116">
        <v>1147</v>
      </c>
      <c r="F220" s="116">
        <v>1115.8499999999999</v>
      </c>
      <c r="G220">
        <v>2540</v>
      </c>
      <c r="H220" s="116"/>
      <c r="I220" s="116"/>
      <c r="L220" s="169">
        <v>45600</v>
      </c>
      <c r="M220" s="116">
        <v>1115.55</v>
      </c>
      <c r="N220" s="116">
        <v>1146</v>
      </c>
      <c r="O220" s="116">
        <v>1103.4000000000001</v>
      </c>
      <c r="P220" s="116">
        <v>1146</v>
      </c>
      <c r="Q220" s="116">
        <v>1115.55</v>
      </c>
      <c r="R220">
        <v>77147</v>
      </c>
    </row>
    <row r="221" spans="1:18" x14ac:dyDescent="0.25">
      <c r="A221" s="169">
        <v>45601</v>
      </c>
      <c r="B221" s="116">
        <v>1125.95</v>
      </c>
      <c r="C221" s="116">
        <v>1117.45</v>
      </c>
      <c r="D221" s="116">
        <v>1105.95</v>
      </c>
      <c r="E221" s="116">
        <v>1110.05</v>
      </c>
      <c r="F221" s="116">
        <v>1117.45</v>
      </c>
      <c r="G221">
        <v>8149</v>
      </c>
      <c r="H221" s="116"/>
      <c r="I221" s="116"/>
      <c r="L221" s="169">
        <v>45601</v>
      </c>
      <c r="M221" s="116">
        <v>1118.3499999999999</v>
      </c>
      <c r="N221" s="116">
        <v>1130</v>
      </c>
      <c r="O221" s="116">
        <v>1105</v>
      </c>
      <c r="P221" s="116">
        <v>1113.55</v>
      </c>
      <c r="Q221" s="116">
        <v>1118.3499999999999</v>
      </c>
      <c r="R221">
        <v>49208</v>
      </c>
    </row>
    <row r="222" spans="1:18" x14ac:dyDescent="0.25">
      <c r="A222" s="169">
        <v>45602</v>
      </c>
      <c r="B222" s="116">
        <v>1140</v>
      </c>
      <c r="C222" s="116">
        <v>1131.75</v>
      </c>
      <c r="D222" s="116">
        <v>1116</v>
      </c>
      <c r="E222" s="116">
        <v>1116</v>
      </c>
      <c r="F222" s="116">
        <v>1131.75</v>
      </c>
      <c r="G222">
        <v>3498</v>
      </c>
      <c r="H222" s="116"/>
      <c r="I222" s="116"/>
      <c r="L222" s="169">
        <v>45602</v>
      </c>
      <c r="M222" s="116">
        <v>1131.8</v>
      </c>
      <c r="N222" s="116">
        <v>1141</v>
      </c>
      <c r="O222" s="116">
        <v>1120.05</v>
      </c>
      <c r="P222" s="116">
        <v>1120.05</v>
      </c>
      <c r="Q222" s="116">
        <v>1131.8</v>
      </c>
      <c r="R222">
        <v>55579</v>
      </c>
    </row>
    <row r="223" spans="1:18" x14ac:dyDescent="0.25">
      <c r="A223" s="169">
        <v>45603</v>
      </c>
      <c r="B223" s="116">
        <v>1145</v>
      </c>
      <c r="C223" s="116">
        <v>1130.5</v>
      </c>
      <c r="D223" s="116">
        <v>1125.5999999999999</v>
      </c>
      <c r="E223" s="116">
        <v>1134</v>
      </c>
      <c r="F223" s="116">
        <v>1130.5</v>
      </c>
      <c r="G223">
        <v>3057</v>
      </c>
      <c r="H223" s="116"/>
      <c r="I223" s="116"/>
      <c r="L223" s="169">
        <v>45603</v>
      </c>
      <c r="M223" s="116">
        <v>1130.8499999999999</v>
      </c>
      <c r="N223" s="116">
        <v>1145</v>
      </c>
      <c r="O223" s="116">
        <v>1122.3499999999999</v>
      </c>
      <c r="P223" s="116">
        <v>1134.8</v>
      </c>
      <c r="Q223" s="116">
        <v>1130.8499999999999</v>
      </c>
      <c r="R223">
        <v>63925</v>
      </c>
    </row>
    <row r="224" spans="1:18" x14ac:dyDescent="0.25">
      <c r="A224" s="169">
        <v>45604</v>
      </c>
      <c r="B224" s="116">
        <v>1212.9000000000001</v>
      </c>
      <c r="C224" s="116">
        <v>1184.2</v>
      </c>
      <c r="D224" s="116">
        <v>1158.95</v>
      </c>
      <c r="E224" s="116">
        <v>1188</v>
      </c>
      <c r="F224" s="116">
        <v>1184.2</v>
      </c>
      <c r="G224">
        <v>54539</v>
      </c>
      <c r="H224" s="116"/>
      <c r="I224" s="116"/>
      <c r="L224" s="169">
        <v>45604</v>
      </c>
      <c r="M224" s="116">
        <v>1183.2</v>
      </c>
      <c r="N224" s="116">
        <v>1213.5999999999999</v>
      </c>
      <c r="O224" s="116">
        <v>1156.6500000000001</v>
      </c>
      <c r="P224" s="116">
        <v>1178</v>
      </c>
      <c r="Q224" s="116">
        <v>1183.2</v>
      </c>
      <c r="R224">
        <v>1115394</v>
      </c>
    </row>
    <row r="225" spans="1:18" x14ac:dyDescent="0.25">
      <c r="A225" s="169">
        <v>45607</v>
      </c>
      <c r="B225" s="116">
        <v>1210</v>
      </c>
      <c r="C225" s="116">
        <v>1189.1500000000001</v>
      </c>
      <c r="D225" s="116">
        <v>1173.6500000000001</v>
      </c>
      <c r="E225" s="116">
        <v>1190</v>
      </c>
      <c r="F225" s="116">
        <v>1189.1500000000001</v>
      </c>
      <c r="G225">
        <v>27302</v>
      </c>
      <c r="H225" s="116"/>
      <c r="I225" s="116"/>
      <c r="L225" s="169">
        <v>45607</v>
      </c>
      <c r="M225" s="116">
        <v>1189.95</v>
      </c>
      <c r="N225" s="116">
        <v>1209</v>
      </c>
      <c r="O225" s="116">
        <v>1174.05</v>
      </c>
      <c r="P225" s="116">
        <v>1190</v>
      </c>
      <c r="Q225" s="116">
        <v>1189.95</v>
      </c>
      <c r="R225">
        <v>362485</v>
      </c>
    </row>
    <row r="226" spans="1:18" x14ac:dyDescent="0.25">
      <c r="A226" s="169">
        <v>45608</v>
      </c>
      <c r="B226" s="116">
        <v>1246.1500000000001</v>
      </c>
      <c r="C226" s="116">
        <v>1209.3</v>
      </c>
      <c r="D226" s="116">
        <v>1181.05</v>
      </c>
      <c r="E226" s="116">
        <v>1205</v>
      </c>
      <c r="F226" s="116">
        <v>1209.3</v>
      </c>
      <c r="G226">
        <v>19014</v>
      </c>
      <c r="H226" s="116"/>
      <c r="I226" s="116"/>
      <c r="L226" s="169">
        <v>45608</v>
      </c>
      <c r="M226" s="116">
        <v>1211.05</v>
      </c>
      <c r="N226" s="116">
        <v>1247</v>
      </c>
      <c r="O226" s="116">
        <v>1180.9000000000001</v>
      </c>
      <c r="P226" s="116">
        <v>1194</v>
      </c>
      <c r="Q226" s="116">
        <v>1211.05</v>
      </c>
      <c r="R226">
        <v>470403</v>
      </c>
    </row>
    <row r="227" spans="1:18" x14ac:dyDescent="0.25">
      <c r="A227" s="169">
        <v>45609</v>
      </c>
      <c r="B227" s="116">
        <v>1224.95</v>
      </c>
      <c r="C227" s="116">
        <v>1180.3</v>
      </c>
      <c r="D227" s="116">
        <v>1173.9000000000001</v>
      </c>
      <c r="E227" s="116">
        <v>1224.95</v>
      </c>
      <c r="F227" s="116">
        <v>1180.3</v>
      </c>
      <c r="G227">
        <v>12789</v>
      </c>
      <c r="H227" s="116"/>
      <c r="I227" s="116"/>
      <c r="L227" s="169">
        <v>45609</v>
      </c>
      <c r="M227" s="116">
        <v>1182.75</v>
      </c>
      <c r="N227" s="116">
        <v>1212.6500000000001</v>
      </c>
      <c r="O227" s="116">
        <v>1172.0999999999999</v>
      </c>
      <c r="P227" s="116">
        <v>1211.05</v>
      </c>
      <c r="Q227" s="116">
        <v>1182.75</v>
      </c>
      <c r="R227">
        <v>205478</v>
      </c>
    </row>
    <row r="228" spans="1:18" x14ac:dyDescent="0.25">
      <c r="A228" s="169">
        <v>45610</v>
      </c>
      <c r="B228" s="116">
        <v>1195.1500000000001</v>
      </c>
      <c r="C228" s="116">
        <v>1177.25</v>
      </c>
      <c r="D228" s="116">
        <v>1160.05</v>
      </c>
      <c r="E228" s="116">
        <v>1186.4000000000001</v>
      </c>
      <c r="F228" s="116">
        <v>1177.25</v>
      </c>
      <c r="G228">
        <v>7229</v>
      </c>
      <c r="H228" s="116"/>
      <c r="I228" s="116"/>
      <c r="L228" s="169">
        <v>45610</v>
      </c>
      <c r="M228" s="116">
        <v>1176.9000000000001</v>
      </c>
      <c r="N228" s="116">
        <v>1191.55</v>
      </c>
      <c r="O228" s="116">
        <v>1159.45</v>
      </c>
      <c r="P228" s="116">
        <v>1180</v>
      </c>
      <c r="Q228" s="116">
        <v>1176.9000000000001</v>
      </c>
      <c r="R228">
        <v>124148</v>
      </c>
    </row>
    <row r="229" spans="1:18" x14ac:dyDescent="0.25">
      <c r="A229" s="169">
        <v>45614</v>
      </c>
      <c r="B229" s="116">
        <v>1181.3499999999999</v>
      </c>
      <c r="C229" s="116">
        <v>1175.55</v>
      </c>
      <c r="D229" s="116">
        <v>1153.3499999999999</v>
      </c>
      <c r="E229" s="116">
        <v>1177.25</v>
      </c>
      <c r="F229" s="116">
        <v>1175.55</v>
      </c>
      <c r="G229">
        <v>9411</v>
      </c>
      <c r="H229" s="116"/>
      <c r="I229" s="116"/>
      <c r="L229" s="169">
        <v>45614</v>
      </c>
      <c r="M229" s="116">
        <v>1177</v>
      </c>
      <c r="N229" s="116">
        <v>1183.1500000000001</v>
      </c>
      <c r="O229" s="116">
        <v>1153.45</v>
      </c>
      <c r="P229" s="116">
        <v>1165.4000000000001</v>
      </c>
      <c r="Q229" s="116">
        <v>1177</v>
      </c>
      <c r="R229">
        <v>100927</v>
      </c>
    </row>
    <row r="230" spans="1:18" x14ac:dyDescent="0.25">
      <c r="A230" s="169">
        <v>45615</v>
      </c>
      <c r="B230" s="116">
        <v>1216.5999999999999</v>
      </c>
      <c r="C230" s="116">
        <v>1180.0999999999999</v>
      </c>
      <c r="D230" s="116">
        <v>1160</v>
      </c>
      <c r="E230" s="116">
        <v>1160.05</v>
      </c>
      <c r="F230" s="116">
        <v>1180.0999999999999</v>
      </c>
      <c r="G230">
        <v>9437</v>
      </c>
      <c r="H230" s="116"/>
      <c r="I230" s="116"/>
      <c r="L230" s="169">
        <v>45615</v>
      </c>
      <c r="M230" s="116">
        <v>1180.5999999999999</v>
      </c>
      <c r="N230" s="116">
        <v>1218.95</v>
      </c>
      <c r="O230" s="116">
        <v>1169.5</v>
      </c>
      <c r="P230" s="116">
        <v>1175</v>
      </c>
      <c r="Q230" s="116">
        <v>1180.5999999999999</v>
      </c>
      <c r="R230">
        <v>132931</v>
      </c>
    </row>
    <row r="231" spans="1:18" x14ac:dyDescent="0.25">
      <c r="A231" s="169">
        <v>45617</v>
      </c>
      <c r="B231" s="116">
        <v>1179.95</v>
      </c>
      <c r="C231" s="116">
        <v>1143.3499999999999</v>
      </c>
      <c r="D231" s="116">
        <v>1135.3</v>
      </c>
      <c r="E231" s="116">
        <v>1179.95</v>
      </c>
      <c r="F231" s="116">
        <v>1143.3499999999999</v>
      </c>
      <c r="G231">
        <v>5911</v>
      </c>
      <c r="H231" s="116"/>
      <c r="I231" s="116"/>
      <c r="L231" s="169">
        <v>45617</v>
      </c>
      <c r="M231" s="116">
        <v>1143.2</v>
      </c>
      <c r="N231" s="116">
        <v>1175.7</v>
      </c>
      <c r="O231" s="116">
        <v>1135.9000000000001</v>
      </c>
      <c r="P231" s="116">
        <v>1171</v>
      </c>
      <c r="Q231" s="116">
        <v>1143.2</v>
      </c>
      <c r="R231">
        <v>141386</v>
      </c>
    </row>
    <row r="232" spans="1:18" x14ac:dyDescent="0.25">
      <c r="A232" s="169">
        <v>45618</v>
      </c>
      <c r="B232" s="116">
        <v>1146.6500000000001</v>
      </c>
      <c r="C232" s="116">
        <v>1119.9000000000001</v>
      </c>
      <c r="D232" s="116">
        <v>1115.45</v>
      </c>
      <c r="E232" s="116">
        <v>1144</v>
      </c>
      <c r="F232" s="116">
        <v>1119.9000000000001</v>
      </c>
      <c r="G232">
        <v>15403</v>
      </c>
      <c r="H232" s="116"/>
      <c r="I232" s="116"/>
      <c r="L232" s="169">
        <v>45618</v>
      </c>
      <c r="M232" s="116">
        <v>1119.25</v>
      </c>
      <c r="N232" s="116">
        <v>1147</v>
      </c>
      <c r="O232" s="116">
        <v>1115</v>
      </c>
      <c r="P232" s="116">
        <v>1141.1500000000001</v>
      </c>
      <c r="Q232" s="116">
        <v>1119.25</v>
      </c>
      <c r="R232">
        <v>106641</v>
      </c>
    </row>
    <row r="233" spans="1:18" x14ac:dyDescent="0.25">
      <c r="A233" s="169">
        <v>45621</v>
      </c>
      <c r="B233" s="116">
        <v>1149.7</v>
      </c>
      <c r="C233" s="116">
        <v>1130.0999999999999</v>
      </c>
      <c r="D233" s="116">
        <v>1126.05</v>
      </c>
      <c r="E233" s="116">
        <v>1132</v>
      </c>
      <c r="F233" s="116">
        <v>1130.0999999999999</v>
      </c>
      <c r="G233">
        <v>13193</v>
      </c>
      <c r="H233" s="116"/>
      <c r="I233" s="116"/>
      <c r="L233" s="169">
        <v>45621</v>
      </c>
      <c r="M233" s="116">
        <v>1130.45</v>
      </c>
      <c r="N233" s="116">
        <v>1149.3499999999999</v>
      </c>
      <c r="O233" s="116">
        <v>1125.55</v>
      </c>
      <c r="P233" s="116">
        <v>1129</v>
      </c>
      <c r="Q233" s="116">
        <v>1130.45</v>
      </c>
      <c r="R233">
        <v>74584</v>
      </c>
    </row>
    <row r="234" spans="1:18" x14ac:dyDescent="0.25">
      <c r="A234" s="169">
        <v>45622</v>
      </c>
      <c r="B234" s="116">
        <v>1145.8499999999999</v>
      </c>
      <c r="C234" s="116">
        <v>1139.3</v>
      </c>
      <c r="D234" s="116">
        <v>1127.3</v>
      </c>
      <c r="E234" s="116">
        <v>1139.95</v>
      </c>
      <c r="F234" s="116">
        <v>1139.3</v>
      </c>
      <c r="G234">
        <v>5173</v>
      </c>
      <c r="H234" s="116"/>
      <c r="I234" s="116"/>
      <c r="L234" s="169">
        <v>45622</v>
      </c>
      <c r="M234" s="116">
        <v>1138.05</v>
      </c>
      <c r="N234" s="116">
        <v>1146.6500000000001</v>
      </c>
      <c r="O234" s="116">
        <v>1126.5999999999999</v>
      </c>
      <c r="P234" s="116">
        <v>1131</v>
      </c>
      <c r="Q234" s="116">
        <v>1138.05</v>
      </c>
      <c r="R234">
        <v>52869</v>
      </c>
    </row>
    <row r="235" spans="1:18" x14ac:dyDescent="0.25">
      <c r="A235" s="169">
        <v>45623</v>
      </c>
      <c r="B235" s="116">
        <v>1145.7</v>
      </c>
      <c r="C235" s="116">
        <v>1134.8</v>
      </c>
      <c r="D235" s="116">
        <v>1132</v>
      </c>
      <c r="E235" s="116">
        <v>1140.55</v>
      </c>
      <c r="F235" s="116">
        <v>1134.8</v>
      </c>
      <c r="G235">
        <v>5326</v>
      </c>
      <c r="H235" s="116"/>
      <c r="I235" s="116"/>
      <c r="L235" s="169">
        <v>45623</v>
      </c>
      <c r="M235" s="116">
        <v>1135.4000000000001</v>
      </c>
      <c r="N235" s="116">
        <v>1148</v>
      </c>
      <c r="O235" s="116">
        <v>1131</v>
      </c>
      <c r="P235" s="116">
        <v>1148</v>
      </c>
      <c r="Q235" s="116">
        <v>1135.4000000000001</v>
      </c>
      <c r="R235">
        <v>80734</v>
      </c>
    </row>
    <row r="236" spans="1:18" x14ac:dyDescent="0.25">
      <c r="A236" s="169">
        <v>45624</v>
      </c>
      <c r="B236" s="116">
        <v>1167.4000000000001</v>
      </c>
      <c r="C236" s="116">
        <v>1152.75</v>
      </c>
      <c r="D236" s="116">
        <v>1135.5</v>
      </c>
      <c r="E236" s="116">
        <v>1157.95</v>
      </c>
      <c r="F236" s="116">
        <v>1152.75</v>
      </c>
      <c r="G236">
        <v>5979</v>
      </c>
      <c r="H236" s="116"/>
      <c r="I236" s="116"/>
      <c r="L236" s="169">
        <v>45624</v>
      </c>
      <c r="M236" s="116">
        <v>1152.5</v>
      </c>
      <c r="N236" s="116">
        <v>1166.45</v>
      </c>
      <c r="O236" s="116">
        <v>1135</v>
      </c>
      <c r="P236" s="116">
        <v>1143.25</v>
      </c>
      <c r="Q236" s="116">
        <v>1152.5</v>
      </c>
      <c r="R236">
        <v>123744</v>
      </c>
    </row>
    <row r="237" spans="1:18" x14ac:dyDescent="0.25">
      <c r="A237" s="169">
        <v>45625</v>
      </c>
      <c r="B237" s="116">
        <v>1154.3</v>
      </c>
      <c r="C237" s="116">
        <v>1135.7</v>
      </c>
      <c r="D237" s="116">
        <v>1133.2</v>
      </c>
      <c r="E237" s="116">
        <v>1148.9000000000001</v>
      </c>
      <c r="F237" s="116">
        <v>1135.7</v>
      </c>
      <c r="G237">
        <v>5301</v>
      </c>
      <c r="H237" s="116"/>
      <c r="I237" s="116"/>
      <c r="L237" s="169">
        <v>45625</v>
      </c>
      <c r="M237" s="116">
        <v>1135.45</v>
      </c>
      <c r="N237" s="116">
        <v>1159</v>
      </c>
      <c r="O237" s="116">
        <v>1130.5</v>
      </c>
      <c r="P237" s="116">
        <v>1159</v>
      </c>
      <c r="Q237" s="116">
        <v>1135.45</v>
      </c>
      <c r="R237">
        <v>41997</v>
      </c>
    </row>
    <row r="238" spans="1:18" x14ac:dyDescent="0.25">
      <c r="A238" s="169">
        <v>45628</v>
      </c>
      <c r="B238" s="116">
        <v>1142</v>
      </c>
      <c r="C238" s="116">
        <v>1128.55</v>
      </c>
      <c r="D238" s="116">
        <v>1123</v>
      </c>
      <c r="E238" s="116">
        <v>1126</v>
      </c>
      <c r="F238" s="116">
        <v>1128.55</v>
      </c>
      <c r="G238">
        <v>7955</v>
      </c>
      <c r="H238" s="116"/>
      <c r="I238" s="116"/>
      <c r="L238" s="169">
        <v>45628</v>
      </c>
      <c r="M238" s="116">
        <v>1128.4000000000001</v>
      </c>
      <c r="N238" s="116">
        <v>1144.3499999999999</v>
      </c>
      <c r="O238" s="116">
        <v>1122.4000000000001</v>
      </c>
      <c r="P238" s="116">
        <v>1135.45</v>
      </c>
      <c r="Q238" s="116">
        <v>1128.4000000000001</v>
      </c>
      <c r="R238">
        <v>71739</v>
      </c>
    </row>
    <row r="239" spans="1:18" x14ac:dyDescent="0.25">
      <c r="A239" s="169">
        <v>45629</v>
      </c>
      <c r="B239" s="116">
        <v>1159.4000000000001</v>
      </c>
      <c r="C239" s="116">
        <v>1135.8</v>
      </c>
      <c r="D239" s="116">
        <v>1124</v>
      </c>
      <c r="E239" s="116">
        <v>1124</v>
      </c>
      <c r="F239" s="116">
        <v>1135.8</v>
      </c>
      <c r="G239">
        <v>12938</v>
      </c>
      <c r="H239" s="116"/>
      <c r="I239" s="116"/>
      <c r="L239" s="169">
        <v>45629</v>
      </c>
      <c r="M239" s="116">
        <v>1135.75</v>
      </c>
      <c r="N239" s="116">
        <v>1158.9000000000001</v>
      </c>
      <c r="O239" s="116">
        <v>1129.9000000000001</v>
      </c>
      <c r="P239" s="116">
        <v>1129.9000000000001</v>
      </c>
      <c r="Q239" s="116">
        <v>1135.75</v>
      </c>
      <c r="R239">
        <v>78589</v>
      </c>
    </row>
    <row r="240" spans="1:18" x14ac:dyDescent="0.25">
      <c r="A240" s="169">
        <v>45630</v>
      </c>
      <c r="B240" s="116">
        <v>1155.5</v>
      </c>
      <c r="C240" s="116">
        <v>1152.3</v>
      </c>
      <c r="D240" s="116">
        <v>1131.05</v>
      </c>
      <c r="E240" s="116">
        <v>1131.05</v>
      </c>
      <c r="F240" s="116">
        <v>1152.3</v>
      </c>
      <c r="G240">
        <v>9687</v>
      </c>
      <c r="H240" s="116"/>
      <c r="I240" s="116"/>
      <c r="L240" s="169">
        <v>45630</v>
      </c>
      <c r="M240" s="116">
        <v>1152.1500000000001</v>
      </c>
      <c r="N240" s="116">
        <v>1157</v>
      </c>
      <c r="O240" s="116">
        <v>1130.9000000000001</v>
      </c>
      <c r="P240" s="116">
        <v>1139</v>
      </c>
      <c r="Q240" s="116">
        <v>1152.1500000000001</v>
      </c>
      <c r="R240">
        <v>66104</v>
      </c>
    </row>
    <row r="241" spans="1:18" x14ac:dyDescent="0.25">
      <c r="A241" s="169">
        <v>45631</v>
      </c>
      <c r="B241" s="116">
        <v>1184.0999999999999</v>
      </c>
      <c r="C241" s="116">
        <v>1162</v>
      </c>
      <c r="D241" s="116">
        <v>1144.05</v>
      </c>
      <c r="E241" s="116">
        <v>1152.3499999999999</v>
      </c>
      <c r="F241" s="116">
        <v>1162</v>
      </c>
      <c r="G241">
        <v>14601</v>
      </c>
      <c r="H241" s="116"/>
      <c r="I241" s="116"/>
      <c r="L241" s="169">
        <v>45631</v>
      </c>
      <c r="M241" s="116">
        <v>1164.2</v>
      </c>
      <c r="N241" s="116">
        <v>1185.05</v>
      </c>
      <c r="O241" s="116">
        <v>1144.5</v>
      </c>
      <c r="P241" s="116">
        <v>1159.6500000000001</v>
      </c>
      <c r="Q241" s="116">
        <v>1164.2</v>
      </c>
      <c r="R241">
        <v>137823</v>
      </c>
    </row>
    <row r="242" spans="1:18" x14ac:dyDescent="0.25">
      <c r="A242" s="169">
        <v>45632</v>
      </c>
      <c r="B242" s="116">
        <v>1207</v>
      </c>
      <c r="C242" s="116">
        <v>1198.5999999999999</v>
      </c>
      <c r="D242" s="116">
        <v>1159.6500000000001</v>
      </c>
      <c r="E242" s="116">
        <v>1187.5</v>
      </c>
      <c r="F242" s="116">
        <v>1198.5999999999999</v>
      </c>
      <c r="G242">
        <v>10655</v>
      </c>
      <c r="H242" s="116"/>
      <c r="I242" s="116"/>
      <c r="L242" s="169">
        <v>45632</v>
      </c>
      <c r="M242" s="116">
        <v>1197.8499999999999</v>
      </c>
      <c r="N242" s="116">
        <v>1208.1500000000001</v>
      </c>
      <c r="O242" s="116">
        <v>1157.55</v>
      </c>
      <c r="P242" s="116">
        <v>1173.8499999999999</v>
      </c>
      <c r="Q242" s="116">
        <v>1197.8499999999999</v>
      </c>
      <c r="R242">
        <v>159573</v>
      </c>
    </row>
    <row r="243" spans="1:18" x14ac:dyDescent="0.25">
      <c r="A243" s="169">
        <v>45635</v>
      </c>
      <c r="B243" s="116">
        <v>1213.2</v>
      </c>
      <c r="C243" s="116">
        <v>1183.25</v>
      </c>
      <c r="D243" s="116">
        <v>1180</v>
      </c>
      <c r="E243" s="116">
        <v>1200</v>
      </c>
      <c r="F243" s="116">
        <v>1183.25</v>
      </c>
      <c r="G243">
        <v>11467</v>
      </c>
      <c r="H243" s="116"/>
      <c r="I243" s="116"/>
      <c r="L243" s="169">
        <v>45635</v>
      </c>
      <c r="M243" s="116">
        <v>1183.2</v>
      </c>
      <c r="N243" s="116">
        <v>1214</v>
      </c>
      <c r="O243" s="116">
        <v>1180</v>
      </c>
      <c r="P243" s="116">
        <v>1201.9000000000001</v>
      </c>
      <c r="Q243" s="116">
        <v>1183.2</v>
      </c>
      <c r="R243">
        <v>72810</v>
      </c>
    </row>
    <row r="244" spans="1:18" x14ac:dyDescent="0.25">
      <c r="A244" s="169">
        <v>45636</v>
      </c>
      <c r="B244" s="116">
        <v>1219.95</v>
      </c>
      <c r="C244" s="116">
        <v>1195.75</v>
      </c>
      <c r="D244" s="116">
        <v>1189.0999999999999</v>
      </c>
      <c r="E244" s="116">
        <v>1209.8499999999999</v>
      </c>
      <c r="F244" s="116">
        <v>1195.75</v>
      </c>
      <c r="G244">
        <v>19139</v>
      </c>
      <c r="H244" s="116"/>
      <c r="I244" s="116"/>
      <c r="L244" s="169">
        <v>45636</v>
      </c>
      <c r="M244" s="116">
        <v>1194.7</v>
      </c>
      <c r="N244" s="116">
        <v>1225</v>
      </c>
      <c r="O244" s="116">
        <v>1190</v>
      </c>
      <c r="P244" s="116">
        <v>1200</v>
      </c>
      <c r="Q244" s="116">
        <v>1194.7</v>
      </c>
      <c r="R244">
        <v>155172</v>
      </c>
    </row>
    <row r="245" spans="1:18" x14ac:dyDescent="0.25">
      <c r="A245" s="169">
        <v>45637</v>
      </c>
      <c r="B245" s="116">
        <v>1200</v>
      </c>
      <c r="C245" s="116">
        <v>1187.5999999999999</v>
      </c>
      <c r="D245" s="116">
        <v>1180.05</v>
      </c>
      <c r="E245" s="116">
        <v>1191.05</v>
      </c>
      <c r="F245" s="116">
        <v>1187.5999999999999</v>
      </c>
      <c r="G245">
        <v>9669</v>
      </c>
      <c r="H245" s="116"/>
      <c r="I245" s="116"/>
      <c r="L245" s="169">
        <v>45637</v>
      </c>
      <c r="M245" s="116">
        <v>1187.55</v>
      </c>
      <c r="N245" s="116">
        <v>1200.95</v>
      </c>
      <c r="O245" s="116">
        <v>1181</v>
      </c>
      <c r="P245" s="116">
        <v>1194.95</v>
      </c>
      <c r="Q245" s="116">
        <v>1187.55</v>
      </c>
      <c r="R245">
        <v>52507</v>
      </c>
    </row>
    <row r="246" spans="1:18" x14ac:dyDescent="0.25">
      <c r="A246" s="169">
        <v>45638</v>
      </c>
      <c r="B246" s="116">
        <v>1203.25</v>
      </c>
      <c r="C246" s="116">
        <v>1167.3499999999999</v>
      </c>
      <c r="D246" s="116">
        <v>1155.9000000000001</v>
      </c>
      <c r="E246" s="116">
        <v>1192.05</v>
      </c>
      <c r="F246" s="116">
        <v>1167.3499999999999</v>
      </c>
      <c r="G246">
        <v>12334</v>
      </c>
      <c r="H246" s="116"/>
      <c r="I246" s="116"/>
      <c r="L246" s="169">
        <v>45638</v>
      </c>
      <c r="M246" s="116">
        <v>1166.05</v>
      </c>
      <c r="N246" s="116">
        <v>1207.6500000000001</v>
      </c>
      <c r="O246" s="116">
        <v>1152.5</v>
      </c>
      <c r="P246" s="116">
        <v>1207.6500000000001</v>
      </c>
      <c r="Q246" s="116">
        <v>1166.05</v>
      </c>
      <c r="R246">
        <v>80739</v>
      </c>
    </row>
    <row r="247" spans="1:18" x14ac:dyDescent="0.25">
      <c r="A247" s="169">
        <v>45639</v>
      </c>
      <c r="B247" s="116">
        <v>1168.95</v>
      </c>
      <c r="C247" s="116">
        <v>1164.6500000000001</v>
      </c>
      <c r="D247" s="116">
        <v>1139.45</v>
      </c>
      <c r="E247" s="116">
        <v>1160</v>
      </c>
      <c r="F247" s="116">
        <v>1164.6500000000001</v>
      </c>
      <c r="G247">
        <v>11459</v>
      </c>
      <c r="H247" s="116"/>
      <c r="I247" s="116"/>
      <c r="L247" s="169">
        <v>45639</v>
      </c>
      <c r="M247" s="116">
        <v>1165.55</v>
      </c>
      <c r="N247" s="116">
        <v>1168.8</v>
      </c>
      <c r="O247" s="116">
        <v>1139.9000000000001</v>
      </c>
      <c r="P247" s="116">
        <v>1162.3</v>
      </c>
      <c r="Q247" s="116">
        <v>1165.55</v>
      </c>
      <c r="R247">
        <v>54510</v>
      </c>
    </row>
    <row r="248" spans="1:18" x14ac:dyDescent="0.25">
      <c r="A248" s="169">
        <v>45642</v>
      </c>
      <c r="B248" s="116">
        <v>1176.6500000000001</v>
      </c>
      <c r="C248" s="116">
        <v>1150</v>
      </c>
      <c r="D248" s="116">
        <v>1149.5</v>
      </c>
      <c r="E248" s="116">
        <v>1164.6500000000001</v>
      </c>
      <c r="F248" s="116">
        <v>1150</v>
      </c>
      <c r="G248">
        <v>3836</v>
      </c>
      <c r="H248" s="116"/>
      <c r="I248" s="116"/>
      <c r="L248" s="169">
        <v>45642</v>
      </c>
      <c r="M248" s="116">
        <v>1150.4000000000001</v>
      </c>
      <c r="N248" s="116">
        <v>1179.5</v>
      </c>
      <c r="O248" s="116">
        <v>1148</v>
      </c>
      <c r="P248" s="116">
        <v>1179.5</v>
      </c>
      <c r="Q248" s="116">
        <v>1150.4000000000001</v>
      </c>
      <c r="R248">
        <v>60832</v>
      </c>
    </row>
    <row r="249" spans="1:18" x14ac:dyDescent="0.25">
      <c r="A249" s="169">
        <v>45643</v>
      </c>
      <c r="B249" s="116">
        <v>1168.8</v>
      </c>
      <c r="C249" s="116">
        <v>1142.6500000000001</v>
      </c>
      <c r="D249" s="116">
        <v>1141.05</v>
      </c>
      <c r="E249" s="116">
        <v>1144.5999999999999</v>
      </c>
      <c r="F249" s="116">
        <v>1142.6500000000001</v>
      </c>
      <c r="G249">
        <v>2888</v>
      </c>
      <c r="H249" s="116"/>
      <c r="I249" s="116"/>
      <c r="L249" s="169">
        <v>45643</v>
      </c>
      <c r="M249" s="116">
        <v>1143.0999999999999</v>
      </c>
      <c r="N249" s="116">
        <v>1169.7</v>
      </c>
      <c r="O249" s="116">
        <v>1141</v>
      </c>
      <c r="P249" s="116">
        <v>1153.9000000000001</v>
      </c>
      <c r="Q249" s="116">
        <v>1143.0999999999999</v>
      </c>
      <c r="R249">
        <v>52558</v>
      </c>
    </row>
    <row r="250" spans="1:18" x14ac:dyDescent="0.25">
      <c r="A250" s="169">
        <v>45644</v>
      </c>
      <c r="B250" s="116">
        <v>1167</v>
      </c>
      <c r="C250" s="116">
        <v>1145.7</v>
      </c>
      <c r="D250" s="116">
        <v>1136.05</v>
      </c>
      <c r="E250" s="116">
        <v>1165.55</v>
      </c>
      <c r="F250" s="116">
        <v>1145.7</v>
      </c>
      <c r="G250">
        <v>3292</v>
      </c>
      <c r="H250" s="116"/>
      <c r="I250" s="116"/>
      <c r="L250" s="169">
        <v>45644</v>
      </c>
      <c r="M250" s="116">
        <v>1146.2</v>
      </c>
      <c r="N250" s="116">
        <v>1167</v>
      </c>
      <c r="O250" s="116">
        <v>1135.75</v>
      </c>
      <c r="P250" s="116">
        <v>1143.05</v>
      </c>
      <c r="Q250" s="116">
        <v>1146.2</v>
      </c>
      <c r="R250">
        <v>76710</v>
      </c>
    </row>
    <row r="251" spans="1:18" x14ac:dyDescent="0.25">
      <c r="A251" s="169">
        <v>45645</v>
      </c>
      <c r="B251" s="116">
        <v>1138.45</v>
      </c>
      <c r="C251" s="116">
        <v>1121.55</v>
      </c>
      <c r="D251" s="116">
        <v>1107.2</v>
      </c>
      <c r="E251" s="116">
        <v>1130.0999999999999</v>
      </c>
      <c r="F251" s="116">
        <v>1121.55</v>
      </c>
      <c r="G251">
        <v>3793</v>
      </c>
      <c r="H251" s="116"/>
      <c r="I251" s="116"/>
      <c r="L251" s="169">
        <v>45645</v>
      </c>
      <c r="M251" s="116">
        <v>1123.95</v>
      </c>
      <c r="N251" s="116">
        <v>1138.5999999999999</v>
      </c>
      <c r="O251" s="116">
        <v>1106.4000000000001</v>
      </c>
      <c r="P251" s="116">
        <v>1134</v>
      </c>
      <c r="Q251" s="116">
        <v>1123.95</v>
      </c>
      <c r="R251">
        <v>142419</v>
      </c>
    </row>
    <row r="252" spans="1:18" x14ac:dyDescent="0.25">
      <c r="A252" s="169">
        <v>45646</v>
      </c>
      <c r="B252" s="116">
        <v>1126</v>
      </c>
      <c r="C252" s="116">
        <v>1094.9000000000001</v>
      </c>
      <c r="D252" s="116">
        <v>1085.55</v>
      </c>
      <c r="E252" s="116">
        <v>1125.95</v>
      </c>
      <c r="F252" s="116">
        <v>1094.9000000000001</v>
      </c>
      <c r="G252">
        <v>3611</v>
      </c>
      <c r="H252" s="116"/>
      <c r="I252" s="116"/>
      <c r="L252" s="169">
        <v>45646</v>
      </c>
      <c r="M252" s="116">
        <v>1092.4000000000001</v>
      </c>
      <c r="N252" s="116">
        <v>1125.05</v>
      </c>
      <c r="O252" s="116">
        <v>1085.5999999999999</v>
      </c>
      <c r="P252" s="116">
        <v>1122</v>
      </c>
      <c r="Q252" s="116">
        <v>1092.4000000000001</v>
      </c>
      <c r="R252">
        <v>62708</v>
      </c>
    </row>
    <row r="253" spans="1:18" x14ac:dyDescent="0.25">
      <c r="A253" s="169">
        <v>45649</v>
      </c>
      <c r="B253" s="116">
        <v>1115.4000000000001</v>
      </c>
      <c r="C253" s="116">
        <v>1099.8499999999999</v>
      </c>
      <c r="D253" s="116">
        <v>1069.05</v>
      </c>
      <c r="E253" s="116">
        <v>1091.9000000000001</v>
      </c>
      <c r="F253" s="116">
        <v>1099.8499999999999</v>
      </c>
      <c r="G253">
        <v>15126</v>
      </c>
      <c r="H253" s="116"/>
      <c r="I253" s="116"/>
      <c r="L253" s="169">
        <v>45649</v>
      </c>
      <c r="M253" s="116">
        <v>1095</v>
      </c>
      <c r="N253" s="116">
        <v>1115</v>
      </c>
      <c r="O253" s="116">
        <v>1068.5</v>
      </c>
      <c r="P253" s="116">
        <v>1095</v>
      </c>
      <c r="Q253" s="116">
        <v>1095</v>
      </c>
      <c r="R253">
        <v>76040</v>
      </c>
    </row>
    <row r="254" spans="1:18" x14ac:dyDescent="0.25">
      <c r="A254" s="169">
        <v>45650</v>
      </c>
      <c r="B254" s="116">
        <v>1132</v>
      </c>
      <c r="C254" s="116">
        <v>1109.75</v>
      </c>
      <c r="D254" s="116">
        <v>1088.8</v>
      </c>
      <c r="E254" s="116">
        <v>1099.8</v>
      </c>
      <c r="F254" s="116">
        <v>1109.75</v>
      </c>
      <c r="G254">
        <v>7017</v>
      </c>
      <c r="H254" s="116"/>
      <c r="I254" s="116"/>
      <c r="L254" s="169">
        <v>45650</v>
      </c>
      <c r="M254" s="116">
        <v>1109.1500000000001</v>
      </c>
      <c r="N254" s="116">
        <v>1132.95</v>
      </c>
      <c r="O254" s="116">
        <v>1089.8499999999999</v>
      </c>
      <c r="P254" s="116">
        <v>1095</v>
      </c>
      <c r="Q254" s="116">
        <v>1109.1500000000001</v>
      </c>
      <c r="R254">
        <v>64344</v>
      </c>
    </row>
    <row r="255" spans="1:18" x14ac:dyDescent="0.25">
      <c r="A255" s="169">
        <v>45652</v>
      </c>
      <c r="B255" s="116">
        <v>1128.3499999999999</v>
      </c>
      <c r="C255" s="116">
        <v>1120.75</v>
      </c>
      <c r="D255" s="116">
        <v>1103.05</v>
      </c>
      <c r="E255" s="116">
        <v>1103.05</v>
      </c>
      <c r="F255" s="116">
        <v>1120.75</v>
      </c>
      <c r="G255">
        <v>6378</v>
      </c>
      <c r="H255" s="116"/>
      <c r="I255" s="116"/>
      <c r="L255" s="169">
        <v>45652</v>
      </c>
      <c r="M255" s="116">
        <v>1120.55</v>
      </c>
      <c r="N255" s="116">
        <v>1128</v>
      </c>
      <c r="O255" s="116">
        <v>1105.05</v>
      </c>
      <c r="P255" s="116">
        <v>1110.25</v>
      </c>
      <c r="Q255" s="116">
        <v>1120.55</v>
      </c>
      <c r="R255">
        <v>48966</v>
      </c>
    </row>
    <row r="256" spans="1:18" x14ac:dyDescent="0.25">
      <c r="A256" s="169">
        <v>45653</v>
      </c>
      <c r="B256" s="116">
        <v>1133.0999999999999</v>
      </c>
      <c r="C256" s="116">
        <v>1123.05</v>
      </c>
      <c r="D256" s="116">
        <v>1115.8499999999999</v>
      </c>
      <c r="E256" s="116">
        <v>1126</v>
      </c>
      <c r="F256" s="116">
        <v>1123.05</v>
      </c>
      <c r="G256">
        <v>7264</v>
      </c>
      <c r="H256" s="116"/>
      <c r="I256" s="116"/>
      <c r="L256" s="169">
        <v>45653</v>
      </c>
      <c r="M256" s="116">
        <v>1125.1500000000001</v>
      </c>
      <c r="N256" s="116">
        <v>1133.5</v>
      </c>
      <c r="O256" s="116">
        <v>1116.5</v>
      </c>
      <c r="P256" s="116">
        <v>1120.55</v>
      </c>
      <c r="Q256" s="116">
        <v>1125.1500000000001</v>
      </c>
      <c r="R256">
        <v>45930</v>
      </c>
    </row>
    <row r="257" spans="1:18" x14ac:dyDescent="0.25">
      <c r="A257" s="169">
        <v>45656</v>
      </c>
      <c r="B257" s="116">
        <v>1123.05</v>
      </c>
      <c r="C257" s="116">
        <v>1115.8499999999999</v>
      </c>
      <c r="D257" s="116">
        <v>1101.55</v>
      </c>
      <c r="E257" s="116">
        <v>1120</v>
      </c>
      <c r="F257" s="116">
        <v>1115.8499999999999</v>
      </c>
      <c r="G257">
        <v>3085</v>
      </c>
      <c r="H257" s="116"/>
      <c r="I257" s="116"/>
      <c r="L257" s="169">
        <v>45656</v>
      </c>
      <c r="M257" s="116">
        <v>1115.9000000000001</v>
      </c>
      <c r="N257" s="116">
        <v>1125</v>
      </c>
      <c r="O257" s="116">
        <v>1101.3499999999999</v>
      </c>
      <c r="P257" s="116">
        <v>1120.0999999999999</v>
      </c>
      <c r="Q257" s="116">
        <v>1115.9000000000001</v>
      </c>
      <c r="R257">
        <v>57798</v>
      </c>
    </row>
    <row r="258" spans="1:18" x14ac:dyDescent="0.25">
      <c r="A258" s="169">
        <v>45657</v>
      </c>
      <c r="B258" s="116">
        <v>1116</v>
      </c>
      <c r="C258" s="116">
        <v>1107.3499999999999</v>
      </c>
      <c r="D258" s="116">
        <v>1095.8</v>
      </c>
      <c r="E258" s="116">
        <v>1116</v>
      </c>
      <c r="F258" s="116">
        <v>1107.3499999999999</v>
      </c>
      <c r="G258">
        <v>2286</v>
      </c>
      <c r="H258" s="116"/>
      <c r="I258" s="116"/>
      <c r="L258" s="169">
        <v>45657</v>
      </c>
      <c r="M258" s="116">
        <v>1106.8499999999999</v>
      </c>
      <c r="N258" s="116">
        <v>1119.4000000000001</v>
      </c>
      <c r="O258" s="116">
        <v>1096</v>
      </c>
      <c r="P258" s="116">
        <v>1115.5999999999999</v>
      </c>
      <c r="Q258" s="116">
        <v>1106.8499999999999</v>
      </c>
      <c r="R258">
        <v>68703</v>
      </c>
    </row>
    <row r="259" spans="1:18" x14ac:dyDescent="0.25">
      <c r="A259" s="169">
        <v>45658</v>
      </c>
      <c r="B259" s="116">
        <v>1104.55</v>
      </c>
      <c r="C259" s="116">
        <v>1100.9000000000001</v>
      </c>
      <c r="D259" s="116">
        <v>1081</v>
      </c>
      <c r="E259" s="116">
        <v>1101.0999999999999</v>
      </c>
      <c r="F259" s="116">
        <v>1100.9000000000001</v>
      </c>
      <c r="G259">
        <v>11242</v>
      </c>
      <c r="H259" s="116"/>
      <c r="I259" s="116"/>
      <c r="L259" s="169">
        <v>45658</v>
      </c>
      <c r="M259" s="116">
        <v>1101.45</v>
      </c>
      <c r="N259" s="116">
        <v>1106.8499999999999</v>
      </c>
      <c r="O259" s="116">
        <v>1081</v>
      </c>
      <c r="P259" s="116">
        <v>1106.8499999999999</v>
      </c>
      <c r="Q259" s="116">
        <v>1101.45</v>
      </c>
      <c r="R259">
        <v>201344</v>
      </c>
    </row>
    <row r="260" spans="1:18" x14ac:dyDescent="0.25">
      <c r="A260" s="169">
        <v>45659</v>
      </c>
      <c r="B260" s="116">
        <v>1110.7</v>
      </c>
      <c r="C260" s="116">
        <v>1104.8</v>
      </c>
      <c r="D260" s="116">
        <v>1096.1500000000001</v>
      </c>
      <c r="E260" s="116">
        <v>1104.0999999999999</v>
      </c>
      <c r="F260" s="116">
        <v>1104.8</v>
      </c>
      <c r="G260">
        <v>2007</v>
      </c>
      <c r="H260" s="116"/>
      <c r="I260" s="116"/>
      <c r="L260" s="169">
        <v>45659</v>
      </c>
      <c r="M260" s="116">
        <v>1105.75</v>
      </c>
      <c r="N260" s="116">
        <v>1111.8</v>
      </c>
      <c r="O260" s="116">
        <v>1096</v>
      </c>
      <c r="P260" s="116">
        <v>1101.45</v>
      </c>
      <c r="Q260" s="116">
        <v>1105.75</v>
      </c>
      <c r="R260">
        <v>46658</v>
      </c>
    </row>
    <row r="261" spans="1:18" x14ac:dyDescent="0.25">
      <c r="A261" s="169">
        <v>45660</v>
      </c>
      <c r="B261" s="116">
        <v>1111.95</v>
      </c>
      <c r="C261" s="116">
        <v>1103.9000000000001</v>
      </c>
      <c r="D261" s="116">
        <v>1095.7</v>
      </c>
      <c r="E261" s="116">
        <v>1103.1500000000001</v>
      </c>
      <c r="F261" s="116">
        <v>1103.9000000000001</v>
      </c>
      <c r="G261">
        <v>2926</v>
      </c>
      <c r="H261" s="116"/>
      <c r="I261" s="116"/>
      <c r="L261" s="169">
        <v>45660</v>
      </c>
      <c r="M261" s="116">
        <v>1103.3</v>
      </c>
      <c r="N261" s="116">
        <v>1113.3</v>
      </c>
      <c r="O261" s="116">
        <v>1097.5</v>
      </c>
      <c r="P261" s="116">
        <v>1105.75</v>
      </c>
      <c r="Q261" s="116">
        <v>1103.3</v>
      </c>
      <c r="R261">
        <v>65408</v>
      </c>
    </row>
    <row r="262" spans="1:18" x14ac:dyDescent="0.25">
      <c r="A262" s="169">
        <v>45663</v>
      </c>
      <c r="B262" s="116">
        <v>1116.8499999999999</v>
      </c>
      <c r="C262" s="116">
        <v>1086.75</v>
      </c>
      <c r="D262" s="116">
        <v>1070</v>
      </c>
      <c r="E262" s="116">
        <v>1116.8499999999999</v>
      </c>
      <c r="F262" s="116">
        <v>1086.75</v>
      </c>
      <c r="G262">
        <v>14632</v>
      </c>
      <c r="H262" s="116"/>
      <c r="I262" s="116"/>
      <c r="L262" s="169">
        <v>45663</v>
      </c>
      <c r="M262" s="116">
        <v>1090.0999999999999</v>
      </c>
      <c r="N262" s="116">
        <v>1109.9000000000001</v>
      </c>
      <c r="O262" s="116">
        <v>1069.9000000000001</v>
      </c>
      <c r="P262" s="116">
        <v>1109.9000000000001</v>
      </c>
      <c r="Q262" s="116">
        <v>1090.0999999999999</v>
      </c>
      <c r="R262">
        <v>111405</v>
      </c>
    </row>
    <row r="263" spans="1:18" x14ac:dyDescent="0.25">
      <c r="A263" s="169">
        <v>45664</v>
      </c>
      <c r="B263" s="116">
        <v>1095.6500000000001</v>
      </c>
      <c r="C263" s="116">
        <v>1089.5</v>
      </c>
      <c r="D263" s="116">
        <v>1075.55</v>
      </c>
      <c r="E263" s="116">
        <v>1077.05</v>
      </c>
      <c r="F263" s="116">
        <v>1089.5</v>
      </c>
      <c r="G263">
        <v>7067</v>
      </c>
      <c r="H263" s="116"/>
      <c r="I263" s="116"/>
      <c r="L263" s="169">
        <v>45664</v>
      </c>
      <c r="M263" s="116">
        <v>1090.1500000000001</v>
      </c>
      <c r="N263" s="116">
        <v>1095.8</v>
      </c>
      <c r="O263" s="116">
        <v>1075</v>
      </c>
      <c r="P263" s="116">
        <v>1085</v>
      </c>
      <c r="Q263" s="116">
        <v>1090.1500000000001</v>
      </c>
      <c r="R263">
        <v>97002</v>
      </c>
    </row>
    <row r="264" spans="1:18" x14ac:dyDescent="0.25">
      <c r="A264" s="169">
        <v>45665</v>
      </c>
      <c r="B264" s="116">
        <v>1096.5999999999999</v>
      </c>
      <c r="C264" s="116">
        <v>1081.5999999999999</v>
      </c>
      <c r="D264" s="116">
        <v>1076.55</v>
      </c>
      <c r="E264" s="116">
        <v>1080.05</v>
      </c>
      <c r="F264" s="116">
        <v>1081.5999999999999</v>
      </c>
      <c r="G264">
        <v>5677</v>
      </c>
      <c r="H264" s="116"/>
      <c r="I264" s="116"/>
      <c r="L264" s="169">
        <v>45665</v>
      </c>
      <c r="M264" s="116">
        <v>1080.45</v>
      </c>
      <c r="N264" s="116">
        <v>1095.75</v>
      </c>
      <c r="O264" s="116">
        <v>1075.3</v>
      </c>
      <c r="P264" s="116">
        <v>1085</v>
      </c>
      <c r="Q264" s="116">
        <v>1080.45</v>
      </c>
      <c r="R264">
        <v>60729</v>
      </c>
    </row>
    <row r="265" spans="1:18" x14ac:dyDescent="0.25">
      <c r="A265" s="169">
        <v>45666</v>
      </c>
      <c r="B265" s="116">
        <v>1098.45</v>
      </c>
      <c r="C265" s="116">
        <v>1085.6500000000001</v>
      </c>
      <c r="D265" s="116">
        <v>1073.6500000000001</v>
      </c>
      <c r="E265" s="116">
        <v>1098.45</v>
      </c>
      <c r="F265" s="116">
        <v>1085.6500000000001</v>
      </c>
      <c r="G265">
        <v>6473</v>
      </c>
      <c r="H265" s="116"/>
      <c r="I265" s="116"/>
      <c r="L265" s="169">
        <v>45666</v>
      </c>
      <c r="M265" s="116">
        <v>1091.9000000000001</v>
      </c>
      <c r="N265" s="116">
        <v>1095.8</v>
      </c>
      <c r="O265" s="116">
        <v>1073</v>
      </c>
      <c r="P265" s="116">
        <v>1078.75</v>
      </c>
      <c r="Q265" s="116">
        <v>1091.9000000000001</v>
      </c>
      <c r="R265">
        <v>94811</v>
      </c>
    </row>
    <row r="266" spans="1:18" x14ac:dyDescent="0.25">
      <c r="A266" s="169">
        <v>45667</v>
      </c>
      <c r="B266" s="116">
        <v>1093.2</v>
      </c>
      <c r="C266" s="116">
        <v>1083.45</v>
      </c>
      <c r="D266" s="116">
        <v>1064.2</v>
      </c>
      <c r="E266" s="116">
        <v>1092.55</v>
      </c>
      <c r="F266" s="116">
        <v>1083.45</v>
      </c>
      <c r="G266">
        <v>7499</v>
      </c>
      <c r="H266" s="116"/>
      <c r="I266" s="116"/>
      <c r="L266" s="169">
        <v>45667</v>
      </c>
      <c r="M266" s="116">
        <v>1082.9000000000001</v>
      </c>
      <c r="N266" s="116">
        <v>1097.5</v>
      </c>
      <c r="O266" s="116">
        <v>1065</v>
      </c>
      <c r="P266" s="116">
        <v>1097.5</v>
      </c>
      <c r="Q266" s="116">
        <v>1082.9000000000001</v>
      </c>
      <c r="R266">
        <v>75207</v>
      </c>
    </row>
    <row r="267" spans="1:18" x14ac:dyDescent="0.25">
      <c r="A267" s="169">
        <v>45670</v>
      </c>
      <c r="B267" s="116">
        <v>1076.45</v>
      </c>
      <c r="C267" s="116">
        <v>1027.8</v>
      </c>
      <c r="D267" s="116">
        <v>1016.7</v>
      </c>
      <c r="E267" s="116">
        <v>1062.05</v>
      </c>
      <c r="F267" s="116">
        <v>1027.8</v>
      </c>
      <c r="G267">
        <v>19791</v>
      </c>
      <c r="H267" s="116"/>
      <c r="I267" s="116"/>
      <c r="L267" s="169">
        <v>45670</v>
      </c>
      <c r="M267" s="116">
        <v>1028.25</v>
      </c>
      <c r="N267" s="116">
        <v>1075</v>
      </c>
      <c r="O267" s="116">
        <v>1016.5</v>
      </c>
      <c r="P267" s="116">
        <v>1075</v>
      </c>
      <c r="Q267" s="116">
        <v>1028.25</v>
      </c>
      <c r="R267">
        <v>185247</v>
      </c>
    </row>
    <row r="268" spans="1:18" x14ac:dyDescent="0.25">
      <c r="A268" s="169">
        <v>45671</v>
      </c>
      <c r="B268" s="116">
        <v>1039.5</v>
      </c>
      <c r="C268" s="116">
        <v>1010.7</v>
      </c>
      <c r="D268" s="116">
        <v>1005</v>
      </c>
      <c r="E268" s="116">
        <v>1039.5</v>
      </c>
      <c r="F268" s="116">
        <v>1010.7</v>
      </c>
      <c r="G268">
        <v>31095</v>
      </c>
      <c r="H268" s="116"/>
      <c r="I268" s="116"/>
      <c r="L268" s="169">
        <v>45671</v>
      </c>
      <c r="M268" s="116">
        <v>1011.05</v>
      </c>
      <c r="N268" s="116">
        <v>1031.7</v>
      </c>
      <c r="O268" s="116">
        <v>1005</v>
      </c>
      <c r="P268" s="116">
        <v>1012</v>
      </c>
      <c r="Q268" s="116">
        <v>1011.05</v>
      </c>
      <c r="R268">
        <v>209171</v>
      </c>
    </row>
    <row r="269" spans="1:18" x14ac:dyDescent="0.25">
      <c r="A269" s="169">
        <v>45672</v>
      </c>
      <c r="B269" s="116">
        <v>1053.95</v>
      </c>
      <c r="C269" s="116">
        <v>1020.9</v>
      </c>
      <c r="D269" s="116">
        <v>1010</v>
      </c>
      <c r="E269" s="116">
        <v>1053.95</v>
      </c>
      <c r="F269" s="116">
        <v>1020.9</v>
      </c>
      <c r="G269">
        <v>4288</v>
      </c>
      <c r="H269" s="116"/>
      <c r="I269" s="116"/>
      <c r="L269" s="169">
        <v>45672</v>
      </c>
      <c r="M269" s="116">
        <v>1020.8</v>
      </c>
      <c r="N269" s="116">
        <v>1025.8499999999999</v>
      </c>
      <c r="O269" s="116">
        <v>1008.6</v>
      </c>
      <c r="P269" s="116">
        <v>1021.95</v>
      </c>
      <c r="Q269" s="116">
        <v>1020.8</v>
      </c>
      <c r="R269">
        <v>45248</v>
      </c>
    </row>
    <row r="270" spans="1:18" x14ac:dyDescent="0.25">
      <c r="A270" s="169">
        <v>45673</v>
      </c>
      <c r="B270" s="116">
        <v>1048.45</v>
      </c>
      <c r="C270" s="116">
        <v>1042.55</v>
      </c>
      <c r="D270" s="116">
        <v>1026.9000000000001</v>
      </c>
      <c r="E270" s="116">
        <v>1034.3499999999999</v>
      </c>
      <c r="F270" s="116">
        <v>1042.55</v>
      </c>
      <c r="G270">
        <v>6056</v>
      </c>
      <c r="H270" s="116"/>
      <c r="I270" s="116"/>
      <c r="L270" s="169">
        <v>45673</v>
      </c>
      <c r="M270" s="116">
        <v>1043.7</v>
      </c>
      <c r="N270" s="116">
        <v>1049</v>
      </c>
      <c r="O270" s="116">
        <v>1022.1</v>
      </c>
      <c r="P270" s="116">
        <v>1022.1</v>
      </c>
      <c r="Q270" s="116">
        <v>1043.7</v>
      </c>
      <c r="R270">
        <v>38036</v>
      </c>
    </row>
    <row r="271" spans="1:18" x14ac:dyDescent="0.25">
      <c r="A271" s="169">
        <v>45674</v>
      </c>
      <c r="B271" s="116">
        <v>1052.8</v>
      </c>
      <c r="C271" s="116">
        <v>1041.3</v>
      </c>
      <c r="D271" s="116">
        <v>1031.9000000000001</v>
      </c>
      <c r="E271" s="116">
        <v>1040</v>
      </c>
      <c r="F271" s="116">
        <v>1041.3</v>
      </c>
      <c r="G271">
        <v>3135</v>
      </c>
      <c r="H271" s="116"/>
      <c r="I271" s="116"/>
      <c r="L271" s="169">
        <v>45674</v>
      </c>
      <c r="M271" s="116">
        <v>1041.95</v>
      </c>
      <c r="N271" s="116">
        <v>1055.05</v>
      </c>
      <c r="O271" s="116">
        <v>1031.55</v>
      </c>
      <c r="P271" s="116">
        <v>1034.1500000000001</v>
      </c>
      <c r="Q271" s="116">
        <v>1041.95</v>
      </c>
      <c r="R271">
        <v>51428</v>
      </c>
    </row>
    <row r="272" spans="1:18" x14ac:dyDescent="0.25">
      <c r="A272" s="169">
        <v>45677</v>
      </c>
      <c r="B272" s="116">
        <v>1044.5999999999999</v>
      </c>
      <c r="C272" s="116">
        <v>1032.3499999999999</v>
      </c>
      <c r="D272" s="116">
        <v>1017.15</v>
      </c>
      <c r="E272" s="116">
        <v>1039.05</v>
      </c>
      <c r="F272" s="116">
        <v>1032.3499999999999</v>
      </c>
      <c r="G272">
        <v>4026</v>
      </c>
      <c r="H272" s="116"/>
      <c r="I272" s="116"/>
      <c r="L272" s="169">
        <v>45677</v>
      </c>
      <c r="M272" s="116">
        <v>1033.45</v>
      </c>
      <c r="N272" s="116">
        <v>1047.05</v>
      </c>
      <c r="O272" s="116">
        <v>1017</v>
      </c>
      <c r="P272" s="116">
        <v>1041</v>
      </c>
      <c r="Q272" s="116">
        <v>1033.45</v>
      </c>
      <c r="R272">
        <v>88320</v>
      </c>
    </row>
    <row r="273" spans="1:18" x14ac:dyDescent="0.25">
      <c r="A273" s="169">
        <v>45678</v>
      </c>
      <c r="B273" s="116">
        <v>1036.4000000000001</v>
      </c>
      <c r="C273" s="116">
        <v>1010.4</v>
      </c>
      <c r="D273" s="116">
        <v>1001.85</v>
      </c>
      <c r="E273" s="116">
        <v>1036.4000000000001</v>
      </c>
      <c r="F273" s="116">
        <v>1010.4</v>
      </c>
      <c r="G273">
        <v>3317</v>
      </c>
      <c r="H273" s="116"/>
      <c r="I273" s="116"/>
      <c r="L273" s="169">
        <v>45678</v>
      </c>
      <c r="M273" s="116">
        <v>1011.8</v>
      </c>
      <c r="N273" s="116">
        <v>1041.5999999999999</v>
      </c>
      <c r="O273" s="116">
        <v>1001</v>
      </c>
      <c r="P273" s="116">
        <v>1040</v>
      </c>
      <c r="Q273" s="116">
        <v>1011.8</v>
      </c>
      <c r="R273">
        <v>82188</v>
      </c>
    </row>
    <row r="274" spans="1:18" x14ac:dyDescent="0.25">
      <c r="A274" s="169">
        <v>45679</v>
      </c>
      <c r="B274" s="116">
        <v>1011</v>
      </c>
      <c r="C274" s="116">
        <v>988.9</v>
      </c>
      <c r="D274" s="116">
        <v>966.6</v>
      </c>
      <c r="E274" s="116">
        <v>1011</v>
      </c>
      <c r="F274" s="116">
        <v>988.9</v>
      </c>
      <c r="G274">
        <v>6676</v>
      </c>
      <c r="H274" s="116"/>
      <c r="I274" s="116"/>
      <c r="L274" s="169">
        <v>45679</v>
      </c>
      <c r="M274" s="116">
        <v>989.55</v>
      </c>
      <c r="N274" s="116">
        <v>1010</v>
      </c>
      <c r="O274" s="116">
        <v>965.65</v>
      </c>
      <c r="P274" s="116">
        <v>1010</v>
      </c>
      <c r="Q274" s="116">
        <v>989.55</v>
      </c>
      <c r="R274">
        <v>168490</v>
      </c>
    </row>
    <row r="275" spans="1:18" x14ac:dyDescent="0.25">
      <c r="A275" s="169">
        <v>45680</v>
      </c>
      <c r="B275" s="116">
        <v>1007.25</v>
      </c>
      <c r="C275" s="116">
        <v>982.4</v>
      </c>
      <c r="D275" s="116">
        <v>968.95</v>
      </c>
      <c r="E275" s="116">
        <v>988.9</v>
      </c>
      <c r="F275" s="116">
        <v>982.4</v>
      </c>
      <c r="G275">
        <v>6767</v>
      </c>
      <c r="H275" s="116"/>
      <c r="I275" s="116"/>
      <c r="L275" s="169">
        <v>45680</v>
      </c>
      <c r="M275" s="116">
        <v>984.6</v>
      </c>
      <c r="N275" s="116">
        <v>1008</v>
      </c>
      <c r="O275" s="116">
        <v>968.6</v>
      </c>
      <c r="P275" s="116">
        <v>989.5</v>
      </c>
      <c r="Q275" s="116">
        <v>984.6</v>
      </c>
      <c r="R275">
        <v>189782</v>
      </c>
    </row>
    <row r="276" spans="1:18" x14ac:dyDescent="0.25">
      <c r="A276" s="169">
        <v>45681</v>
      </c>
      <c r="B276" s="116">
        <v>989.45</v>
      </c>
      <c r="C276" s="116">
        <v>959</v>
      </c>
      <c r="D276" s="116">
        <v>955</v>
      </c>
      <c r="E276" s="116">
        <v>985.55</v>
      </c>
      <c r="F276" s="116">
        <v>959</v>
      </c>
      <c r="G276">
        <v>4412</v>
      </c>
      <c r="H276" s="116"/>
      <c r="I276" s="116"/>
      <c r="L276" s="169">
        <v>45681</v>
      </c>
      <c r="M276" s="116">
        <v>959.2</v>
      </c>
      <c r="N276" s="116">
        <v>991.55</v>
      </c>
      <c r="O276" s="116">
        <v>953</v>
      </c>
      <c r="P276" s="116">
        <v>976</v>
      </c>
      <c r="Q276" s="116">
        <v>959.2</v>
      </c>
      <c r="R276">
        <v>175472</v>
      </c>
    </row>
    <row r="277" spans="1:18" x14ac:dyDescent="0.25">
      <c r="A277" s="169">
        <v>45684</v>
      </c>
      <c r="B277" s="116">
        <v>955</v>
      </c>
      <c r="C277" s="116">
        <v>917.15</v>
      </c>
      <c r="D277" s="116">
        <v>885.65</v>
      </c>
      <c r="E277" s="116">
        <v>955</v>
      </c>
      <c r="F277" s="116">
        <v>917.15</v>
      </c>
      <c r="G277">
        <v>8850</v>
      </c>
      <c r="H277" s="116"/>
      <c r="I277" s="116"/>
      <c r="L277" s="169">
        <v>45684</v>
      </c>
      <c r="M277" s="116">
        <v>917.65</v>
      </c>
      <c r="N277" s="116">
        <v>955.05</v>
      </c>
      <c r="O277" s="116">
        <v>884.2</v>
      </c>
      <c r="P277" s="116">
        <v>954</v>
      </c>
      <c r="Q277" s="116">
        <v>917.65</v>
      </c>
      <c r="R277">
        <v>286726</v>
      </c>
    </row>
    <row r="278" spans="1:18" x14ac:dyDescent="0.25">
      <c r="A278" s="169">
        <v>45685</v>
      </c>
      <c r="B278" s="116">
        <v>929.85</v>
      </c>
      <c r="C278" s="116">
        <v>920.4</v>
      </c>
      <c r="D278" s="116">
        <v>887.7</v>
      </c>
      <c r="E278" s="116">
        <v>922.35</v>
      </c>
      <c r="F278" s="116">
        <v>920.4</v>
      </c>
      <c r="G278">
        <v>6130</v>
      </c>
      <c r="H278" s="116"/>
      <c r="I278" s="116"/>
      <c r="L278" s="169">
        <v>45685</v>
      </c>
      <c r="M278" s="116">
        <v>919.25</v>
      </c>
      <c r="N278" s="116">
        <v>922.25</v>
      </c>
      <c r="O278" s="116">
        <v>885.05</v>
      </c>
      <c r="P278" s="116">
        <v>918</v>
      </c>
      <c r="Q278" s="116">
        <v>919.25</v>
      </c>
      <c r="R278">
        <v>321151</v>
      </c>
    </row>
    <row r="279" spans="1:18" x14ac:dyDescent="0.25">
      <c r="A279" s="169">
        <v>45686</v>
      </c>
      <c r="B279" s="116">
        <v>954.75</v>
      </c>
      <c r="C279" s="116">
        <v>918.1</v>
      </c>
      <c r="D279" s="116">
        <v>915</v>
      </c>
      <c r="E279" s="116">
        <v>954.75</v>
      </c>
      <c r="F279" s="116">
        <v>918.1</v>
      </c>
      <c r="G279">
        <v>15493</v>
      </c>
      <c r="H279" s="116"/>
      <c r="I279" s="116"/>
      <c r="L279" s="169">
        <v>45686</v>
      </c>
      <c r="M279" s="116">
        <v>918.8</v>
      </c>
      <c r="N279" s="116">
        <v>928.55</v>
      </c>
      <c r="O279" s="116">
        <v>914.9</v>
      </c>
      <c r="P279" s="116">
        <v>919.25</v>
      </c>
      <c r="Q279" s="116">
        <v>918.8</v>
      </c>
      <c r="R279">
        <v>93803</v>
      </c>
    </row>
    <row r="280" spans="1:18" x14ac:dyDescent="0.25">
      <c r="A280" s="169">
        <v>45687</v>
      </c>
      <c r="B280" s="116">
        <v>953.7</v>
      </c>
      <c r="C280" s="116">
        <v>923.85</v>
      </c>
      <c r="D280" s="116">
        <v>920.3</v>
      </c>
      <c r="E280" s="116">
        <v>935</v>
      </c>
      <c r="F280" s="116">
        <v>923.85</v>
      </c>
      <c r="G280">
        <v>6930</v>
      </c>
      <c r="H280" s="116"/>
      <c r="I280" s="116"/>
      <c r="L280" s="169">
        <v>45687</v>
      </c>
      <c r="M280" s="116">
        <v>923.95</v>
      </c>
      <c r="N280" s="116">
        <v>955</v>
      </c>
      <c r="O280" s="116">
        <v>918.8</v>
      </c>
      <c r="P280" s="116">
        <v>930</v>
      </c>
      <c r="Q280" s="116">
        <v>923.95</v>
      </c>
      <c r="R280">
        <v>138546</v>
      </c>
    </row>
    <row r="281" spans="1:18" x14ac:dyDescent="0.25">
      <c r="A281" s="169">
        <v>45688</v>
      </c>
      <c r="B281" s="116">
        <v>933.05</v>
      </c>
      <c r="C281" s="116">
        <v>917.55</v>
      </c>
      <c r="D281" s="116">
        <v>913</v>
      </c>
      <c r="E281" s="116">
        <v>924.2</v>
      </c>
      <c r="F281" s="116">
        <v>917.55</v>
      </c>
      <c r="G281">
        <v>5358</v>
      </c>
      <c r="H281" s="116"/>
      <c r="I281" s="116"/>
      <c r="L281" s="169">
        <v>45688</v>
      </c>
      <c r="M281" s="116">
        <v>916.5</v>
      </c>
      <c r="N281" s="116">
        <v>934.7</v>
      </c>
      <c r="O281" s="116">
        <v>913.35</v>
      </c>
      <c r="P281" s="116">
        <v>920.05</v>
      </c>
      <c r="Q281" s="116">
        <v>916.5</v>
      </c>
      <c r="R281">
        <v>222970</v>
      </c>
    </row>
    <row r="282" spans="1:18" x14ac:dyDescent="0.25">
      <c r="A282" s="169">
        <v>45689</v>
      </c>
      <c r="B282" s="116">
        <v>967.45</v>
      </c>
      <c r="C282" s="116">
        <v>916.6</v>
      </c>
      <c r="D282" s="116">
        <v>907.3</v>
      </c>
      <c r="E282" s="116">
        <v>916.05</v>
      </c>
      <c r="F282" s="116">
        <v>916.6</v>
      </c>
      <c r="G282">
        <v>21205</v>
      </c>
      <c r="H282" s="116"/>
      <c r="I282" s="116"/>
      <c r="L282" s="169">
        <v>45689</v>
      </c>
      <c r="M282" s="116">
        <v>916.7</v>
      </c>
      <c r="N282" s="116">
        <v>966.4</v>
      </c>
      <c r="O282" s="116">
        <v>897.95</v>
      </c>
      <c r="P282" s="116">
        <v>933.75</v>
      </c>
      <c r="Q282" s="116">
        <v>916.7</v>
      </c>
      <c r="R282">
        <v>148491</v>
      </c>
    </row>
    <row r="283" spans="1:18" x14ac:dyDescent="0.25">
      <c r="A283" s="169">
        <v>45691</v>
      </c>
      <c r="B283" s="116">
        <v>950.25</v>
      </c>
      <c r="C283" s="116">
        <v>906.3</v>
      </c>
      <c r="D283" s="116">
        <v>901.3</v>
      </c>
      <c r="E283" s="116">
        <v>950.25</v>
      </c>
      <c r="F283" s="116">
        <v>906.3</v>
      </c>
      <c r="G283">
        <v>6706</v>
      </c>
      <c r="H283" s="116"/>
      <c r="I283" s="116"/>
      <c r="L283" s="169">
        <v>45691</v>
      </c>
      <c r="M283" s="116">
        <v>906.9</v>
      </c>
      <c r="N283" s="116">
        <v>934.2</v>
      </c>
      <c r="O283" s="116">
        <v>901</v>
      </c>
      <c r="P283" s="116">
        <v>918.9</v>
      </c>
      <c r="Q283" s="116">
        <v>906.9</v>
      </c>
      <c r="R283">
        <v>82271</v>
      </c>
    </row>
    <row r="284" spans="1:18" x14ac:dyDescent="0.25">
      <c r="A284" s="169">
        <v>45692</v>
      </c>
      <c r="B284" s="116">
        <v>943.55</v>
      </c>
      <c r="C284" s="116">
        <v>940.7</v>
      </c>
      <c r="D284" s="116">
        <v>913.1</v>
      </c>
      <c r="E284" s="116">
        <v>918.4</v>
      </c>
      <c r="F284" s="116">
        <v>940.7</v>
      </c>
      <c r="G284">
        <v>3156</v>
      </c>
      <c r="H284" s="116"/>
      <c r="I284" s="116"/>
      <c r="L284" s="169">
        <v>45692</v>
      </c>
      <c r="M284" s="116">
        <v>940.1</v>
      </c>
      <c r="N284" s="116">
        <v>943.45</v>
      </c>
      <c r="O284" s="116">
        <v>913.9</v>
      </c>
      <c r="P284" s="116">
        <v>922.6</v>
      </c>
      <c r="Q284" s="116">
        <v>940.1</v>
      </c>
      <c r="R284">
        <v>110429</v>
      </c>
    </row>
    <row r="285" spans="1:18" x14ac:dyDescent="0.25">
      <c r="A285" s="169">
        <v>45693</v>
      </c>
      <c r="B285" s="116">
        <v>978</v>
      </c>
      <c r="C285" s="116">
        <v>972.4</v>
      </c>
      <c r="D285" s="116">
        <v>944.55</v>
      </c>
      <c r="E285" s="116">
        <v>949.95</v>
      </c>
      <c r="F285" s="116">
        <v>972.4</v>
      </c>
      <c r="G285">
        <v>6698</v>
      </c>
      <c r="H285" s="116"/>
      <c r="I285" s="116"/>
      <c r="L285" s="169">
        <v>45693</v>
      </c>
      <c r="M285" s="116">
        <v>972.6</v>
      </c>
      <c r="N285" s="116">
        <v>978.95</v>
      </c>
      <c r="O285" s="116">
        <v>942.55</v>
      </c>
      <c r="P285" s="116">
        <v>949</v>
      </c>
      <c r="Q285" s="116">
        <v>972.6</v>
      </c>
      <c r="R285">
        <v>127207</v>
      </c>
    </row>
    <row r="286" spans="1:18" x14ac:dyDescent="0.25">
      <c r="A286" s="169">
        <v>45694</v>
      </c>
      <c r="B286" s="116">
        <v>994.95</v>
      </c>
      <c r="C286" s="116">
        <v>975.5</v>
      </c>
      <c r="D286" s="116">
        <v>960.05</v>
      </c>
      <c r="E286" s="116">
        <v>994.95</v>
      </c>
      <c r="F286" s="116">
        <v>975.5</v>
      </c>
      <c r="G286">
        <v>2696</v>
      </c>
      <c r="H286" s="116"/>
      <c r="I286" s="116"/>
      <c r="L286" s="169">
        <v>45694</v>
      </c>
      <c r="M286" s="116">
        <v>975.65</v>
      </c>
      <c r="N286" s="116">
        <v>978.95</v>
      </c>
      <c r="O286" s="116">
        <v>960.15</v>
      </c>
      <c r="P286" s="116">
        <v>974.4</v>
      </c>
      <c r="Q286" s="116">
        <v>975.65</v>
      </c>
      <c r="R286">
        <v>55126</v>
      </c>
    </row>
    <row r="287" spans="1:18" x14ac:dyDescent="0.25">
      <c r="A287" s="169">
        <v>45695</v>
      </c>
      <c r="B287" s="116">
        <v>981.7</v>
      </c>
      <c r="C287" s="116">
        <v>975.45</v>
      </c>
      <c r="D287" s="116">
        <v>956.05</v>
      </c>
      <c r="E287" s="116">
        <v>956.55</v>
      </c>
      <c r="F287" s="116">
        <v>975.45</v>
      </c>
      <c r="G287">
        <v>5449</v>
      </c>
      <c r="H287" s="116"/>
      <c r="I287" s="116"/>
      <c r="L287" s="169">
        <v>45695</v>
      </c>
      <c r="M287" s="116">
        <v>971.9</v>
      </c>
      <c r="N287" s="116">
        <v>986.2</v>
      </c>
      <c r="O287" s="116">
        <v>955.75</v>
      </c>
      <c r="P287" s="116">
        <v>985</v>
      </c>
      <c r="Q287" s="116">
        <v>971.9</v>
      </c>
      <c r="R287">
        <v>56145</v>
      </c>
    </row>
    <row r="288" spans="1:18" x14ac:dyDescent="0.25">
      <c r="A288" s="169">
        <v>45698</v>
      </c>
      <c r="B288" s="116">
        <v>988</v>
      </c>
      <c r="C288" s="116">
        <v>956.95</v>
      </c>
      <c r="D288" s="116">
        <v>937.1</v>
      </c>
      <c r="E288" s="116">
        <v>971.2</v>
      </c>
      <c r="F288" s="116">
        <v>956.95</v>
      </c>
      <c r="G288">
        <v>12859</v>
      </c>
      <c r="H288" s="116"/>
      <c r="I288" s="116"/>
      <c r="L288" s="169">
        <v>45698</v>
      </c>
      <c r="M288" s="116">
        <v>958.4</v>
      </c>
      <c r="N288" s="116">
        <v>988.95</v>
      </c>
      <c r="O288" s="116">
        <v>937</v>
      </c>
      <c r="P288" s="116">
        <v>945.65</v>
      </c>
      <c r="Q288" s="116">
        <v>958.4</v>
      </c>
      <c r="R288">
        <v>155112</v>
      </c>
    </row>
    <row r="289" spans="1:18" x14ac:dyDescent="0.25">
      <c r="A289" s="169">
        <v>45699</v>
      </c>
      <c r="B289" s="116">
        <v>983</v>
      </c>
      <c r="C289" s="116">
        <v>934.9</v>
      </c>
      <c r="D289" s="116">
        <v>912.15</v>
      </c>
      <c r="E289" s="116">
        <v>969.95</v>
      </c>
      <c r="F289" s="116">
        <v>934.9</v>
      </c>
      <c r="G289">
        <v>7362</v>
      </c>
      <c r="H289" s="116"/>
      <c r="I289" s="116"/>
      <c r="L289" s="169">
        <v>45699</v>
      </c>
      <c r="M289" s="116">
        <v>935.35</v>
      </c>
      <c r="N289" s="116">
        <v>986</v>
      </c>
      <c r="O289" s="116">
        <v>913</v>
      </c>
      <c r="P289" s="116">
        <v>950.2</v>
      </c>
      <c r="Q289" s="116">
        <v>935.35</v>
      </c>
      <c r="R289">
        <v>142831</v>
      </c>
    </row>
    <row r="290" spans="1:18" x14ac:dyDescent="0.25">
      <c r="A290" s="169">
        <v>45700</v>
      </c>
      <c r="B290" s="116">
        <v>932.2</v>
      </c>
      <c r="C290" s="116">
        <v>921.6</v>
      </c>
      <c r="D290" s="116">
        <v>895.35</v>
      </c>
      <c r="E290" s="116">
        <v>932</v>
      </c>
      <c r="F290" s="116">
        <v>921.6</v>
      </c>
      <c r="G290">
        <v>5334</v>
      </c>
      <c r="H290" s="116"/>
      <c r="I290" s="116"/>
      <c r="L290" s="169">
        <v>45700</v>
      </c>
      <c r="M290" s="116">
        <v>920.65</v>
      </c>
      <c r="N290" s="116">
        <v>939</v>
      </c>
      <c r="O290" s="116">
        <v>896.35</v>
      </c>
      <c r="P290" s="116">
        <v>939</v>
      </c>
      <c r="Q290" s="116">
        <v>920.65</v>
      </c>
      <c r="R290">
        <v>123705</v>
      </c>
    </row>
    <row r="291" spans="1:18" x14ac:dyDescent="0.25">
      <c r="A291" s="169">
        <v>45701</v>
      </c>
      <c r="B291" s="116">
        <v>950</v>
      </c>
      <c r="C291" s="116">
        <v>938.9</v>
      </c>
      <c r="D291" s="116">
        <v>920.05</v>
      </c>
      <c r="E291" s="116">
        <v>928.4</v>
      </c>
      <c r="F291" s="116">
        <v>938.9</v>
      </c>
      <c r="G291">
        <v>7320</v>
      </c>
      <c r="H291" s="116"/>
      <c r="I291" s="116"/>
      <c r="L291" s="169">
        <v>45701</v>
      </c>
      <c r="M291" s="116">
        <v>933.35</v>
      </c>
      <c r="N291" s="116">
        <v>950.85</v>
      </c>
      <c r="O291" s="116">
        <v>920</v>
      </c>
      <c r="P291" s="116">
        <v>921</v>
      </c>
      <c r="Q291" s="116">
        <v>933.35</v>
      </c>
      <c r="R291">
        <v>84454</v>
      </c>
    </row>
    <row r="292" spans="1:18" x14ac:dyDescent="0.25">
      <c r="A292" s="169">
        <v>45702</v>
      </c>
      <c r="B292" s="116">
        <v>933.05</v>
      </c>
      <c r="C292" s="116">
        <v>903.45</v>
      </c>
      <c r="D292" s="116">
        <v>899</v>
      </c>
      <c r="E292" s="116">
        <v>926</v>
      </c>
      <c r="F292" s="116">
        <v>903.45</v>
      </c>
      <c r="G292">
        <v>13526</v>
      </c>
      <c r="H292" s="116"/>
      <c r="I292" s="116"/>
      <c r="L292" s="169">
        <v>45702</v>
      </c>
      <c r="M292" s="116">
        <v>903.05</v>
      </c>
      <c r="N292" s="116">
        <v>932.8</v>
      </c>
      <c r="O292" s="116">
        <v>898.6</v>
      </c>
      <c r="P292" s="116">
        <v>930</v>
      </c>
      <c r="Q292" s="116">
        <v>903.05</v>
      </c>
      <c r="R292">
        <v>136318</v>
      </c>
    </row>
    <row r="293" spans="1:18" x14ac:dyDescent="0.25">
      <c r="A293" s="169">
        <v>45705</v>
      </c>
      <c r="B293" s="116">
        <v>917.15</v>
      </c>
      <c r="C293" s="116">
        <v>902.4</v>
      </c>
      <c r="D293" s="116">
        <v>885.15</v>
      </c>
      <c r="E293" s="116">
        <v>888.2</v>
      </c>
      <c r="F293" s="116">
        <v>902.4</v>
      </c>
      <c r="G293">
        <v>15524</v>
      </c>
      <c r="H293" s="116"/>
      <c r="I293" s="116"/>
      <c r="L293" s="169">
        <v>45705</v>
      </c>
      <c r="M293" s="116">
        <v>900.4</v>
      </c>
      <c r="N293" s="116">
        <v>918.1</v>
      </c>
      <c r="O293" s="116">
        <v>885.65</v>
      </c>
      <c r="P293" s="116">
        <v>903</v>
      </c>
      <c r="Q293" s="116">
        <v>900.4</v>
      </c>
      <c r="R293">
        <v>207212</v>
      </c>
    </row>
    <row r="294" spans="1:18" x14ac:dyDescent="0.25">
      <c r="A294" s="169">
        <v>45706</v>
      </c>
      <c r="B294" s="116">
        <v>910</v>
      </c>
      <c r="C294" s="116">
        <v>890.6</v>
      </c>
      <c r="D294" s="116">
        <v>885</v>
      </c>
      <c r="E294" s="116">
        <v>900.25</v>
      </c>
      <c r="F294" s="116">
        <v>890.6</v>
      </c>
      <c r="G294">
        <v>20986</v>
      </c>
      <c r="H294" s="116"/>
      <c r="I294" s="116"/>
      <c r="L294" s="169">
        <v>45706</v>
      </c>
      <c r="M294" s="116">
        <v>889.6</v>
      </c>
      <c r="N294" s="116">
        <v>911.25</v>
      </c>
      <c r="O294" s="116">
        <v>885.1</v>
      </c>
      <c r="P294" s="116">
        <v>893.15</v>
      </c>
      <c r="Q294" s="116">
        <v>889.6</v>
      </c>
      <c r="R294">
        <v>115049</v>
      </c>
    </row>
    <row r="295" spans="1:18" x14ac:dyDescent="0.25">
      <c r="A295" s="169">
        <v>45707</v>
      </c>
      <c r="B295" s="116">
        <v>917.15</v>
      </c>
      <c r="C295" s="116">
        <v>908.95</v>
      </c>
      <c r="D295" s="116">
        <v>884.65</v>
      </c>
      <c r="E295" s="116">
        <v>884.65</v>
      </c>
      <c r="F295" s="116">
        <v>908.95</v>
      </c>
      <c r="G295">
        <v>18523</v>
      </c>
      <c r="H295" s="116"/>
      <c r="I295" s="116"/>
      <c r="L295" s="169">
        <v>45707</v>
      </c>
      <c r="M295" s="116">
        <v>908.35</v>
      </c>
      <c r="N295" s="116">
        <v>918.2</v>
      </c>
      <c r="O295" s="116">
        <v>889.6</v>
      </c>
      <c r="P295" s="116">
        <v>892.6</v>
      </c>
      <c r="Q295" s="116">
        <v>908.35</v>
      </c>
      <c r="R295">
        <v>88853</v>
      </c>
    </row>
    <row r="296" spans="1:18" x14ac:dyDescent="0.25">
      <c r="A296" s="169">
        <v>45708</v>
      </c>
      <c r="B296" s="116">
        <v>931.2</v>
      </c>
      <c r="C296" s="116">
        <v>911.15</v>
      </c>
      <c r="D296" s="116">
        <v>907</v>
      </c>
      <c r="E296" s="116">
        <v>924.95</v>
      </c>
      <c r="F296" s="116">
        <v>911.15</v>
      </c>
      <c r="G296">
        <v>6983</v>
      </c>
      <c r="H296" s="116"/>
      <c r="I296" s="116"/>
      <c r="L296" s="169">
        <v>45708</v>
      </c>
      <c r="M296" s="116">
        <v>910.35</v>
      </c>
      <c r="N296" s="116">
        <v>932.2</v>
      </c>
      <c r="O296" s="116">
        <v>908</v>
      </c>
      <c r="P296" s="116">
        <v>918</v>
      </c>
      <c r="Q296" s="116">
        <v>910.35</v>
      </c>
      <c r="R296">
        <v>91277</v>
      </c>
    </row>
    <row r="297" spans="1:18" x14ac:dyDescent="0.25">
      <c r="A297" s="169">
        <v>45709</v>
      </c>
      <c r="B297" s="116">
        <v>947.85</v>
      </c>
      <c r="C297" s="116">
        <v>916.25</v>
      </c>
      <c r="D297" s="116">
        <v>899.5</v>
      </c>
      <c r="E297" s="116">
        <v>928.6</v>
      </c>
      <c r="F297" s="116">
        <v>916.25</v>
      </c>
      <c r="G297">
        <v>18345</v>
      </c>
      <c r="H297" s="116"/>
      <c r="I297" s="116"/>
      <c r="L297" s="169">
        <v>45709</v>
      </c>
      <c r="M297" s="116">
        <v>915.9</v>
      </c>
      <c r="N297" s="116">
        <v>949</v>
      </c>
      <c r="O297" s="116">
        <v>910.35</v>
      </c>
      <c r="P297" s="116">
        <v>912.55</v>
      </c>
      <c r="Q297" s="116">
        <v>915.9</v>
      </c>
      <c r="R297">
        <v>129333</v>
      </c>
    </row>
    <row r="298" spans="1:18" x14ac:dyDescent="0.25">
      <c r="A298" s="169">
        <v>45712</v>
      </c>
      <c r="B298" s="116">
        <v>917.25</v>
      </c>
      <c r="C298" s="116">
        <v>900</v>
      </c>
      <c r="D298" s="116">
        <v>896.5</v>
      </c>
      <c r="E298" s="116">
        <v>913.15</v>
      </c>
      <c r="F298" s="116">
        <v>900</v>
      </c>
      <c r="G298">
        <v>20351</v>
      </c>
      <c r="H298" s="116"/>
      <c r="I298" s="116"/>
      <c r="L298" s="169">
        <v>45712</v>
      </c>
      <c r="M298" s="116">
        <v>900.15</v>
      </c>
      <c r="N298" s="116">
        <v>917.6</v>
      </c>
      <c r="O298" s="116">
        <v>896.8</v>
      </c>
      <c r="P298" s="116">
        <v>915.9</v>
      </c>
      <c r="Q298" s="116">
        <v>900.15</v>
      </c>
      <c r="R298">
        <v>129594</v>
      </c>
    </row>
    <row r="299" spans="1:18" x14ac:dyDescent="0.25">
      <c r="A299" s="169">
        <v>45713</v>
      </c>
      <c r="B299" s="116">
        <v>915</v>
      </c>
      <c r="C299" s="116">
        <v>905.2</v>
      </c>
      <c r="D299" s="116">
        <v>898</v>
      </c>
      <c r="E299" s="116">
        <v>907.95</v>
      </c>
      <c r="F299" s="116">
        <v>905.2</v>
      </c>
      <c r="G299">
        <v>45195</v>
      </c>
      <c r="H299" s="116"/>
      <c r="I299" s="116"/>
      <c r="L299" s="169">
        <v>45713</v>
      </c>
      <c r="M299" s="116">
        <v>904.85</v>
      </c>
      <c r="N299" s="116">
        <v>915</v>
      </c>
      <c r="O299" s="116">
        <v>897.1</v>
      </c>
      <c r="P299" s="116">
        <v>904</v>
      </c>
      <c r="Q299" s="116">
        <v>904.85</v>
      </c>
      <c r="R299">
        <v>95566</v>
      </c>
    </row>
    <row r="300" spans="1:18" x14ac:dyDescent="0.25">
      <c r="A300" s="169">
        <v>45715</v>
      </c>
      <c r="B300" s="116">
        <v>1044.7</v>
      </c>
      <c r="C300" s="116">
        <v>941.2</v>
      </c>
      <c r="D300" s="116">
        <v>918.05</v>
      </c>
      <c r="E300" s="116">
        <v>932</v>
      </c>
      <c r="F300" s="116">
        <v>941.2</v>
      </c>
      <c r="G300">
        <v>577942</v>
      </c>
      <c r="H300" s="116"/>
      <c r="I300" s="116"/>
      <c r="L300" s="169">
        <v>45715</v>
      </c>
      <c r="M300" s="116">
        <v>941.1</v>
      </c>
      <c r="N300" s="116">
        <v>1043.4000000000001</v>
      </c>
      <c r="O300" s="116">
        <v>917.35</v>
      </c>
      <c r="P300" s="116">
        <v>956.65</v>
      </c>
      <c r="Q300" s="116">
        <v>941.1</v>
      </c>
      <c r="R300">
        <v>12284056</v>
      </c>
    </row>
    <row r="301" spans="1:18" x14ac:dyDescent="0.25">
      <c r="A301" s="169">
        <v>45716</v>
      </c>
      <c r="B301" s="116">
        <v>1003.45</v>
      </c>
      <c r="C301" s="116">
        <v>959.2</v>
      </c>
      <c r="D301" s="116">
        <v>908.1</v>
      </c>
      <c r="E301" s="116">
        <v>920.95</v>
      </c>
      <c r="F301" s="116">
        <v>959.2</v>
      </c>
      <c r="G301">
        <v>245726</v>
      </c>
      <c r="H301" s="116"/>
      <c r="I301" s="116"/>
      <c r="L301" s="169">
        <v>45716</v>
      </c>
      <c r="M301" s="116">
        <v>959</v>
      </c>
      <c r="N301" s="116">
        <v>1003.7</v>
      </c>
      <c r="O301" s="116">
        <v>909.95</v>
      </c>
      <c r="P301" s="116">
        <v>918.45</v>
      </c>
      <c r="Q301" s="116">
        <v>959</v>
      </c>
      <c r="R301">
        <v>6294505</v>
      </c>
    </row>
    <row r="302" spans="1:18" x14ac:dyDescent="0.25">
      <c r="A302" s="169">
        <v>45719</v>
      </c>
      <c r="B302" s="116">
        <v>1005</v>
      </c>
      <c r="C302" s="116">
        <v>928.3</v>
      </c>
      <c r="D302" s="116">
        <v>914.45</v>
      </c>
      <c r="E302" s="116">
        <v>1005</v>
      </c>
      <c r="F302" s="116">
        <v>928.3</v>
      </c>
      <c r="G302">
        <v>121640</v>
      </c>
      <c r="H302" s="116"/>
      <c r="I302" s="116"/>
      <c r="L302" s="169">
        <v>45719</v>
      </c>
      <c r="M302" s="116">
        <v>928.85</v>
      </c>
      <c r="N302" s="116">
        <v>999</v>
      </c>
      <c r="O302" s="116">
        <v>916.55</v>
      </c>
      <c r="P302" s="116">
        <v>987.95</v>
      </c>
      <c r="Q302" s="116">
        <v>928.85</v>
      </c>
      <c r="R302">
        <v>2447192</v>
      </c>
    </row>
    <row r="303" spans="1:18" x14ac:dyDescent="0.25">
      <c r="A303" s="169">
        <v>45720</v>
      </c>
      <c r="B303" s="116">
        <v>972.2</v>
      </c>
      <c r="C303" s="116">
        <v>964.2</v>
      </c>
      <c r="D303" s="116">
        <v>908.75</v>
      </c>
      <c r="E303" s="116">
        <v>917.75</v>
      </c>
      <c r="F303" s="116">
        <v>964.2</v>
      </c>
      <c r="G303">
        <v>45439</v>
      </c>
      <c r="H303" s="116"/>
      <c r="I303" s="116"/>
      <c r="L303" s="169">
        <v>45720</v>
      </c>
      <c r="M303" s="116">
        <v>965.55</v>
      </c>
      <c r="N303" s="116">
        <v>974.5</v>
      </c>
      <c r="O303" s="116">
        <v>907.55</v>
      </c>
      <c r="P303" s="116">
        <v>914</v>
      </c>
      <c r="Q303" s="116">
        <v>965.55</v>
      </c>
      <c r="R303">
        <v>983913</v>
      </c>
    </row>
    <row r="304" spans="1:18" x14ac:dyDescent="0.25">
      <c r="A304" s="169">
        <v>45721</v>
      </c>
      <c r="B304" s="116">
        <v>986.15</v>
      </c>
      <c r="C304" s="116">
        <v>983.25</v>
      </c>
      <c r="D304" s="116">
        <v>957.25</v>
      </c>
      <c r="E304" s="116">
        <v>979.7</v>
      </c>
      <c r="F304" s="116">
        <v>983.25</v>
      </c>
      <c r="G304">
        <v>22186</v>
      </c>
      <c r="H304" s="116"/>
      <c r="I304" s="116"/>
      <c r="L304" s="169">
        <v>45721</v>
      </c>
      <c r="M304" s="116">
        <v>983.5</v>
      </c>
      <c r="N304" s="116">
        <v>986.5</v>
      </c>
      <c r="O304" s="116">
        <v>955.1</v>
      </c>
      <c r="P304" s="116">
        <v>964.2</v>
      </c>
      <c r="Q304" s="116">
        <v>983.5</v>
      </c>
      <c r="R304">
        <v>348024</v>
      </c>
    </row>
    <row r="305" spans="1:18" x14ac:dyDescent="0.25">
      <c r="A305" s="169">
        <v>45722</v>
      </c>
      <c r="B305" s="116">
        <v>1041.05</v>
      </c>
      <c r="C305" s="116">
        <v>1026.95</v>
      </c>
      <c r="D305" s="116">
        <v>984.85</v>
      </c>
      <c r="E305" s="116">
        <v>985</v>
      </c>
      <c r="F305" s="116">
        <v>1026.95</v>
      </c>
      <c r="G305">
        <v>40254</v>
      </c>
      <c r="H305" s="116"/>
      <c r="I305" s="116"/>
      <c r="L305" s="169">
        <v>45722</v>
      </c>
      <c r="M305" s="116">
        <v>1027.3</v>
      </c>
      <c r="N305" s="116">
        <v>1042</v>
      </c>
      <c r="O305" s="116">
        <v>984.1</v>
      </c>
      <c r="P305" s="116">
        <v>986</v>
      </c>
      <c r="Q305" s="116">
        <v>1027.3</v>
      </c>
      <c r="R305">
        <v>978118</v>
      </c>
    </row>
    <row r="306" spans="1:18" x14ac:dyDescent="0.25">
      <c r="A306" s="169">
        <v>45723</v>
      </c>
      <c r="B306" s="116">
        <v>1028</v>
      </c>
      <c r="C306" s="116">
        <v>1001.25</v>
      </c>
      <c r="D306" s="116">
        <v>997.5</v>
      </c>
      <c r="E306" s="116">
        <v>1015.05</v>
      </c>
      <c r="F306" s="116">
        <v>1001.25</v>
      </c>
      <c r="G306">
        <v>14033</v>
      </c>
      <c r="H306" s="116"/>
      <c r="I306" s="116"/>
      <c r="L306" s="169">
        <v>45723</v>
      </c>
      <c r="M306" s="116">
        <v>1001.4</v>
      </c>
      <c r="N306" s="116">
        <v>1029.9000000000001</v>
      </c>
      <c r="O306" s="116">
        <v>996</v>
      </c>
      <c r="P306" s="116">
        <v>1018</v>
      </c>
      <c r="Q306" s="116">
        <v>1001.4</v>
      </c>
      <c r="R306">
        <v>322844</v>
      </c>
    </row>
    <row r="307" spans="1:18" x14ac:dyDescent="0.25">
      <c r="A307" s="169">
        <v>45726</v>
      </c>
      <c r="B307" s="116">
        <v>1009.1</v>
      </c>
      <c r="C307" s="116">
        <v>969.55</v>
      </c>
      <c r="D307" s="116">
        <v>960</v>
      </c>
      <c r="E307" s="116">
        <v>999.1</v>
      </c>
      <c r="F307" s="116">
        <v>969.55</v>
      </c>
      <c r="G307">
        <v>11896</v>
      </c>
      <c r="H307" s="116"/>
      <c r="I307" s="116"/>
      <c r="L307" s="169">
        <v>45726</v>
      </c>
      <c r="M307" s="116">
        <v>968.95</v>
      </c>
      <c r="N307" s="116">
        <v>1007.15</v>
      </c>
      <c r="O307" s="116">
        <v>958.2</v>
      </c>
      <c r="P307" s="116">
        <v>1001.35</v>
      </c>
      <c r="Q307" s="116">
        <v>968.95</v>
      </c>
      <c r="R307">
        <v>268958</v>
      </c>
    </row>
    <row r="308" spans="1:18" x14ac:dyDescent="0.25">
      <c r="A308" s="169">
        <v>45727</v>
      </c>
      <c r="B308" s="116">
        <v>999</v>
      </c>
      <c r="C308" s="116">
        <v>995.65</v>
      </c>
      <c r="D308" s="116">
        <v>948.15</v>
      </c>
      <c r="E308" s="116">
        <v>950</v>
      </c>
      <c r="F308" s="116">
        <v>995.65</v>
      </c>
      <c r="G308">
        <v>25540</v>
      </c>
      <c r="H308" s="116"/>
      <c r="I308" s="116"/>
      <c r="L308" s="169">
        <v>45727</v>
      </c>
      <c r="M308" s="116">
        <v>996.75</v>
      </c>
      <c r="N308" s="116">
        <v>999.9</v>
      </c>
      <c r="O308" s="116">
        <v>946.75</v>
      </c>
      <c r="P308" s="116">
        <v>946.75</v>
      </c>
      <c r="Q308" s="116">
        <v>996.75</v>
      </c>
      <c r="R308">
        <v>315478</v>
      </c>
    </row>
    <row r="309" spans="1:18" x14ac:dyDescent="0.25">
      <c r="A309" s="169">
        <v>45728</v>
      </c>
      <c r="B309" s="116">
        <v>1028.3</v>
      </c>
      <c r="C309" s="116">
        <v>998.15</v>
      </c>
      <c r="D309" s="116">
        <v>990</v>
      </c>
      <c r="E309" s="116">
        <v>1003.75</v>
      </c>
      <c r="F309" s="116">
        <v>998.15</v>
      </c>
      <c r="G309">
        <v>23869</v>
      </c>
      <c r="H309" s="116"/>
      <c r="I309" s="116"/>
      <c r="L309" s="169">
        <v>45728</v>
      </c>
      <c r="M309" s="116">
        <v>997.55</v>
      </c>
      <c r="N309" s="116">
        <v>1029.9000000000001</v>
      </c>
      <c r="O309" s="116">
        <v>990</v>
      </c>
      <c r="P309" s="116">
        <v>996.75</v>
      </c>
      <c r="Q309" s="116">
        <v>997.55</v>
      </c>
      <c r="R309">
        <v>398427</v>
      </c>
    </row>
    <row r="310" spans="1:18" x14ac:dyDescent="0.25">
      <c r="A310" s="169">
        <v>45729</v>
      </c>
      <c r="B310" s="116">
        <v>1009</v>
      </c>
      <c r="C310" s="116">
        <v>980.75</v>
      </c>
      <c r="D310" s="116">
        <v>972.15</v>
      </c>
      <c r="E310" s="116">
        <v>1002.75</v>
      </c>
      <c r="F310" s="116">
        <v>980.75</v>
      </c>
      <c r="G310">
        <v>16962</v>
      </c>
      <c r="H310" s="116"/>
      <c r="I310" s="116"/>
      <c r="L310" s="169">
        <v>45729</v>
      </c>
      <c r="M310" s="116">
        <v>979.85</v>
      </c>
      <c r="N310" s="116">
        <v>1008.9</v>
      </c>
      <c r="O310" s="116">
        <v>972</v>
      </c>
      <c r="P310" s="116">
        <v>1004.9</v>
      </c>
      <c r="Q310" s="116">
        <v>979.85</v>
      </c>
      <c r="R310">
        <v>132342</v>
      </c>
    </row>
    <row r="311" spans="1:18" x14ac:dyDescent="0.25">
      <c r="A311" s="169">
        <v>45733</v>
      </c>
      <c r="B311" s="116">
        <v>990.65</v>
      </c>
      <c r="C311" s="116">
        <v>972.3</v>
      </c>
      <c r="D311" s="116">
        <v>954.7</v>
      </c>
      <c r="E311" s="116">
        <v>982.95</v>
      </c>
      <c r="F311" s="116">
        <v>972.3</v>
      </c>
      <c r="G311">
        <v>15318</v>
      </c>
      <c r="H311" s="116"/>
      <c r="I311" s="116"/>
      <c r="L311" s="169">
        <v>45733</v>
      </c>
      <c r="M311" s="116">
        <v>970.35</v>
      </c>
      <c r="N311" s="116">
        <v>990.4</v>
      </c>
      <c r="O311" s="116">
        <v>960.1</v>
      </c>
      <c r="P311" s="116">
        <v>984.9</v>
      </c>
      <c r="Q311" s="116">
        <v>970.35</v>
      </c>
      <c r="R311">
        <v>123732</v>
      </c>
    </row>
    <row r="312" spans="1:18" x14ac:dyDescent="0.25">
      <c r="A312" s="169">
        <v>45734</v>
      </c>
      <c r="B312" s="116">
        <v>992.55</v>
      </c>
      <c r="C312" s="116">
        <v>987.15</v>
      </c>
      <c r="D312" s="116">
        <v>972.05</v>
      </c>
      <c r="E312" s="116">
        <v>982</v>
      </c>
      <c r="F312" s="116">
        <v>987.15</v>
      </c>
      <c r="G312">
        <v>17216</v>
      </c>
      <c r="H312" s="116"/>
      <c r="I312" s="116"/>
      <c r="L312" s="169">
        <v>45734</v>
      </c>
      <c r="M312" s="116">
        <v>987.85</v>
      </c>
      <c r="N312" s="116">
        <v>992.05</v>
      </c>
      <c r="O312" s="116">
        <v>971.8</v>
      </c>
      <c r="P312" s="116">
        <v>977</v>
      </c>
      <c r="Q312" s="116">
        <v>987.85</v>
      </c>
      <c r="R312">
        <v>154658</v>
      </c>
    </row>
    <row r="313" spans="1:18" x14ac:dyDescent="0.25">
      <c r="A313" s="169">
        <v>45735</v>
      </c>
      <c r="B313" s="116">
        <v>1016.2</v>
      </c>
      <c r="C313" s="116">
        <v>1010.45</v>
      </c>
      <c r="D313" s="116">
        <v>972.2</v>
      </c>
      <c r="E313" s="116">
        <v>972.2</v>
      </c>
      <c r="F313" s="116">
        <v>1010.45</v>
      </c>
      <c r="G313">
        <v>12890</v>
      </c>
      <c r="H313" s="116"/>
      <c r="I313" s="116"/>
      <c r="L313" s="169">
        <v>45735</v>
      </c>
      <c r="M313" s="116">
        <v>1008.7</v>
      </c>
      <c r="N313" s="116">
        <v>1017.2</v>
      </c>
      <c r="O313" s="116">
        <v>989.2</v>
      </c>
      <c r="P313" s="116">
        <v>989.2</v>
      </c>
      <c r="Q313" s="116">
        <v>1008.7</v>
      </c>
      <c r="R313">
        <v>191035</v>
      </c>
    </row>
    <row r="314" spans="1:18" x14ac:dyDescent="0.25">
      <c r="A314" s="169">
        <v>45736</v>
      </c>
      <c r="B314" s="116">
        <v>1022</v>
      </c>
      <c r="C314" s="116">
        <v>1007.85</v>
      </c>
      <c r="D314" s="116">
        <v>993.1</v>
      </c>
      <c r="E314" s="116">
        <v>1017.85</v>
      </c>
      <c r="F314" s="116">
        <v>1007.85</v>
      </c>
      <c r="G314">
        <v>18045</v>
      </c>
      <c r="H314" s="116"/>
      <c r="I314" s="116"/>
      <c r="L314" s="169">
        <v>45736</v>
      </c>
      <c r="M314" s="116">
        <v>1009.85</v>
      </c>
      <c r="N314" s="116">
        <v>1021.65</v>
      </c>
      <c r="O314" s="116">
        <v>990.95</v>
      </c>
      <c r="P314" s="116">
        <v>1011.5</v>
      </c>
      <c r="Q314" s="116">
        <v>1009.85</v>
      </c>
      <c r="R314">
        <v>129487</v>
      </c>
    </row>
    <row r="315" spans="1:18" x14ac:dyDescent="0.25">
      <c r="A315" s="169">
        <v>45737</v>
      </c>
      <c r="B315" s="116">
        <v>1053.45</v>
      </c>
      <c r="C315" s="116">
        <v>1049.0999999999999</v>
      </c>
      <c r="D315" s="116">
        <v>999.05</v>
      </c>
      <c r="E315" s="116">
        <v>999.05</v>
      </c>
      <c r="F315" s="116">
        <v>1049.0999999999999</v>
      </c>
      <c r="G315">
        <v>17686</v>
      </c>
      <c r="H315" s="116"/>
      <c r="I315" s="116"/>
      <c r="L315" s="169">
        <v>45737</v>
      </c>
      <c r="M315" s="116">
        <v>1050.25</v>
      </c>
      <c r="N315" s="116">
        <v>1055</v>
      </c>
      <c r="O315" s="116">
        <v>1005.7</v>
      </c>
      <c r="P315" s="116">
        <v>1012.7</v>
      </c>
      <c r="Q315" s="116">
        <v>1050.25</v>
      </c>
      <c r="R315">
        <v>317714</v>
      </c>
    </row>
    <row r="316" spans="1:18" x14ac:dyDescent="0.25">
      <c r="A316" s="169">
        <v>45740</v>
      </c>
      <c r="B316" s="116">
        <v>1070</v>
      </c>
      <c r="C316" s="116">
        <v>1057.45</v>
      </c>
      <c r="D316" s="116">
        <v>1036.75</v>
      </c>
      <c r="E316" s="116">
        <v>1069</v>
      </c>
      <c r="F316" s="116">
        <v>1057.45</v>
      </c>
      <c r="G316">
        <v>15110</v>
      </c>
      <c r="H316" s="116"/>
      <c r="I316" s="116"/>
      <c r="L316" s="169">
        <v>45740</v>
      </c>
      <c r="M316" s="116">
        <v>1057.3</v>
      </c>
      <c r="N316" s="116">
        <v>1069.6500000000001</v>
      </c>
      <c r="O316" s="116">
        <v>1035.3</v>
      </c>
      <c r="P316" s="116">
        <v>1059.9000000000001</v>
      </c>
      <c r="Q316" s="116">
        <v>1057.3</v>
      </c>
      <c r="R316">
        <v>187511</v>
      </c>
    </row>
    <row r="317" spans="1:18" x14ac:dyDescent="0.25">
      <c r="A317" s="169">
        <v>45741</v>
      </c>
      <c r="B317" s="116">
        <v>1075</v>
      </c>
      <c r="C317" s="116">
        <v>1030.95</v>
      </c>
      <c r="D317" s="116">
        <v>1008.9</v>
      </c>
      <c r="E317" s="116">
        <v>1068.9000000000001</v>
      </c>
      <c r="F317" s="116">
        <v>1030.95</v>
      </c>
      <c r="G317">
        <v>22828</v>
      </c>
      <c r="H317" s="116"/>
      <c r="I317" s="116"/>
      <c r="L317" s="169">
        <v>45741</v>
      </c>
      <c r="M317" s="116">
        <v>1031.8</v>
      </c>
      <c r="N317" s="116">
        <v>1078</v>
      </c>
      <c r="O317" s="116">
        <v>1008.7</v>
      </c>
      <c r="P317" s="116">
        <v>1068</v>
      </c>
      <c r="Q317" s="116">
        <v>1031.8</v>
      </c>
      <c r="R317">
        <v>296643</v>
      </c>
    </row>
    <row r="318" spans="1:18" x14ac:dyDescent="0.25">
      <c r="A318" s="169">
        <v>45742</v>
      </c>
      <c r="B318" s="116">
        <v>1035</v>
      </c>
      <c r="C318" s="116">
        <v>1025</v>
      </c>
      <c r="D318" s="116">
        <v>1006.8</v>
      </c>
      <c r="E318" s="116">
        <v>1025</v>
      </c>
      <c r="F318" s="116">
        <v>1025</v>
      </c>
      <c r="G318">
        <v>12233</v>
      </c>
      <c r="H318" s="116"/>
      <c r="I318" s="116"/>
      <c r="L318" s="169">
        <v>45742</v>
      </c>
      <c r="M318" s="116">
        <v>1024.4000000000001</v>
      </c>
      <c r="N318" s="116">
        <v>1035.25</v>
      </c>
      <c r="O318" s="116">
        <v>1007.9</v>
      </c>
      <c r="P318" s="116">
        <v>1025</v>
      </c>
      <c r="Q318" s="116">
        <v>1024.4000000000001</v>
      </c>
      <c r="R318">
        <v>174359</v>
      </c>
    </row>
    <row r="319" spans="1:18" x14ac:dyDescent="0.25">
      <c r="A319" s="169">
        <v>45743</v>
      </c>
      <c r="B319" s="116">
        <v>1029.5</v>
      </c>
      <c r="C319" s="116">
        <v>1013.05</v>
      </c>
      <c r="D319" s="116">
        <v>1002.3</v>
      </c>
      <c r="E319" s="116">
        <v>1024.5999999999999</v>
      </c>
      <c r="F319" s="116">
        <v>1013.05</v>
      </c>
      <c r="G319">
        <v>16524</v>
      </c>
      <c r="H319" s="116"/>
      <c r="I319" s="116"/>
      <c r="L319" s="169">
        <v>45743</v>
      </c>
      <c r="M319" s="116">
        <v>1013.35</v>
      </c>
      <c r="N319" s="116">
        <v>1033.3499999999999</v>
      </c>
      <c r="O319" s="116">
        <v>1003</v>
      </c>
      <c r="P319" s="116">
        <v>1021.1</v>
      </c>
      <c r="Q319" s="116">
        <v>1013.35</v>
      </c>
      <c r="R319">
        <v>152670</v>
      </c>
    </row>
    <row r="320" spans="1:18" x14ac:dyDescent="0.25">
      <c r="A320" s="169">
        <v>45744</v>
      </c>
      <c r="B320" s="116">
        <v>1030</v>
      </c>
      <c r="C320" s="116">
        <v>999.65</v>
      </c>
      <c r="D320" s="116">
        <v>996.2</v>
      </c>
      <c r="E320" s="116">
        <v>1028.4000000000001</v>
      </c>
      <c r="F320" s="116">
        <v>999.65</v>
      </c>
      <c r="G320">
        <v>8230</v>
      </c>
      <c r="H320" s="116"/>
      <c r="I320" s="116"/>
      <c r="L320" s="169">
        <v>45744</v>
      </c>
      <c r="M320" s="116">
        <v>1000.55</v>
      </c>
      <c r="N320" s="116">
        <v>1027.95</v>
      </c>
      <c r="O320" s="116">
        <v>997</v>
      </c>
      <c r="P320" s="116">
        <v>1019.9</v>
      </c>
      <c r="Q320" s="116">
        <v>1000.55</v>
      </c>
      <c r="R320">
        <v>137028</v>
      </c>
    </row>
    <row r="321" spans="1:18" x14ac:dyDescent="0.25">
      <c r="A321" s="169">
        <v>45748</v>
      </c>
      <c r="B321" s="116">
        <v>1020.5</v>
      </c>
      <c r="C321" s="116">
        <v>1017.9</v>
      </c>
      <c r="D321" s="116">
        <v>981.1</v>
      </c>
      <c r="E321" s="116">
        <v>981.1</v>
      </c>
      <c r="F321" s="116">
        <v>1017.9</v>
      </c>
      <c r="G321">
        <v>5269</v>
      </c>
      <c r="H321" s="116"/>
      <c r="I321" s="116"/>
      <c r="L321" s="169">
        <v>45748</v>
      </c>
      <c r="M321" s="116">
        <v>1016.45</v>
      </c>
      <c r="N321" s="116">
        <v>1021.4</v>
      </c>
      <c r="O321" s="116">
        <v>982.85</v>
      </c>
      <c r="P321" s="116">
        <v>986</v>
      </c>
      <c r="Q321" s="116">
        <v>1016.45</v>
      </c>
      <c r="R321">
        <v>67704</v>
      </c>
    </row>
    <row r="322" spans="1:18" x14ac:dyDescent="0.25">
      <c r="A322" s="169">
        <v>45749</v>
      </c>
      <c r="B322" s="116">
        <v>1020.95</v>
      </c>
      <c r="C322" s="116">
        <v>1013.6</v>
      </c>
      <c r="D322" s="116">
        <v>991.6</v>
      </c>
      <c r="E322" s="116">
        <v>1020.95</v>
      </c>
      <c r="F322" s="116">
        <v>1013.6</v>
      </c>
      <c r="G322">
        <v>4812</v>
      </c>
      <c r="H322" s="116"/>
      <c r="I322" s="116"/>
      <c r="L322" s="169">
        <v>45749</v>
      </c>
      <c r="M322" s="116">
        <v>1013.65</v>
      </c>
      <c r="N322" s="116">
        <v>1019.9</v>
      </c>
      <c r="O322" s="116">
        <v>991.15</v>
      </c>
      <c r="P322" s="116">
        <v>1016.45</v>
      </c>
      <c r="Q322" s="116">
        <v>1013.65</v>
      </c>
      <c r="R322">
        <v>63480</v>
      </c>
    </row>
    <row r="323" spans="1:18" x14ac:dyDescent="0.25">
      <c r="A323" s="169">
        <v>45750</v>
      </c>
      <c r="B323" s="116">
        <v>1028.05</v>
      </c>
      <c r="C323" s="116">
        <v>1018.2</v>
      </c>
      <c r="D323" s="116">
        <v>1009.25</v>
      </c>
      <c r="E323" s="116">
        <v>1014</v>
      </c>
      <c r="F323" s="116">
        <v>1018.2</v>
      </c>
      <c r="G323">
        <v>4451</v>
      </c>
      <c r="H323" s="116"/>
      <c r="I323" s="116"/>
      <c r="L323" s="169">
        <v>45750</v>
      </c>
      <c r="M323" s="116">
        <v>1018.15</v>
      </c>
      <c r="N323" s="116">
        <v>1029.8</v>
      </c>
      <c r="O323" s="116">
        <v>1004.9</v>
      </c>
      <c r="P323" s="116">
        <v>1019</v>
      </c>
      <c r="Q323" s="116">
        <v>1018.15</v>
      </c>
      <c r="R323">
        <v>69778</v>
      </c>
    </row>
    <row r="324" spans="1:18" x14ac:dyDescent="0.25">
      <c r="A324" s="169">
        <v>45751</v>
      </c>
      <c r="B324" s="116">
        <v>1013.55</v>
      </c>
      <c r="C324" s="116">
        <v>980.3</v>
      </c>
      <c r="D324" s="116">
        <v>965.7</v>
      </c>
      <c r="E324" s="116">
        <v>1011.35</v>
      </c>
      <c r="F324" s="116">
        <v>980.3</v>
      </c>
      <c r="G324">
        <v>25587</v>
      </c>
      <c r="H324" s="116"/>
      <c r="I324" s="116"/>
      <c r="L324" s="169">
        <v>45751</v>
      </c>
      <c r="M324" s="116">
        <v>980.4</v>
      </c>
      <c r="N324" s="116">
        <v>1018</v>
      </c>
      <c r="O324" s="116">
        <v>967</v>
      </c>
      <c r="P324" s="116">
        <v>1018</v>
      </c>
      <c r="Q324" s="116">
        <v>980.4</v>
      </c>
      <c r="R324">
        <v>106281</v>
      </c>
    </row>
    <row r="325" spans="1:18" x14ac:dyDescent="0.25">
      <c r="A325" s="169">
        <v>45754</v>
      </c>
      <c r="B325" s="116">
        <v>968.25</v>
      </c>
      <c r="C325" s="116">
        <v>961.75</v>
      </c>
      <c r="D325" s="116">
        <v>890.65</v>
      </c>
      <c r="E325" s="116">
        <v>931.9</v>
      </c>
      <c r="F325" s="116">
        <v>961.75</v>
      </c>
      <c r="G325">
        <v>9631</v>
      </c>
      <c r="H325" s="116"/>
      <c r="I325" s="116"/>
      <c r="L325" s="169">
        <v>45754</v>
      </c>
      <c r="M325" s="116">
        <v>960.75</v>
      </c>
      <c r="N325" s="116">
        <v>969.9</v>
      </c>
      <c r="O325" s="116">
        <v>892.25</v>
      </c>
      <c r="P325" s="116">
        <v>912</v>
      </c>
      <c r="Q325" s="116">
        <v>960.75</v>
      </c>
      <c r="R325">
        <v>192694</v>
      </c>
    </row>
    <row r="326" spans="1:18" x14ac:dyDescent="0.25">
      <c r="A326" s="169">
        <v>45755</v>
      </c>
      <c r="B326" s="116">
        <v>988.15</v>
      </c>
      <c r="C326" s="116">
        <v>978.6</v>
      </c>
      <c r="D326" s="116">
        <v>941.55</v>
      </c>
      <c r="E326" s="116">
        <v>941.55</v>
      </c>
      <c r="F326" s="116">
        <v>978.6</v>
      </c>
      <c r="G326">
        <v>4945</v>
      </c>
      <c r="H326" s="116"/>
      <c r="I326" s="116"/>
      <c r="L326" s="169">
        <v>45755</v>
      </c>
      <c r="M326" s="116">
        <v>978.8</v>
      </c>
      <c r="N326" s="116">
        <v>988.45</v>
      </c>
      <c r="O326" s="116">
        <v>965.55</v>
      </c>
      <c r="P326" s="116">
        <v>974.9</v>
      </c>
      <c r="Q326" s="116">
        <v>978.8</v>
      </c>
      <c r="R326">
        <v>64320</v>
      </c>
    </row>
    <row r="327" spans="1:18" x14ac:dyDescent="0.25">
      <c r="A327" s="169">
        <v>45756</v>
      </c>
      <c r="B327" s="116">
        <v>999.4</v>
      </c>
      <c r="C327" s="116">
        <v>964.2</v>
      </c>
      <c r="D327" s="116">
        <v>960.5</v>
      </c>
      <c r="E327" s="116">
        <v>999.4</v>
      </c>
      <c r="F327" s="116">
        <v>964.2</v>
      </c>
      <c r="G327">
        <v>12037</v>
      </c>
      <c r="H327" s="116"/>
      <c r="I327" s="116"/>
      <c r="L327" s="169">
        <v>45756</v>
      </c>
      <c r="M327" s="116">
        <v>963.55</v>
      </c>
      <c r="N327" s="116">
        <v>978.8</v>
      </c>
      <c r="O327" s="116">
        <v>958.3</v>
      </c>
      <c r="P327" s="116">
        <v>966.3</v>
      </c>
      <c r="Q327" s="116">
        <v>963.55</v>
      </c>
      <c r="R327">
        <v>65505</v>
      </c>
    </row>
    <row r="328" spans="1:18" x14ac:dyDescent="0.25">
      <c r="A328" s="169">
        <v>45758</v>
      </c>
      <c r="B328" s="116">
        <v>1000.95</v>
      </c>
      <c r="C328" s="116">
        <v>995.6</v>
      </c>
      <c r="D328" s="116">
        <v>964.5</v>
      </c>
      <c r="E328" s="116">
        <v>984.95</v>
      </c>
      <c r="F328" s="116">
        <v>995.6</v>
      </c>
      <c r="G328">
        <v>8822</v>
      </c>
      <c r="H328" s="116"/>
      <c r="I328" s="116"/>
      <c r="L328" s="169">
        <v>45758</v>
      </c>
      <c r="M328" s="116">
        <v>997.75</v>
      </c>
      <c r="N328" s="116">
        <v>1001.35</v>
      </c>
      <c r="O328" s="116">
        <v>966.8</v>
      </c>
      <c r="P328" s="116">
        <v>966.8</v>
      </c>
      <c r="Q328" s="116">
        <v>997.75</v>
      </c>
      <c r="R328">
        <v>88488</v>
      </c>
    </row>
    <row r="329" spans="1:18" x14ac:dyDescent="0.25">
      <c r="A329" s="169">
        <v>45762</v>
      </c>
      <c r="B329" s="116">
        <v>1025.1500000000001</v>
      </c>
      <c r="C329" s="116">
        <v>1015.6</v>
      </c>
      <c r="D329" s="116">
        <v>998.95</v>
      </c>
      <c r="E329" s="116">
        <v>1024.95</v>
      </c>
      <c r="F329" s="116">
        <v>1015.6</v>
      </c>
      <c r="G329">
        <v>7461</v>
      </c>
      <c r="H329" s="116"/>
      <c r="I329" s="116"/>
      <c r="L329" s="169">
        <v>45762</v>
      </c>
      <c r="M329" s="116">
        <v>1014.5</v>
      </c>
      <c r="N329" s="116">
        <v>1024.9000000000001</v>
      </c>
      <c r="O329" s="116">
        <v>999</v>
      </c>
      <c r="P329" s="116">
        <v>1010</v>
      </c>
      <c r="Q329" s="116">
        <v>1014.5</v>
      </c>
      <c r="R329">
        <v>101935</v>
      </c>
    </row>
    <row r="330" spans="1:18" x14ac:dyDescent="0.25">
      <c r="A330" s="169">
        <v>45763</v>
      </c>
      <c r="B330" s="116">
        <v>1026.2</v>
      </c>
      <c r="C330" s="116">
        <v>1021.4</v>
      </c>
      <c r="D330" s="116">
        <v>1010.65</v>
      </c>
      <c r="E330" s="116">
        <v>1015.6</v>
      </c>
      <c r="F330" s="116">
        <v>1021.4</v>
      </c>
      <c r="G330">
        <v>6941</v>
      </c>
      <c r="H330" s="116"/>
      <c r="I330" s="116"/>
      <c r="L330" s="169">
        <v>45763</v>
      </c>
      <c r="M330" s="116">
        <v>1021.1</v>
      </c>
      <c r="N330" s="116">
        <v>1027.9000000000001</v>
      </c>
      <c r="O330" s="116">
        <v>1011.2</v>
      </c>
      <c r="P330" s="116">
        <v>1016</v>
      </c>
      <c r="Q330" s="116">
        <v>1021.1</v>
      </c>
      <c r="R330">
        <v>61308</v>
      </c>
    </row>
    <row r="331" spans="1:18" x14ac:dyDescent="0.25">
      <c r="A331" s="169">
        <v>45764</v>
      </c>
      <c r="B331" s="116">
        <v>1031.5999999999999</v>
      </c>
      <c r="C331" s="116">
        <v>1016.45</v>
      </c>
      <c r="D331" s="116">
        <v>1010</v>
      </c>
      <c r="E331" s="116">
        <v>1010</v>
      </c>
      <c r="F331" s="116">
        <v>1016.45</v>
      </c>
      <c r="G331">
        <v>10146</v>
      </c>
      <c r="H331" s="116"/>
      <c r="I331" s="116"/>
      <c r="L331" s="169">
        <v>45764</v>
      </c>
      <c r="M331" s="116">
        <v>1016.9</v>
      </c>
      <c r="N331" s="116">
        <v>1034.9000000000001</v>
      </c>
      <c r="O331" s="116">
        <v>1002</v>
      </c>
      <c r="P331" s="116">
        <v>1002</v>
      </c>
      <c r="Q331" s="116">
        <v>1016.9</v>
      </c>
      <c r="R331">
        <v>72998</v>
      </c>
    </row>
    <row r="332" spans="1:18" x14ac:dyDescent="0.25">
      <c r="A332" s="169">
        <v>45768</v>
      </c>
      <c r="B332" s="116">
        <v>1041.75</v>
      </c>
      <c r="C332" s="116">
        <v>1040</v>
      </c>
      <c r="D332" s="116">
        <v>1009.85</v>
      </c>
      <c r="E332" s="116">
        <v>1018.6</v>
      </c>
      <c r="F332" s="116">
        <v>1040</v>
      </c>
      <c r="G332">
        <v>4015</v>
      </c>
      <c r="H332" s="116"/>
      <c r="I332" s="116"/>
      <c r="L332" s="169">
        <v>45768</v>
      </c>
      <c r="M332" s="116">
        <v>1040.0999999999999</v>
      </c>
      <c r="N332" s="116">
        <v>1042</v>
      </c>
      <c r="O332" s="116">
        <v>1009.1</v>
      </c>
      <c r="P332" s="116">
        <v>1018</v>
      </c>
      <c r="Q332" s="116">
        <v>1040.0999999999999</v>
      </c>
      <c r="R332">
        <v>80244</v>
      </c>
    </row>
    <row r="333" spans="1:18" x14ac:dyDescent="0.25">
      <c r="A333" s="169">
        <v>45769</v>
      </c>
      <c r="B333" s="116">
        <v>1042.8499999999999</v>
      </c>
      <c r="C333" s="116">
        <v>1039.0999999999999</v>
      </c>
      <c r="D333" s="116">
        <v>1033.95</v>
      </c>
      <c r="E333" s="116">
        <v>1040.25</v>
      </c>
      <c r="F333" s="116">
        <v>1039.0999999999999</v>
      </c>
      <c r="G333">
        <v>1722</v>
      </c>
      <c r="H333" s="116"/>
      <c r="I333" s="116"/>
      <c r="L333" s="169">
        <v>45769</v>
      </c>
      <c r="M333" s="116">
        <v>1039.4000000000001</v>
      </c>
      <c r="N333" s="116">
        <v>1047.3</v>
      </c>
      <c r="O333" s="116">
        <v>1030.5999999999999</v>
      </c>
      <c r="P333" s="116">
        <v>1046</v>
      </c>
      <c r="Q333" s="116">
        <v>1039.4000000000001</v>
      </c>
      <c r="R333">
        <v>68862</v>
      </c>
    </row>
    <row r="334" spans="1:18" x14ac:dyDescent="0.25">
      <c r="A334" s="169">
        <v>45770</v>
      </c>
      <c r="B334" s="116">
        <v>1050.7</v>
      </c>
      <c r="C334" s="116">
        <v>1031.05</v>
      </c>
      <c r="D334" s="116">
        <v>1021.55</v>
      </c>
      <c r="E334" s="116">
        <v>1039</v>
      </c>
      <c r="F334" s="116">
        <v>1031.05</v>
      </c>
      <c r="G334">
        <v>4481</v>
      </c>
      <c r="H334" s="116"/>
      <c r="I334" s="116"/>
      <c r="L334" s="169">
        <v>45770</v>
      </c>
      <c r="M334" s="116">
        <v>1032.5</v>
      </c>
      <c r="N334" s="116">
        <v>1051.4000000000001</v>
      </c>
      <c r="O334" s="116">
        <v>1020</v>
      </c>
      <c r="P334" s="116">
        <v>1042.5999999999999</v>
      </c>
      <c r="Q334" s="116">
        <v>1032.5</v>
      </c>
      <c r="R334">
        <v>55664</v>
      </c>
    </row>
    <row r="335" spans="1:18" x14ac:dyDescent="0.25">
      <c r="A335" s="169">
        <v>45771</v>
      </c>
      <c r="B335" s="116">
        <v>1040.7</v>
      </c>
      <c r="C335" s="116">
        <v>1017.25</v>
      </c>
      <c r="D335" s="116">
        <v>1015</v>
      </c>
      <c r="E335" s="116">
        <v>1032.8499999999999</v>
      </c>
      <c r="F335" s="116">
        <v>1017.25</v>
      </c>
      <c r="G335">
        <v>2853</v>
      </c>
      <c r="H335" s="116"/>
      <c r="I335" s="116"/>
      <c r="L335" s="169">
        <v>45771</v>
      </c>
      <c r="M335" s="116">
        <v>1017.6</v>
      </c>
      <c r="N335" s="116">
        <v>1044</v>
      </c>
      <c r="O335" s="116">
        <v>1013.9</v>
      </c>
      <c r="P335" s="116">
        <v>1025</v>
      </c>
      <c r="Q335" s="116">
        <v>1017.6</v>
      </c>
      <c r="R335">
        <v>64845</v>
      </c>
    </row>
    <row r="336" spans="1:18" x14ac:dyDescent="0.25">
      <c r="A336" s="169">
        <v>45772</v>
      </c>
      <c r="B336" s="116">
        <v>1019.4</v>
      </c>
      <c r="C336" s="116">
        <v>1016.2</v>
      </c>
      <c r="D336" s="116">
        <v>985.85</v>
      </c>
      <c r="E336" s="116">
        <v>1010.05</v>
      </c>
      <c r="F336" s="116">
        <v>1016.2</v>
      </c>
      <c r="G336">
        <v>5873</v>
      </c>
      <c r="H336" s="116"/>
      <c r="I336" s="116"/>
      <c r="L336" s="169">
        <v>45772</v>
      </c>
      <c r="M336" s="116">
        <v>1014.9</v>
      </c>
      <c r="N336" s="116">
        <v>1023</v>
      </c>
      <c r="O336" s="116">
        <v>985</v>
      </c>
      <c r="P336" s="116">
        <v>1017</v>
      </c>
      <c r="Q336" s="116">
        <v>1014.9</v>
      </c>
      <c r="R336">
        <v>154347</v>
      </c>
    </row>
    <row r="337" spans="1:18" x14ac:dyDescent="0.25">
      <c r="A337" s="169">
        <v>45775</v>
      </c>
      <c r="B337" s="116">
        <v>1017.5</v>
      </c>
      <c r="C337" s="116">
        <v>1009.15</v>
      </c>
      <c r="D337" s="116">
        <v>996.05</v>
      </c>
      <c r="E337" s="116">
        <v>1002.6</v>
      </c>
      <c r="F337" s="116">
        <v>1009.15</v>
      </c>
      <c r="G337">
        <v>10096</v>
      </c>
      <c r="H337" s="116"/>
      <c r="I337" s="116"/>
      <c r="L337" s="169">
        <v>45775</v>
      </c>
      <c r="M337" s="116">
        <v>1010.7</v>
      </c>
      <c r="N337" s="116">
        <v>1018.9</v>
      </c>
      <c r="O337" s="116">
        <v>999.2</v>
      </c>
      <c r="P337" s="116">
        <v>1009.8</v>
      </c>
      <c r="Q337" s="116">
        <v>1010.7</v>
      </c>
      <c r="R337">
        <v>77092</v>
      </c>
    </row>
    <row r="338" spans="1:18" x14ac:dyDescent="0.25">
      <c r="A338" s="169">
        <v>45776</v>
      </c>
      <c r="B338" s="116">
        <v>1022.15</v>
      </c>
      <c r="C338" s="116">
        <v>991.15</v>
      </c>
      <c r="D338" s="116">
        <v>986.4</v>
      </c>
      <c r="E338" s="116">
        <v>1000</v>
      </c>
      <c r="F338" s="116">
        <v>991.15</v>
      </c>
      <c r="G338">
        <v>4375</v>
      </c>
      <c r="H338" s="116"/>
      <c r="I338" s="116"/>
      <c r="L338" s="169">
        <v>45776</v>
      </c>
      <c r="M338" s="116">
        <v>991.8</v>
      </c>
      <c r="N338" s="116">
        <v>1022</v>
      </c>
      <c r="O338" s="116">
        <v>986</v>
      </c>
      <c r="P338" s="116">
        <v>1001</v>
      </c>
      <c r="Q338" s="116">
        <v>991.8</v>
      </c>
      <c r="R338">
        <v>103658</v>
      </c>
    </row>
    <row r="339" spans="1:18" x14ac:dyDescent="0.25">
      <c r="A339" s="169">
        <v>45777</v>
      </c>
      <c r="B339" s="116">
        <v>995.15</v>
      </c>
      <c r="C339" s="116">
        <v>987.9</v>
      </c>
      <c r="D339" s="116">
        <v>973</v>
      </c>
      <c r="E339" s="116">
        <v>981.2</v>
      </c>
      <c r="F339" s="116">
        <v>987.9</v>
      </c>
      <c r="G339">
        <v>1999</v>
      </c>
      <c r="H339" s="116"/>
      <c r="I339" s="116"/>
      <c r="L339" s="169">
        <v>45777</v>
      </c>
      <c r="M339" s="116">
        <v>988.8</v>
      </c>
      <c r="N339" s="116">
        <v>993.7</v>
      </c>
      <c r="O339" s="116">
        <v>973</v>
      </c>
      <c r="P339" s="116">
        <v>991</v>
      </c>
      <c r="Q339" s="116">
        <v>988.8</v>
      </c>
      <c r="R339">
        <v>79142</v>
      </c>
    </row>
    <row r="340" spans="1:18" x14ac:dyDescent="0.25">
      <c r="A340" s="169">
        <v>45779</v>
      </c>
      <c r="B340" s="116">
        <v>999.45</v>
      </c>
      <c r="C340" s="116">
        <v>997.55</v>
      </c>
      <c r="D340" s="116">
        <v>970</v>
      </c>
      <c r="E340" s="116">
        <v>986.25</v>
      </c>
      <c r="F340" s="116">
        <v>997.55</v>
      </c>
      <c r="G340">
        <v>3042</v>
      </c>
      <c r="H340" s="116"/>
      <c r="I340" s="116"/>
      <c r="L340" s="169">
        <v>45779</v>
      </c>
      <c r="M340" s="116">
        <v>997.9</v>
      </c>
      <c r="N340" s="116">
        <v>999.9</v>
      </c>
      <c r="O340" s="116">
        <v>968.8</v>
      </c>
      <c r="P340" s="116">
        <v>985.05</v>
      </c>
      <c r="Q340" s="116">
        <v>997.9</v>
      </c>
      <c r="R340">
        <v>84349</v>
      </c>
    </row>
    <row r="341" spans="1:18" x14ac:dyDescent="0.25">
      <c r="A341" s="169">
        <v>45782</v>
      </c>
      <c r="B341" s="116">
        <v>1003.5</v>
      </c>
      <c r="C341" s="116">
        <v>1000.15</v>
      </c>
      <c r="D341" s="116">
        <v>975.05</v>
      </c>
      <c r="E341" s="116">
        <v>975.05</v>
      </c>
      <c r="F341" s="116">
        <v>1000.15</v>
      </c>
      <c r="G341">
        <v>1965</v>
      </c>
      <c r="H341" s="116"/>
      <c r="I341" s="116"/>
      <c r="L341" s="169">
        <v>45782</v>
      </c>
      <c r="M341" s="116">
        <v>1000.6</v>
      </c>
      <c r="N341" s="116">
        <v>1007.45</v>
      </c>
      <c r="O341" s="116">
        <v>987.6</v>
      </c>
      <c r="P341" s="116">
        <v>989.9</v>
      </c>
      <c r="Q341" s="116">
        <v>1000.6</v>
      </c>
      <c r="R341">
        <v>40064</v>
      </c>
    </row>
    <row r="342" spans="1:18" x14ac:dyDescent="0.25">
      <c r="A342" s="169">
        <v>45783</v>
      </c>
      <c r="B342" s="116">
        <v>1001.05</v>
      </c>
      <c r="C342" s="116">
        <v>983.2</v>
      </c>
      <c r="D342" s="116">
        <v>974.2</v>
      </c>
      <c r="E342" s="116">
        <v>995</v>
      </c>
      <c r="F342" s="116">
        <v>983.2</v>
      </c>
      <c r="G342">
        <v>2930</v>
      </c>
      <c r="H342" s="116"/>
      <c r="I342" s="116"/>
      <c r="L342" s="169">
        <v>45783</v>
      </c>
      <c r="M342" s="116">
        <v>980</v>
      </c>
      <c r="N342" s="116">
        <v>1006</v>
      </c>
      <c r="O342" s="116">
        <v>971.6</v>
      </c>
      <c r="P342" s="116">
        <v>991</v>
      </c>
      <c r="Q342" s="116">
        <v>980</v>
      </c>
      <c r="R342">
        <v>53700</v>
      </c>
    </row>
    <row r="343" spans="1:18" x14ac:dyDescent="0.25">
      <c r="A343" s="169">
        <v>45784</v>
      </c>
      <c r="B343" s="116">
        <v>998</v>
      </c>
      <c r="C343" s="116">
        <v>991.35</v>
      </c>
      <c r="D343" s="116">
        <v>956</v>
      </c>
      <c r="E343" s="116">
        <v>960.35</v>
      </c>
      <c r="F343" s="116">
        <v>991.35</v>
      </c>
      <c r="G343">
        <v>4324</v>
      </c>
      <c r="H343" s="116"/>
      <c r="I343" s="116"/>
      <c r="L343" s="169">
        <v>45784</v>
      </c>
      <c r="M343" s="116">
        <v>992.4</v>
      </c>
      <c r="N343" s="116">
        <v>995.35</v>
      </c>
      <c r="O343" s="116">
        <v>951.55</v>
      </c>
      <c r="P343" s="116">
        <v>955.1</v>
      </c>
      <c r="Q343" s="116">
        <v>992.4</v>
      </c>
      <c r="R343">
        <v>59351</v>
      </c>
    </row>
    <row r="344" spans="1:18" x14ac:dyDescent="0.25">
      <c r="A344" s="169">
        <v>45785</v>
      </c>
      <c r="B344" s="116">
        <v>1020.4</v>
      </c>
      <c r="C344" s="116">
        <v>984.45</v>
      </c>
      <c r="D344" s="116">
        <v>970.2</v>
      </c>
      <c r="E344" s="116">
        <v>970.2</v>
      </c>
      <c r="F344" s="116">
        <v>984.45</v>
      </c>
      <c r="G344">
        <v>7041</v>
      </c>
      <c r="H344" s="116"/>
      <c r="I344" s="116"/>
      <c r="L344" s="169">
        <v>45785</v>
      </c>
      <c r="M344" s="116">
        <v>987.85</v>
      </c>
      <c r="N344" s="116">
        <v>1020</v>
      </c>
      <c r="O344" s="116">
        <v>980</v>
      </c>
      <c r="P344" s="116">
        <v>989.9</v>
      </c>
      <c r="Q344" s="116">
        <v>987.85</v>
      </c>
      <c r="R344">
        <v>133812</v>
      </c>
    </row>
    <row r="345" spans="1:18" x14ac:dyDescent="0.25">
      <c r="A345" s="169">
        <v>45786</v>
      </c>
      <c r="B345" s="116">
        <v>988.5</v>
      </c>
      <c r="C345" s="116">
        <v>983.05</v>
      </c>
      <c r="D345" s="116">
        <v>956.8</v>
      </c>
      <c r="E345" s="116">
        <v>964.75</v>
      </c>
      <c r="F345" s="116">
        <v>983.05</v>
      </c>
      <c r="G345">
        <v>3402</v>
      </c>
      <c r="H345" s="116"/>
      <c r="I345" s="116"/>
      <c r="L345" s="169">
        <v>45786</v>
      </c>
      <c r="M345" s="116">
        <v>979.4</v>
      </c>
      <c r="N345" s="116">
        <v>989</v>
      </c>
      <c r="O345" s="116">
        <v>955.5</v>
      </c>
      <c r="P345" s="116">
        <v>960</v>
      </c>
      <c r="Q345" s="116">
        <v>979.4</v>
      </c>
      <c r="R345">
        <v>166984</v>
      </c>
    </row>
    <row r="346" spans="1:18" x14ac:dyDescent="0.25">
      <c r="A346" s="169">
        <v>45789</v>
      </c>
      <c r="B346" s="116">
        <v>1037</v>
      </c>
      <c r="C346" s="116">
        <v>1028.5</v>
      </c>
      <c r="D346" s="116">
        <v>998.05</v>
      </c>
      <c r="E346" s="116">
        <v>1025</v>
      </c>
      <c r="F346" s="116">
        <v>1028.5</v>
      </c>
      <c r="G346">
        <v>10269</v>
      </c>
      <c r="H346" s="116"/>
      <c r="I346" s="116"/>
      <c r="L346" s="169">
        <v>45789</v>
      </c>
      <c r="M346" s="116">
        <v>1029.05</v>
      </c>
      <c r="N346" s="116">
        <v>1037</v>
      </c>
      <c r="O346" s="116">
        <v>994.55</v>
      </c>
      <c r="P346" s="116">
        <v>1019.9</v>
      </c>
      <c r="Q346" s="116">
        <v>1029.05</v>
      </c>
      <c r="R346">
        <v>77606</v>
      </c>
    </row>
    <row r="347" spans="1:18" x14ac:dyDescent="0.25">
      <c r="A347" s="169">
        <v>45790</v>
      </c>
      <c r="B347" s="116">
        <v>1061.3</v>
      </c>
      <c r="C347" s="116">
        <v>1057.6500000000001</v>
      </c>
      <c r="D347" s="116">
        <v>1022.75</v>
      </c>
      <c r="E347" s="116">
        <v>1025</v>
      </c>
      <c r="F347" s="116">
        <v>1057.6500000000001</v>
      </c>
      <c r="G347">
        <v>8091</v>
      </c>
      <c r="H347" s="116"/>
      <c r="I347" s="116"/>
      <c r="L347" s="169">
        <v>45790</v>
      </c>
      <c r="M347" s="116">
        <v>1055.8</v>
      </c>
      <c r="N347" s="116">
        <v>1064</v>
      </c>
      <c r="O347" s="116">
        <v>1011.3</v>
      </c>
      <c r="P347" s="116">
        <v>1011.3</v>
      </c>
      <c r="Q347" s="116">
        <v>1055.8</v>
      </c>
      <c r="R347">
        <v>91965</v>
      </c>
    </row>
    <row r="348" spans="1:18" x14ac:dyDescent="0.25">
      <c r="A348" s="169">
        <v>45791</v>
      </c>
      <c r="B348" s="116">
        <v>1097.95</v>
      </c>
      <c r="C348" s="116">
        <v>1091.7</v>
      </c>
      <c r="D348" s="116">
        <v>1056</v>
      </c>
      <c r="E348" s="116">
        <v>1079.95</v>
      </c>
      <c r="F348" s="116">
        <v>1091.7</v>
      </c>
      <c r="G348">
        <v>17231</v>
      </c>
      <c r="H348" s="116"/>
      <c r="I348" s="116"/>
      <c r="L348" s="169">
        <v>45791</v>
      </c>
      <c r="M348" s="116">
        <v>1090.4000000000001</v>
      </c>
      <c r="N348" s="116">
        <v>1096.6500000000001</v>
      </c>
      <c r="O348" s="116">
        <v>1055.7</v>
      </c>
      <c r="P348" s="116">
        <v>1057.0999999999999</v>
      </c>
      <c r="Q348" s="116">
        <v>1090.4000000000001</v>
      </c>
      <c r="R348">
        <v>155630</v>
      </c>
    </row>
    <row r="349" spans="1:18" x14ac:dyDescent="0.25">
      <c r="A349" s="169">
        <v>45792</v>
      </c>
      <c r="B349" s="116">
        <v>1129</v>
      </c>
      <c r="C349" s="116">
        <v>1121.2</v>
      </c>
      <c r="D349" s="116">
        <v>1090.0999999999999</v>
      </c>
      <c r="E349" s="116">
        <v>1092.4000000000001</v>
      </c>
      <c r="F349" s="116">
        <v>1121.2</v>
      </c>
      <c r="G349">
        <v>20785</v>
      </c>
      <c r="H349" s="116"/>
      <c r="I349" s="116"/>
      <c r="L349" s="169">
        <v>45792</v>
      </c>
      <c r="M349" s="116">
        <v>1122.2</v>
      </c>
      <c r="N349" s="116">
        <v>1128.9000000000001</v>
      </c>
      <c r="O349" s="116">
        <v>1090.4000000000001</v>
      </c>
      <c r="P349" s="116">
        <v>1100</v>
      </c>
      <c r="Q349" s="116">
        <v>1122.2</v>
      </c>
      <c r="R349">
        <v>148302</v>
      </c>
    </row>
    <row r="350" spans="1:18" x14ac:dyDescent="0.25">
      <c r="A350" s="169">
        <v>45793</v>
      </c>
      <c r="B350" s="116">
        <v>1172</v>
      </c>
      <c r="C350" s="116">
        <v>1160.55</v>
      </c>
      <c r="D350" s="116">
        <v>1131.5</v>
      </c>
      <c r="E350" s="116">
        <v>1157.75</v>
      </c>
      <c r="F350" s="116">
        <v>1160.55</v>
      </c>
      <c r="G350">
        <v>21918</v>
      </c>
      <c r="H350" s="116"/>
      <c r="I350" s="116"/>
      <c r="L350" s="169">
        <v>45793</v>
      </c>
      <c r="M350" s="116">
        <v>1160.55</v>
      </c>
      <c r="N350" s="116">
        <v>1174</v>
      </c>
      <c r="O350" s="116">
        <v>1132.2</v>
      </c>
      <c r="P350" s="116">
        <v>1150</v>
      </c>
      <c r="Q350" s="116">
        <v>1160.55</v>
      </c>
      <c r="R350">
        <v>470356</v>
      </c>
    </row>
    <row r="351" spans="1:18" x14ac:dyDescent="0.25">
      <c r="A351" s="169">
        <v>45796</v>
      </c>
      <c r="B351" s="116">
        <v>1188.45</v>
      </c>
      <c r="C351" s="116">
        <v>1163.2</v>
      </c>
      <c r="D351" s="116">
        <v>1151.8</v>
      </c>
      <c r="E351" s="116">
        <v>1182.95</v>
      </c>
      <c r="F351" s="116">
        <v>1163.2</v>
      </c>
      <c r="G351">
        <v>26141</v>
      </c>
      <c r="H351" s="116"/>
      <c r="I351" s="116"/>
      <c r="L351" s="169">
        <v>45796</v>
      </c>
      <c r="M351" s="116">
        <v>1162.0999999999999</v>
      </c>
      <c r="N351" s="116">
        <v>1189</v>
      </c>
      <c r="O351" s="116">
        <v>1154.5999999999999</v>
      </c>
      <c r="P351" s="116">
        <v>1170</v>
      </c>
      <c r="Q351" s="116">
        <v>1162.0999999999999</v>
      </c>
      <c r="R351">
        <v>126847</v>
      </c>
    </row>
    <row r="352" spans="1:18" x14ac:dyDescent="0.25">
      <c r="A352" s="169">
        <v>45797</v>
      </c>
      <c r="B352" s="116">
        <v>1187</v>
      </c>
      <c r="C352" s="116">
        <v>1177.55</v>
      </c>
      <c r="D352" s="116">
        <v>1155.3</v>
      </c>
      <c r="E352" s="116">
        <v>1155.3</v>
      </c>
      <c r="F352" s="116">
        <v>1177.55</v>
      </c>
      <c r="G352">
        <v>14504</v>
      </c>
      <c r="H352" s="116"/>
      <c r="I352" s="116"/>
      <c r="L352" s="169">
        <v>45797</v>
      </c>
      <c r="M352" s="116">
        <v>1178.8499999999999</v>
      </c>
      <c r="N352" s="116">
        <v>1189.9000000000001</v>
      </c>
      <c r="O352" s="116">
        <v>1155.55</v>
      </c>
      <c r="P352" s="116">
        <v>1170</v>
      </c>
      <c r="Q352" s="116">
        <v>1178.8499999999999</v>
      </c>
      <c r="R352">
        <v>147494</v>
      </c>
    </row>
    <row r="353" spans="1:18" x14ac:dyDescent="0.25">
      <c r="A353" s="169">
        <v>45798</v>
      </c>
      <c r="B353" s="116">
        <v>1194</v>
      </c>
      <c r="C353" s="116">
        <v>1188.9000000000001</v>
      </c>
      <c r="D353" s="116">
        <v>1179</v>
      </c>
      <c r="E353" s="116">
        <v>1185</v>
      </c>
      <c r="F353" s="116">
        <v>1188.9000000000001</v>
      </c>
      <c r="G353">
        <v>5177</v>
      </c>
      <c r="H353" s="116"/>
      <c r="I353" s="116"/>
      <c r="L353" s="169">
        <v>45798</v>
      </c>
      <c r="M353" s="116">
        <v>1186.7</v>
      </c>
      <c r="N353" s="116">
        <v>1195.95</v>
      </c>
      <c r="O353" s="116">
        <v>1177.75</v>
      </c>
      <c r="P353" s="116">
        <v>1190</v>
      </c>
      <c r="Q353" s="116">
        <v>1186.7</v>
      </c>
      <c r="R353">
        <v>78573</v>
      </c>
    </row>
    <row r="354" spans="1:18" x14ac:dyDescent="0.25">
      <c r="A354" s="169">
        <v>45799</v>
      </c>
      <c r="B354" s="116">
        <v>1194.5</v>
      </c>
      <c r="C354" s="116">
        <v>1182.95</v>
      </c>
      <c r="D354" s="116">
        <v>1164.05</v>
      </c>
      <c r="E354" s="116">
        <v>1188.9000000000001</v>
      </c>
      <c r="F354" s="116">
        <v>1182.95</v>
      </c>
      <c r="G354">
        <v>12678</v>
      </c>
      <c r="H354" s="116"/>
      <c r="I354" s="116"/>
      <c r="L354" s="169">
        <v>45799</v>
      </c>
      <c r="M354" s="116">
        <v>1183.05</v>
      </c>
      <c r="N354" s="116">
        <v>1194.75</v>
      </c>
      <c r="O354" s="116">
        <v>1163.7</v>
      </c>
      <c r="P354" s="116">
        <v>1176</v>
      </c>
      <c r="Q354" s="116">
        <v>1183.05</v>
      </c>
      <c r="R354">
        <v>70883</v>
      </c>
    </row>
    <row r="355" spans="1:18" x14ac:dyDescent="0.25">
      <c r="A355" s="169">
        <v>45800</v>
      </c>
      <c r="B355" s="116">
        <v>1215.75</v>
      </c>
      <c r="C355" s="116">
        <v>1191.25</v>
      </c>
      <c r="D355" s="116">
        <v>1177.8</v>
      </c>
      <c r="E355" s="116">
        <v>1198.8</v>
      </c>
      <c r="F355" s="116">
        <v>1191.25</v>
      </c>
      <c r="G355">
        <v>7212</v>
      </c>
      <c r="H355" s="116"/>
      <c r="I355" s="116"/>
      <c r="L355" s="169">
        <v>45800</v>
      </c>
      <c r="M355" s="116">
        <v>1191.95</v>
      </c>
      <c r="N355" s="116">
        <v>1216.9000000000001</v>
      </c>
      <c r="O355" s="116">
        <v>1178</v>
      </c>
      <c r="P355" s="116">
        <v>1184.7</v>
      </c>
      <c r="Q355" s="116">
        <v>1191.95</v>
      </c>
      <c r="R355">
        <v>153804</v>
      </c>
    </row>
    <row r="356" spans="1:18" x14ac:dyDescent="0.25">
      <c r="A356" s="169">
        <v>45803</v>
      </c>
      <c r="B356" s="116">
        <v>1196.5</v>
      </c>
      <c r="C356" s="116">
        <v>1181.9000000000001</v>
      </c>
      <c r="D356" s="116">
        <v>1165.7</v>
      </c>
      <c r="E356" s="116">
        <v>1190.6500000000001</v>
      </c>
      <c r="F356" s="116">
        <v>1181.9000000000001</v>
      </c>
      <c r="G356">
        <v>4948</v>
      </c>
      <c r="H356" s="116"/>
      <c r="I356" s="116"/>
      <c r="L356" s="169">
        <v>45803</v>
      </c>
      <c r="M356" s="116">
        <v>1180.7</v>
      </c>
      <c r="N356" s="116">
        <v>1198.3499999999999</v>
      </c>
      <c r="O356" s="116">
        <v>1163.55</v>
      </c>
      <c r="P356" s="116">
        <v>1191.95</v>
      </c>
      <c r="Q356" s="116">
        <v>1180.7</v>
      </c>
      <c r="R356">
        <v>90509</v>
      </c>
    </row>
    <row r="357" spans="1:18" x14ac:dyDescent="0.25">
      <c r="A357" s="169">
        <v>45804</v>
      </c>
      <c r="B357" s="116">
        <v>1231</v>
      </c>
      <c r="C357" s="116">
        <v>1224.7</v>
      </c>
      <c r="D357" s="116">
        <v>1181.25</v>
      </c>
      <c r="E357" s="116">
        <v>1181.95</v>
      </c>
      <c r="F357" s="116">
        <v>1224.7</v>
      </c>
      <c r="G357">
        <v>37287</v>
      </c>
      <c r="H357" s="116"/>
      <c r="I357" s="116"/>
      <c r="L357" s="169">
        <v>45804</v>
      </c>
      <c r="M357" s="116">
        <v>1223.5999999999999</v>
      </c>
      <c r="N357" s="116">
        <v>1233.9000000000001</v>
      </c>
      <c r="O357" s="116">
        <v>1179.45</v>
      </c>
      <c r="P357" s="116">
        <v>1189.7</v>
      </c>
      <c r="Q357" s="116">
        <v>1223.5999999999999</v>
      </c>
      <c r="R357">
        <v>315606</v>
      </c>
    </row>
    <row r="358" spans="1:18" x14ac:dyDescent="0.25">
      <c r="A358" s="169">
        <v>45805</v>
      </c>
      <c r="B358" s="116">
        <v>1227.95</v>
      </c>
      <c r="C358" s="116">
        <v>1203.0999999999999</v>
      </c>
      <c r="D358" s="116">
        <v>1201.3</v>
      </c>
      <c r="E358" s="116">
        <v>1225.75</v>
      </c>
      <c r="F358" s="116">
        <v>1203.0999999999999</v>
      </c>
      <c r="G358">
        <v>10642</v>
      </c>
      <c r="H358" s="116"/>
      <c r="I358" s="116"/>
      <c r="L358" s="169">
        <v>45805</v>
      </c>
      <c r="M358" s="116">
        <v>1203.3</v>
      </c>
      <c r="N358" s="116">
        <v>1232</v>
      </c>
      <c r="O358" s="116">
        <v>1201</v>
      </c>
      <c r="P358" s="116">
        <v>1232</v>
      </c>
      <c r="Q358" s="116">
        <v>1203.3</v>
      </c>
      <c r="R358">
        <v>74466</v>
      </c>
    </row>
    <row r="359" spans="1:18" x14ac:dyDescent="0.25">
      <c r="A359" s="169">
        <v>45806</v>
      </c>
      <c r="B359" s="116">
        <v>1216.2</v>
      </c>
      <c r="C359" s="116">
        <v>1200.4000000000001</v>
      </c>
      <c r="D359" s="116">
        <v>1190.05</v>
      </c>
      <c r="E359" s="116">
        <v>1190.05</v>
      </c>
      <c r="F359" s="116">
        <v>1200.4000000000001</v>
      </c>
      <c r="G359">
        <v>4047</v>
      </c>
      <c r="H359" s="116"/>
      <c r="I359" s="116"/>
      <c r="L359" s="169">
        <v>45806</v>
      </c>
      <c r="M359" s="116">
        <v>1202.45</v>
      </c>
      <c r="N359" s="116">
        <v>1217.6500000000001</v>
      </c>
      <c r="O359" s="116">
        <v>1197.45</v>
      </c>
      <c r="P359" s="116">
        <v>1201</v>
      </c>
      <c r="Q359" s="116">
        <v>1202.45</v>
      </c>
      <c r="R359">
        <v>59312</v>
      </c>
    </row>
    <row r="360" spans="1:18" x14ac:dyDescent="0.25">
      <c r="A360" s="169">
        <v>45807</v>
      </c>
      <c r="B360" s="116">
        <v>1234.95</v>
      </c>
      <c r="C360" s="116">
        <v>1192.75</v>
      </c>
      <c r="D360" s="116">
        <v>1188.05</v>
      </c>
      <c r="E360" s="116">
        <v>1234.95</v>
      </c>
      <c r="F360" s="116">
        <v>1192.75</v>
      </c>
      <c r="G360">
        <v>2135</v>
      </c>
      <c r="H360" s="116"/>
      <c r="I360" s="116"/>
      <c r="L360" s="169">
        <v>45807</v>
      </c>
      <c r="M360" s="116">
        <v>1193.95</v>
      </c>
      <c r="N360" s="116">
        <v>1210.9000000000001</v>
      </c>
      <c r="O360" s="116">
        <v>1188.55</v>
      </c>
      <c r="P360" s="116">
        <v>1202.45</v>
      </c>
      <c r="Q360" s="116">
        <v>1193.95</v>
      </c>
      <c r="R360">
        <v>57671</v>
      </c>
    </row>
    <row r="361" spans="1:18" x14ac:dyDescent="0.25">
      <c r="A361" s="169">
        <v>45810</v>
      </c>
      <c r="B361" s="116">
        <v>1227</v>
      </c>
      <c r="C361" s="116">
        <v>1220.05</v>
      </c>
      <c r="D361" s="116">
        <v>1202.5999999999999</v>
      </c>
      <c r="E361" s="116">
        <v>1217.75</v>
      </c>
      <c r="F361" s="116">
        <v>1220.05</v>
      </c>
      <c r="G361">
        <v>4615</v>
      </c>
      <c r="H361" s="116"/>
      <c r="I361" s="116"/>
      <c r="L361" s="169">
        <v>45810</v>
      </c>
      <c r="M361" s="116">
        <v>1221.9000000000001</v>
      </c>
      <c r="N361" s="116">
        <v>1228.9000000000001</v>
      </c>
      <c r="O361" s="116">
        <v>1200</v>
      </c>
      <c r="P361" s="116">
        <v>1210</v>
      </c>
      <c r="Q361" s="116">
        <v>1221.9000000000001</v>
      </c>
      <c r="R361">
        <v>139378</v>
      </c>
    </row>
    <row r="362" spans="1:18" x14ac:dyDescent="0.25">
      <c r="A362" s="169">
        <v>45811</v>
      </c>
      <c r="B362" s="116">
        <v>1251</v>
      </c>
      <c r="C362" s="116">
        <v>1224.6500000000001</v>
      </c>
      <c r="D362" s="116">
        <v>1219.8499999999999</v>
      </c>
      <c r="E362" s="116">
        <v>1235.8</v>
      </c>
      <c r="F362" s="116">
        <v>1224.6500000000001</v>
      </c>
      <c r="G362">
        <v>10281</v>
      </c>
      <c r="H362" s="116"/>
      <c r="I362" s="116"/>
      <c r="L362" s="169">
        <v>45811</v>
      </c>
      <c r="M362" s="116">
        <v>1225.5</v>
      </c>
      <c r="N362" s="116">
        <v>1254</v>
      </c>
      <c r="O362" s="116">
        <v>1220.0999999999999</v>
      </c>
      <c r="P362" s="116">
        <v>1232.9000000000001</v>
      </c>
      <c r="Q362" s="116">
        <v>1225.5</v>
      </c>
      <c r="R362">
        <v>186365</v>
      </c>
    </row>
    <row r="363" spans="1:18" x14ac:dyDescent="0.25">
      <c r="A363" s="169">
        <v>45812</v>
      </c>
      <c r="B363" s="116">
        <v>1227.6500000000001</v>
      </c>
      <c r="C363" s="116">
        <v>1219.3</v>
      </c>
      <c r="D363" s="116">
        <v>1203.05</v>
      </c>
      <c r="E363" s="116">
        <v>1223</v>
      </c>
      <c r="F363" s="116">
        <v>1219.3</v>
      </c>
      <c r="G363">
        <v>2358</v>
      </c>
      <c r="H363" s="116"/>
      <c r="I363" s="116"/>
      <c r="L363" s="169">
        <v>45812</v>
      </c>
      <c r="M363" s="116">
        <v>1220</v>
      </c>
      <c r="N363" s="116">
        <v>1229.8</v>
      </c>
      <c r="O363" s="116">
        <v>1205.4000000000001</v>
      </c>
      <c r="P363" s="116">
        <v>1228.0999999999999</v>
      </c>
      <c r="Q363" s="116">
        <v>1220</v>
      </c>
      <c r="R363">
        <v>97111</v>
      </c>
    </row>
    <row r="364" spans="1:18" x14ac:dyDescent="0.25">
      <c r="A364" s="169">
        <v>45813</v>
      </c>
      <c r="B364" s="116">
        <v>1242</v>
      </c>
      <c r="C364" s="116">
        <v>1231.95</v>
      </c>
      <c r="D364" s="116">
        <v>1225.8499999999999</v>
      </c>
      <c r="E364" s="116">
        <v>1226.8499999999999</v>
      </c>
      <c r="F364" s="116">
        <v>1231.95</v>
      </c>
      <c r="G364">
        <v>2338</v>
      </c>
      <c r="H364" s="116"/>
      <c r="I364" s="116"/>
      <c r="L364" s="169">
        <v>45813</v>
      </c>
      <c r="M364" s="116">
        <v>1232.5999999999999</v>
      </c>
      <c r="N364" s="116">
        <v>1243.9000000000001</v>
      </c>
      <c r="O364" s="116">
        <v>1221</v>
      </c>
      <c r="P364" s="116">
        <v>1225</v>
      </c>
      <c r="Q364" s="116">
        <v>1232.5999999999999</v>
      </c>
      <c r="R364">
        <v>72346</v>
      </c>
    </row>
    <row r="365" spans="1:18" x14ac:dyDescent="0.25">
      <c r="A365" s="169">
        <v>45814</v>
      </c>
      <c r="B365" s="116">
        <v>1242.9000000000001</v>
      </c>
      <c r="C365" s="116">
        <v>1219.8</v>
      </c>
      <c r="D365" s="116">
        <v>1217</v>
      </c>
      <c r="E365" s="116">
        <v>1226.5999999999999</v>
      </c>
      <c r="F365" s="116">
        <v>1219.8</v>
      </c>
      <c r="G365">
        <v>6441</v>
      </c>
      <c r="H365" s="116"/>
      <c r="I365" s="116"/>
      <c r="L365" s="169">
        <v>45814</v>
      </c>
      <c r="M365" s="116">
        <v>1220.2</v>
      </c>
      <c r="N365" s="116">
        <v>1243.5999999999999</v>
      </c>
      <c r="O365" s="116">
        <v>1213.2</v>
      </c>
      <c r="P365" s="116">
        <v>1230</v>
      </c>
      <c r="Q365" s="116">
        <v>1220.2</v>
      </c>
      <c r="R365">
        <v>73579</v>
      </c>
    </row>
    <row r="366" spans="1:18" x14ac:dyDescent="0.25">
      <c r="A366" s="169">
        <v>45817</v>
      </c>
      <c r="B366" s="116">
        <v>1232.55</v>
      </c>
      <c r="C366" s="116">
        <v>1228.0999999999999</v>
      </c>
      <c r="D366" s="116">
        <v>1216.0999999999999</v>
      </c>
      <c r="E366" s="116">
        <v>1216.0999999999999</v>
      </c>
      <c r="F366" s="116">
        <v>1228.0999999999999</v>
      </c>
      <c r="G366">
        <v>2720</v>
      </c>
      <c r="H366" s="116"/>
      <c r="I366" s="116"/>
      <c r="L366" s="169">
        <v>45817</v>
      </c>
      <c r="M366" s="116">
        <v>1229.0999999999999</v>
      </c>
      <c r="N366" s="116">
        <v>1236.3</v>
      </c>
      <c r="O366" s="116">
        <v>1221.0999999999999</v>
      </c>
      <c r="P366" s="116">
        <v>1234</v>
      </c>
      <c r="Q366" s="116">
        <v>1229.0999999999999</v>
      </c>
      <c r="R366">
        <v>54661</v>
      </c>
    </row>
    <row r="367" spans="1:18" x14ac:dyDescent="0.25">
      <c r="A367" s="169">
        <v>45818</v>
      </c>
      <c r="B367" s="116">
        <v>1230</v>
      </c>
      <c r="C367" s="116">
        <v>1214</v>
      </c>
      <c r="D367" s="116">
        <v>1208.1500000000001</v>
      </c>
      <c r="E367" s="116">
        <v>1230</v>
      </c>
      <c r="F367" s="116">
        <v>1214</v>
      </c>
      <c r="G367">
        <v>5662</v>
      </c>
      <c r="H367" s="116"/>
      <c r="I367" s="116"/>
      <c r="L367" s="169">
        <v>45818</v>
      </c>
      <c r="M367" s="116">
        <v>1212.2</v>
      </c>
      <c r="N367" s="116">
        <v>1239.4000000000001</v>
      </c>
      <c r="O367" s="116">
        <v>1207.5999999999999</v>
      </c>
      <c r="P367" s="116">
        <v>1234.9000000000001</v>
      </c>
      <c r="Q367" s="116">
        <v>1212.2</v>
      </c>
      <c r="R367">
        <v>48728</v>
      </c>
    </row>
    <row r="368" spans="1:18" x14ac:dyDescent="0.25">
      <c r="A368" s="169">
        <v>45819</v>
      </c>
      <c r="B368" s="116">
        <v>1225</v>
      </c>
      <c r="C368" s="116">
        <v>1208.9000000000001</v>
      </c>
      <c r="D368" s="116">
        <v>1202.05</v>
      </c>
      <c r="E368" s="116">
        <v>1217.8</v>
      </c>
      <c r="F368" s="116">
        <v>1208.9000000000001</v>
      </c>
      <c r="G368">
        <v>5747</v>
      </c>
      <c r="H368" s="116"/>
      <c r="I368" s="116"/>
      <c r="L368" s="169">
        <v>45819</v>
      </c>
      <c r="M368" s="116">
        <v>1209</v>
      </c>
      <c r="N368" s="116">
        <v>1227.7</v>
      </c>
      <c r="O368" s="116">
        <v>1201.0999999999999</v>
      </c>
      <c r="P368" s="116">
        <v>1216</v>
      </c>
      <c r="Q368" s="116">
        <v>1209</v>
      </c>
      <c r="R368">
        <v>53981</v>
      </c>
    </row>
    <row r="369" spans="1:18" x14ac:dyDescent="0.25">
      <c r="A369" s="169">
        <v>45820</v>
      </c>
      <c r="B369" s="116">
        <v>1210.5999999999999</v>
      </c>
      <c r="C369" s="116">
        <v>1179.55</v>
      </c>
      <c r="D369" s="116">
        <v>1176.8499999999999</v>
      </c>
      <c r="E369" s="116">
        <v>1185.55</v>
      </c>
      <c r="F369" s="116">
        <v>1179.55</v>
      </c>
      <c r="G369">
        <v>3334</v>
      </c>
      <c r="H369" s="116"/>
      <c r="I369" s="116"/>
      <c r="L369" s="169">
        <v>45820</v>
      </c>
      <c r="M369" s="116">
        <v>1179.3</v>
      </c>
      <c r="N369" s="116">
        <v>1210</v>
      </c>
      <c r="O369" s="116">
        <v>1175</v>
      </c>
      <c r="P369" s="116">
        <v>1206</v>
      </c>
      <c r="Q369" s="116">
        <v>1179.3</v>
      </c>
      <c r="R369">
        <v>53046</v>
      </c>
    </row>
    <row r="370" spans="1:18" x14ac:dyDescent="0.25">
      <c r="A370" s="169">
        <v>45821</v>
      </c>
      <c r="B370" s="116">
        <v>1185</v>
      </c>
      <c r="C370" s="116">
        <v>1183.5</v>
      </c>
      <c r="D370" s="116">
        <v>1151.3499999999999</v>
      </c>
      <c r="E370" s="116">
        <v>1151.3499999999999</v>
      </c>
      <c r="F370" s="116">
        <v>1183.5</v>
      </c>
      <c r="G370">
        <v>12484</v>
      </c>
      <c r="H370" s="116"/>
      <c r="I370" s="116"/>
      <c r="L370" s="169">
        <v>45821</v>
      </c>
      <c r="M370" s="116">
        <v>1183.7</v>
      </c>
      <c r="N370" s="116">
        <v>1188</v>
      </c>
      <c r="O370" s="116">
        <v>1155.7</v>
      </c>
      <c r="P370" s="116">
        <v>1166</v>
      </c>
      <c r="Q370" s="116">
        <v>1183.7</v>
      </c>
      <c r="R370">
        <v>63669</v>
      </c>
    </row>
    <row r="371" spans="1:18" x14ac:dyDescent="0.25">
      <c r="A371" s="169">
        <v>45824</v>
      </c>
      <c r="B371" s="116">
        <v>1210.8499999999999</v>
      </c>
      <c r="C371" s="116">
        <v>1182.5999999999999</v>
      </c>
      <c r="D371" s="116">
        <v>1160.05</v>
      </c>
      <c r="E371" s="116">
        <v>1160.05</v>
      </c>
      <c r="F371" s="116">
        <v>1182.5999999999999</v>
      </c>
      <c r="G371">
        <v>2695</v>
      </c>
      <c r="H371" s="116"/>
      <c r="I371" s="116"/>
      <c r="L371" s="169">
        <v>45824</v>
      </c>
      <c r="M371" s="116">
        <v>1183.5999999999999</v>
      </c>
      <c r="N371" s="116">
        <v>1210</v>
      </c>
      <c r="O371" s="116">
        <v>1170</v>
      </c>
      <c r="P371" s="116">
        <v>1185.7</v>
      </c>
      <c r="Q371" s="116">
        <v>1183.5999999999999</v>
      </c>
      <c r="R371">
        <v>68131</v>
      </c>
    </row>
    <row r="372" spans="1:18" x14ac:dyDescent="0.25">
      <c r="A372" s="169">
        <v>45825</v>
      </c>
      <c r="B372" s="116">
        <v>1219.95</v>
      </c>
      <c r="C372" s="116">
        <v>1176.3499999999999</v>
      </c>
      <c r="D372" s="116">
        <v>1172</v>
      </c>
      <c r="E372" s="116">
        <v>1219.95</v>
      </c>
      <c r="F372" s="116">
        <v>1176.3499999999999</v>
      </c>
      <c r="G372">
        <v>6832</v>
      </c>
      <c r="H372" s="116"/>
      <c r="I372" s="116"/>
      <c r="L372" s="169">
        <v>45825</v>
      </c>
      <c r="M372" s="116">
        <v>1177</v>
      </c>
      <c r="N372" s="116">
        <v>1214.5</v>
      </c>
      <c r="O372" s="116">
        <v>1172.0999999999999</v>
      </c>
      <c r="P372" s="116">
        <v>1184</v>
      </c>
      <c r="Q372" s="116">
        <v>1177</v>
      </c>
      <c r="R372">
        <v>203548</v>
      </c>
    </row>
    <row r="373" spans="1:18" x14ac:dyDescent="0.25">
      <c r="A373" s="169">
        <v>45826</v>
      </c>
      <c r="B373" s="116">
        <v>1193.4000000000001</v>
      </c>
      <c r="C373" s="116">
        <v>1177.05</v>
      </c>
      <c r="D373" s="116">
        <v>1166.3</v>
      </c>
      <c r="E373" s="116">
        <v>1184.95</v>
      </c>
      <c r="F373" s="116">
        <v>1177.05</v>
      </c>
      <c r="G373">
        <v>2639</v>
      </c>
      <c r="H373" s="116"/>
      <c r="I373" s="116"/>
      <c r="L373" s="169">
        <v>45826</v>
      </c>
      <c r="M373" s="116">
        <v>1173.5999999999999</v>
      </c>
      <c r="N373" s="116">
        <v>1194.0999999999999</v>
      </c>
      <c r="O373" s="116">
        <v>1167.3</v>
      </c>
      <c r="P373" s="116">
        <v>1181</v>
      </c>
      <c r="Q373" s="116">
        <v>1173.5999999999999</v>
      </c>
      <c r="R373">
        <v>49157</v>
      </c>
    </row>
    <row r="374" spans="1:18" x14ac:dyDescent="0.25">
      <c r="A374" s="169">
        <v>45827</v>
      </c>
      <c r="B374" s="116">
        <v>1190</v>
      </c>
      <c r="C374" s="116">
        <v>1159.05</v>
      </c>
      <c r="D374" s="116">
        <v>1155</v>
      </c>
      <c r="E374" s="116">
        <v>1190</v>
      </c>
      <c r="F374" s="116">
        <v>1159.05</v>
      </c>
      <c r="G374">
        <v>8778</v>
      </c>
      <c r="H374" s="116"/>
      <c r="I374" s="116"/>
      <c r="L374" s="169">
        <v>45827</v>
      </c>
      <c r="M374" s="116">
        <v>1159.5</v>
      </c>
      <c r="N374" s="116">
        <v>1177</v>
      </c>
      <c r="O374" s="116">
        <v>1155</v>
      </c>
      <c r="P374" s="116">
        <v>1173</v>
      </c>
      <c r="Q374" s="116">
        <v>1159.5</v>
      </c>
      <c r="R374">
        <v>80171</v>
      </c>
    </row>
    <row r="375" spans="1:18" x14ac:dyDescent="0.25">
      <c r="A375" s="169">
        <v>45828</v>
      </c>
      <c r="B375" s="116">
        <v>1187.3499999999999</v>
      </c>
      <c r="C375" s="116">
        <v>1182.95</v>
      </c>
      <c r="D375" s="116">
        <v>1144.75</v>
      </c>
      <c r="E375" s="116">
        <v>1169.3499999999999</v>
      </c>
      <c r="F375" s="116">
        <v>1182.95</v>
      </c>
      <c r="G375">
        <v>5877</v>
      </c>
      <c r="H375" s="116"/>
      <c r="I375" s="116"/>
      <c r="L375" s="169">
        <v>45828</v>
      </c>
      <c r="M375" s="116">
        <v>1183.0999999999999</v>
      </c>
      <c r="N375" s="116">
        <v>1188.8</v>
      </c>
      <c r="O375" s="116">
        <v>1146.0999999999999</v>
      </c>
      <c r="P375" s="116">
        <v>1155</v>
      </c>
      <c r="Q375" s="116">
        <v>1183.0999999999999</v>
      </c>
      <c r="R375">
        <v>64925</v>
      </c>
    </row>
    <row r="376" spans="1:18" x14ac:dyDescent="0.25">
      <c r="A376" s="169">
        <v>45831</v>
      </c>
      <c r="B376" s="116">
        <v>1183</v>
      </c>
      <c r="C376" s="116">
        <v>1174.45</v>
      </c>
      <c r="D376" s="116">
        <v>1164.55</v>
      </c>
      <c r="E376" s="116">
        <v>1180.9000000000001</v>
      </c>
      <c r="F376" s="116">
        <v>1174.45</v>
      </c>
      <c r="G376">
        <v>1916</v>
      </c>
      <c r="H376" s="116"/>
      <c r="I376" s="116"/>
      <c r="L376" s="169">
        <v>45831</v>
      </c>
      <c r="M376" s="116">
        <v>1175</v>
      </c>
      <c r="N376" s="116">
        <v>1184</v>
      </c>
      <c r="O376" s="116">
        <v>1163</v>
      </c>
      <c r="P376" s="116">
        <v>1163</v>
      </c>
      <c r="Q376" s="116">
        <v>1175</v>
      </c>
      <c r="R376">
        <v>38571</v>
      </c>
    </row>
    <row r="377" spans="1:18" x14ac:dyDescent="0.25">
      <c r="A377" s="169">
        <v>45832</v>
      </c>
      <c r="B377" s="116">
        <v>1195.95</v>
      </c>
      <c r="C377" s="116">
        <v>1170.55</v>
      </c>
      <c r="D377" s="116">
        <v>1167.8499999999999</v>
      </c>
      <c r="E377" s="116">
        <v>1189.0999999999999</v>
      </c>
      <c r="F377" s="116">
        <v>1170.55</v>
      </c>
      <c r="G377">
        <v>2281</v>
      </c>
      <c r="H377" s="116"/>
      <c r="I377" s="116"/>
      <c r="L377" s="169">
        <v>45832</v>
      </c>
      <c r="M377" s="116">
        <v>1171</v>
      </c>
      <c r="N377" s="116">
        <v>1199</v>
      </c>
      <c r="O377" s="116">
        <v>1166</v>
      </c>
      <c r="P377" s="116">
        <v>1185</v>
      </c>
      <c r="Q377" s="116">
        <v>1171</v>
      </c>
      <c r="R377">
        <v>51250</v>
      </c>
    </row>
    <row r="378" spans="1:18" x14ac:dyDescent="0.25">
      <c r="A378" s="169">
        <v>45833</v>
      </c>
      <c r="B378" s="116">
        <v>1199.95</v>
      </c>
      <c r="C378" s="116">
        <v>1198.0999999999999</v>
      </c>
      <c r="D378" s="116">
        <v>1181.5</v>
      </c>
      <c r="E378" s="116">
        <v>1181.5</v>
      </c>
      <c r="F378" s="116">
        <v>1198.0999999999999</v>
      </c>
      <c r="G378">
        <v>2724</v>
      </c>
      <c r="H378" s="116"/>
      <c r="I378" s="116"/>
      <c r="L378" s="169">
        <v>45833</v>
      </c>
      <c r="M378" s="116">
        <v>1198.5999999999999</v>
      </c>
      <c r="N378" s="116">
        <v>1200</v>
      </c>
      <c r="O378" s="116">
        <v>1175</v>
      </c>
      <c r="P378" s="116">
        <v>1175</v>
      </c>
      <c r="Q378" s="116">
        <v>1198.5999999999999</v>
      </c>
      <c r="R378">
        <v>61398</v>
      </c>
    </row>
    <row r="379" spans="1:18" x14ac:dyDescent="0.25">
      <c r="A379" s="169">
        <v>45834</v>
      </c>
      <c r="B379" s="116">
        <v>1243.5</v>
      </c>
      <c r="C379" s="116">
        <v>1228.95</v>
      </c>
      <c r="D379" s="116">
        <v>1194.95</v>
      </c>
      <c r="E379" s="116">
        <v>1209.75</v>
      </c>
      <c r="F379" s="116">
        <v>1228.95</v>
      </c>
      <c r="G379">
        <v>7216</v>
      </c>
      <c r="H379" s="116"/>
      <c r="I379" s="116"/>
      <c r="L379" s="169">
        <v>45834</v>
      </c>
      <c r="M379" s="116">
        <v>1227</v>
      </c>
      <c r="N379" s="116">
        <v>1244</v>
      </c>
      <c r="O379" s="116">
        <v>1190.0999999999999</v>
      </c>
      <c r="P379" s="116">
        <v>1208</v>
      </c>
      <c r="Q379" s="116">
        <v>1227</v>
      </c>
      <c r="R379">
        <v>273829</v>
      </c>
    </row>
    <row r="380" spans="1:18" x14ac:dyDescent="0.25">
      <c r="A380" s="169">
        <v>45835</v>
      </c>
      <c r="B380" s="116">
        <v>1262</v>
      </c>
      <c r="C380" s="116">
        <v>1243.5</v>
      </c>
      <c r="D380" s="116">
        <v>1228.3499999999999</v>
      </c>
      <c r="E380" s="116">
        <v>1240</v>
      </c>
      <c r="F380" s="116">
        <v>1243.5</v>
      </c>
      <c r="G380">
        <v>16971</v>
      </c>
      <c r="H380" s="116"/>
      <c r="I380" s="116"/>
      <c r="L380" s="169">
        <v>45835</v>
      </c>
      <c r="M380" s="116">
        <v>1244.4000000000001</v>
      </c>
      <c r="N380" s="116">
        <v>1263</v>
      </c>
      <c r="O380" s="116">
        <v>1229.5999999999999</v>
      </c>
      <c r="P380" s="116">
        <v>1239.8</v>
      </c>
      <c r="Q380" s="116">
        <v>1244.4000000000001</v>
      </c>
      <c r="R380">
        <v>161048</v>
      </c>
    </row>
    <row r="381" spans="1:18" x14ac:dyDescent="0.25">
      <c r="A381" s="169">
        <v>45838</v>
      </c>
      <c r="B381" s="116">
        <v>1273.95</v>
      </c>
      <c r="C381" s="116">
        <v>1229.75</v>
      </c>
      <c r="D381" s="116">
        <v>1219.95</v>
      </c>
      <c r="E381" s="116">
        <v>1273.95</v>
      </c>
      <c r="F381" s="116">
        <v>1229.75</v>
      </c>
      <c r="G381">
        <v>3075</v>
      </c>
      <c r="H381" s="116"/>
      <c r="I381" s="116"/>
      <c r="L381" s="169">
        <v>45838</v>
      </c>
      <c r="M381" s="116">
        <v>1230</v>
      </c>
      <c r="N381" s="116">
        <v>1249.5999999999999</v>
      </c>
      <c r="O381" s="116">
        <v>1219.2</v>
      </c>
      <c r="P381" s="116">
        <v>1249.5999999999999</v>
      </c>
      <c r="Q381" s="116">
        <v>1230</v>
      </c>
      <c r="R381">
        <v>58399</v>
      </c>
    </row>
    <row r="382" spans="1:18" x14ac:dyDescent="0.25">
      <c r="A382" s="169">
        <v>45839</v>
      </c>
      <c r="B382" s="116">
        <v>1249.05</v>
      </c>
      <c r="C382" s="116">
        <v>1243.6500000000001</v>
      </c>
      <c r="D382" s="116">
        <v>1210.05</v>
      </c>
      <c r="E382" s="116">
        <v>1210.05</v>
      </c>
      <c r="F382" s="116">
        <v>1243.6500000000001</v>
      </c>
      <c r="G382">
        <v>2565</v>
      </c>
      <c r="H382" s="116"/>
      <c r="I382" s="116"/>
      <c r="L382" s="169">
        <v>45839</v>
      </c>
      <c r="M382" s="116">
        <v>1244.8</v>
      </c>
      <c r="N382" s="116">
        <v>1252</v>
      </c>
      <c r="O382" s="116">
        <v>1223.7</v>
      </c>
      <c r="P382" s="116">
        <v>1242</v>
      </c>
      <c r="Q382" s="116">
        <v>1244.8</v>
      </c>
      <c r="R382">
        <v>94119</v>
      </c>
    </row>
    <row r="383" spans="1:18" x14ac:dyDescent="0.25">
      <c r="A383" s="169">
        <v>45840</v>
      </c>
      <c r="B383" s="116">
        <v>1289</v>
      </c>
      <c r="C383" s="116">
        <v>1266.05</v>
      </c>
      <c r="D383" s="116">
        <v>1241.5</v>
      </c>
      <c r="E383" s="116">
        <v>1241.5</v>
      </c>
      <c r="F383" s="116">
        <v>1266.05</v>
      </c>
      <c r="G383">
        <v>11365</v>
      </c>
      <c r="H383" s="116"/>
      <c r="I383" s="116"/>
      <c r="L383" s="169">
        <v>45840</v>
      </c>
      <c r="M383" s="116">
        <v>1266.9000000000001</v>
      </c>
      <c r="N383" s="116">
        <v>1288</v>
      </c>
      <c r="O383" s="116">
        <v>1244.8</v>
      </c>
      <c r="P383" s="116">
        <v>1254</v>
      </c>
      <c r="Q383" s="116">
        <v>1266.9000000000001</v>
      </c>
      <c r="R383">
        <v>309865</v>
      </c>
    </row>
    <row r="384" spans="1:18" x14ac:dyDescent="0.25">
      <c r="A384" s="169">
        <v>45841</v>
      </c>
      <c r="B384" s="116">
        <v>1278.7</v>
      </c>
      <c r="C384" s="116">
        <v>1259.3499999999999</v>
      </c>
      <c r="D384" s="116">
        <v>1249.9000000000001</v>
      </c>
      <c r="E384" s="116">
        <v>1278.7</v>
      </c>
      <c r="F384" s="116">
        <v>1259.3499999999999</v>
      </c>
      <c r="G384">
        <v>5000</v>
      </c>
      <c r="H384" s="116"/>
      <c r="I384" s="116"/>
      <c r="L384" s="169">
        <v>45841</v>
      </c>
      <c r="M384" s="116">
        <v>1259.4000000000001</v>
      </c>
      <c r="N384" s="116">
        <v>1274.9000000000001</v>
      </c>
      <c r="O384" s="116">
        <v>1248.7</v>
      </c>
      <c r="P384" s="116">
        <v>1270</v>
      </c>
      <c r="Q384" s="116">
        <v>1259.4000000000001</v>
      </c>
      <c r="R384">
        <v>106092</v>
      </c>
    </row>
    <row r="385" spans="1:18" x14ac:dyDescent="0.25">
      <c r="A385" s="169">
        <v>45842</v>
      </c>
      <c r="B385" s="116">
        <v>1267.5999999999999</v>
      </c>
      <c r="C385" s="116">
        <v>1258.2</v>
      </c>
      <c r="D385" s="116">
        <v>1249.2</v>
      </c>
      <c r="E385" s="116">
        <v>1259</v>
      </c>
      <c r="F385" s="116">
        <v>1258.2</v>
      </c>
      <c r="G385">
        <v>1983</v>
      </c>
      <c r="H385" s="116"/>
      <c r="I385" s="116"/>
      <c r="L385" s="169">
        <v>45842</v>
      </c>
      <c r="M385" s="116">
        <v>1257.7</v>
      </c>
      <c r="N385" s="116">
        <v>1268.5</v>
      </c>
      <c r="O385" s="116">
        <v>1248.4000000000001</v>
      </c>
      <c r="P385" s="116">
        <v>1259.4000000000001</v>
      </c>
      <c r="Q385" s="116">
        <v>1257.7</v>
      </c>
      <c r="R385">
        <v>62874</v>
      </c>
    </row>
    <row r="386" spans="1:18" x14ac:dyDescent="0.25">
      <c r="A386" s="169">
        <v>45845</v>
      </c>
      <c r="B386" s="116">
        <v>1259.7</v>
      </c>
      <c r="C386" s="116">
        <v>1240.3499999999999</v>
      </c>
      <c r="D386" s="116">
        <v>1235.9000000000001</v>
      </c>
      <c r="E386" s="116">
        <v>1259.7</v>
      </c>
      <c r="F386" s="116">
        <v>1240.3499999999999</v>
      </c>
      <c r="G386">
        <v>4863</v>
      </c>
      <c r="H386" s="116"/>
      <c r="I386" s="116"/>
      <c r="L386" s="169">
        <v>45845</v>
      </c>
      <c r="M386" s="116">
        <v>1241.3</v>
      </c>
      <c r="N386" s="116">
        <v>1261.4000000000001</v>
      </c>
      <c r="O386" s="116">
        <v>1236</v>
      </c>
      <c r="P386" s="116">
        <v>1259.9000000000001</v>
      </c>
      <c r="Q386" s="116">
        <v>1241.3</v>
      </c>
      <c r="R386">
        <v>45556</v>
      </c>
    </row>
    <row r="387" spans="1:18" x14ac:dyDescent="0.25">
      <c r="A387" s="169">
        <v>45846</v>
      </c>
      <c r="B387" s="116">
        <v>1248.2</v>
      </c>
      <c r="C387" s="116">
        <v>1221.5999999999999</v>
      </c>
      <c r="D387" s="116">
        <v>1216.8</v>
      </c>
      <c r="E387" s="116">
        <v>1216.8</v>
      </c>
      <c r="F387" s="116">
        <v>1221.5999999999999</v>
      </c>
      <c r="G387">
        <v>4542</v>
      </c>
      <c r="H387" s="116"/>
      <c r="I387" s="116"/>
      <c r="L387" s="169">
        <v>45846</v>
      </c>
      <c r="M387" s="116">
        <v>1224.8</v>
      </c>
      <c r="N387" s="116">
        <v>1249.7</v>
      </c>
      <c r="O387" s="116">
        <v>1220.0999999999999</v>
      </c>
      <c r="P387" s="116">
        <v>1241</v>
      </c>
      <c r="Q387" s="116">
        <v>1224.8</v>
      </c>
      <c r="R387">
        <v>37978</v>
      </c>
    </row>
    <row r="388" spans="1:18" x14ac:dyDescent="0.25">
      <c r="A388" s="169">
        <v>45847</v>
      </c>
      <c r="B388" s="116">
        <v>1248</v>
      </c>
      <c r="C388" s="116">
        <v>1240.8</v>
      </c>
      <c r="D388" s="116">
        <v>1224.55</v>
      </c>
      <c r="E388" s="116">
        <v>1227.3499999999999</v>
      </c>
      <c r="F388" s="116">
        <v>1240.8</v>
      </c>
      <c r="G388">
        <v>2585</v>
      </c>
      <c r="H388" s="116"/>
      <c r="I388" s="116"/>
      <c r="L388" s="169">
        <v>45847</v>
      </c>
      <c r="M388" s="116">
        <v>1241.5</v>
      </c>
      <c r="N388" s="116">
        <v>1250</v>
      </c>
      <c r="O388" s="116">
        <v>1222</v>
      </c>
      <c r="P388" s="116">
        <v>1225</v>
      </c>
      <c r="Q388" s="116">
        <v>1241.5</v>
      </c>
      <c r="R388">
        <v>49704</v>
      </c>
    </row>
    <row r="389" spans="1:18" x14ac:dyDescent="0.25">
      <c r="A389" s="169">
        <v>45848</v>
      </c>
      <c r="B389" s="116">
        <v>1279.95</v>
      </c>
      <c r="C389" s="116">
        <v>1251.75</v>
      </c>
      <c r="D389" s="116">
        <v>1232.3499999999999</v>
      </c>
      <c r="E389" s="116">
        <v>1279.95</v>
      </c>
      <c r="F389" s="116">
        <v>1251.75</v>
      </c>
      <c r="G389">
        <v>3590</v>
      </c>
      <c r="H389" s="116"/>
      <c r="I389" s="116"/>
      <c r="L389" s="169">
        <v>45848</v>
      </c>
      <c r="M389" s="116">
        <v>1250.3</v>
      </c>
      <c r="N389" s="116">
        <v>1265</v>
      </c>
      <c r="O389" s="116">
        <v>1231.8</v>
      </c>
      <c r="P389" s="116">
        <v>1255</v>
      </c>
      <c r="Q389" s="116">
        <v>1250.3</v>
      </c>
      <c r="R389">
        <v>60725</v>
      </c>
    </row>
    <row r="390" spans="1:18" x14ac:dyDescent="0.25">
      <c r="A390" s="169">
        <v>45849</v>
      </c>
      <c r="B390" s="116">
        <v>1255</v>
      </c>
      <c r="C390" s="116">
        <v>1231.3499999999999</v>
      </c>
      <c r="D390" s="116">
        <v>1226.05</v>
      </c>
      <c r="E390" s="116">
        <v>1255</v>
      </c>
      <c r="F390" s="116">
        <v>1231.3499999999999</v>
      </c>
      <c r="G390">
        <v>3924</v>
      </c>
      <c r="H390" s="116"/>
      <c r="I390" s="116"/>
      <c r="L390" s="169">
        <v>45849</v>
      </c>
      <c r="M390" s="116">
        <v>1232.5</v>
      </c>
      <c r="N390" s="116">
        <v>1258.9000000000001</v>
      </c>
      <c r="O390" s="116">
        <v>1227</v>
      </c>
      <c r="P390" s="116">
        <v>1254.9000000000001</v>
      </c>
      <c r="Q390" s="116">
        <v>1232.5</v>
      </c>
      <c r="R390">
        <v>32891</v>
      </c>
    </row>
    <row r="391" spans="1:18" x14ac:dyDescent="0.25">
      <c r="A391" s="169">
        <v>45852</v>
      </c>
      <c r="B391" s="116">
        <v>1238.2</v>
      </c>
      <c r="C391" s="116">
        <v>1229.1500000000001</v>
      </c>
      <c r="D391" s="116">
        <v>1212.5</v>
      </c>
      <c r="E391" s="116">
        <v>1218.05</v>
      </c>
      <c r="F391" s="116">
        <v>1229.1500000000001</v>
      </c>
      <c r="G391">
        <v>2309</v>
      </c>
      <c r="H391" s="116"/>
      <c r="I391" s="116"/>
      <c r="L391" s="169">
        <v>45852</v>
      </c>
      <c r="M391" s="116">
        <v>1230.9000000000001</v>
      </c>
      <c r="N391" s="116">
        <v>1240.7</v>
      </c>
      <c r="O391" s="116">
        <v>1212</v>
      </c>
      <c r="P391" s="116">
        <v>1229.3</v>
      </c>
      <c r="Q391" s="116">
        <v>1230.9000000000001</v>
      </c>
      <c r="R391">
        <v>47482</v>
      </c>
    </row>
    <row r="392" spans="1:18" x14ac:dyDescent="0.25">
      <c r="A392" s="169">
        <v>45853</v>
      </c>
      <c r="B392" s="116">
        <v>1275</v>
      </c>
      <c r="C392" s="116">
        <v>1267.25</v>
      </c>
      <c r="D392" s="116">
        <v>1233.0999999999999</v>
      </c>
      <c r="E392" s="116">
        <v>1233.0999999999999</v>
      </c>
      <c r="F392" s="116">
        <v>1267.25</v>
      </c>
      <c r="G392">
        <v>4848</v>
      </c>
      <c r="H392" s="116"/>
      <c r="I392" s="116"/>
      <c r="L392" s="169">
        <v>45853</v>
      </c>
      <c r="M392" s="116">
        <v>1264.2</v>
      </c>
      <c r="N392" s="116">
        <v>1275</v>
      </c>
      <c r="O392" s="116">
        <v>1228</v>
      </c>
      <c r="P392" s="116">
        <v>1228.8</v>
      </c>
      <c r="Q392" s="116">
        <v>1264.2</v>
      </c>
      <c r="R392">
        <v>147710</v>
      </c>
    </row>
    <row r="393" spans="1:18" x14ac:dyDescent="0.25">
      <c r="A393" s="169">
        <v>45854</v>
      </c>
      <c r="B393" s="116">
        <v>1275</v>
      </c>
      <c r="C393" s="116">
        <v>1252.7</v>
      </c>
      <c r="D393" s="116">
        <v>1242</v>
      </c>
      <c r="E393" s="116">
        <v>1267.3</v>
      </c>
      <c r="F393" s="116">
        <v>1252.7</v>
      </c>
      <c r="G393">
        <v>8641</v>
      </c>
      <c r="H393" s="116"/>
      <c r="I393" s="116"/>
      <c r="L393" s="169">
        <v>45854</v>
      </c>
      <c r="M393" s="116">
        <v>1252.9000000000001</v>
      </c>
      <c r="N393" s="116">
        <v>1275.8</v>
      </c>
      <c r="O393" s="116">
        <v>1243</v>
      </c>
      <c r="P393" s="116">
        <v>1271</v>
      </c>
      <c r="Q393" s="116">
        <v>1252.9000000000001</v>
      </c>
      <c r="R393">
        <v>79018</v>
      </c>
    </row>
    <row r="394" spans="1:18" x14ac:dyDescent="0.25">
      <c r="A394" s="169">
        <v>45855</v>
      </c>
      <c r="B394" s="116">
        <v>1264.45</v>
      </c>
      <c r="C394" s="116">
        <v>1255.8499999999999</v>
      </c>
      <c r="D394" s="116">
        <v>1243.8</v>
      </c>
      <c r="E394" s="116">
        <v>1248.05</v>
      </c>
      <c r="F394" s="116">
        <v>1255.8499999999999</v>
      </c>
      <c r="G394">
        <v>2439</v>
      </c>
      <c r="H394" s="116"/>
      <c r="I394" s="116"/>
      <c r="L394" s="169">
        <v>45855</v>
      </c>
      <c r="M394" s="116">
        <v>1255.9000000000001</v>
      </c>
      <c r="N394" s="116">
        <v>1264.8</v>
      </c>
      <c r="O394" s="116">
        <v>1243</v>
      </c>
      <c r="P394" s="116">
        <v>1255.9000000000001</v>
      </c>
      <c r="Q394" s="116">
        <v>1255.9000000000001</v>
      </c>
      <c r="R394">
        <v>70209</v>
      </c>
    </row>
    <row r="395" spans="1:18" x14ac:dyDescent="0.25">
      <c r="A395" s="169">
        <v>45856</v>
      </c>
      <c r="B395" s="116">
        <v>1277.4000000000001</v>
      </c>
      <c r="C395" s="116">
        <v>1237.3</v>
      </c>
      <c r="D395" s="116">
        <v>1232.0999999999999</v>
      </c>
      <c r="E395" s="116">
        <v>1262.0999999999999</v>
      </c>
      <c r="F395" s="116">
        <v>1237.3</v>
      </c>
      <c r="G395">
        <v>4172</v>
      </c>
      <c r="H395" s="116"/>
      <c r="I395" s="116"/>
      <c r="L395" s="169">
        <v>45856</v>
      </c>
      <c r="M395" s="116">
        <v>1235.2</v>
      </c>
      <c r="N395" s="116">
        <v>1279</v>
      </c>
      <c r="O395" s="116">
        <v>1230.0999999999999</v>
      </c>
      <c r="P395" s="116">
        <v>1259.5999999999999</v>
      </c>
      <c r="Q395" s="116">
        <v>1235.2</v>
      </c>
      <c r="R395">
        <v>79379</v>
      </c>
    </row>
    <row r="396" spans="1:18" x14ac:dyDescent="0.25">
      <c r="A396" s="169">
        <v>45859</v>
      </c>
      <c r="B396" s="116">
        <v>1244.75</v>
      </c>
      <c r="C396" s="116">
        <v>1224.75</v>
      </c>
      <c r="D396" s="116">
        <v>1220.5999999999999</v>
      </c>
      <c r="E396" s="116">
        <v>1229.25</v>
      </c>
      <c r="F396" s="116">
        <v>1224.75</v>
      </c>
      <c r="G396">
        <v>5255</v>
      </c>
      <c r="H396" s="116"/>
      <c r="I396" s="116"/>
      <c r="L396" s="169">
        <v>45859</v>
      </c>
      <c r="M396" s="116">
        <v>1224.4000000000001</v>
      </c>
      <c r="N396" s="116">
        <v>1242.5999999999999</v>
      </c>
      <c r="O396" s="116">
        <v>1220.8</v>
      </c>
      <c r="P396" s="116">
        <v>1231</v>
      </c>
      <c r="Q396" s="116">
        <v>1224.4000000000001</v>
      </c>
      <c r="R396">
        <v>42003</v>
      </c>
    </row>
    <row r="397" spans="1:18" x14ac:dyDescent="0.25">
      <c r="A397" s="169">
        <v>45860</v>
      </c>
      <c r="B397" s="116">
        <v>1243.95</v>
      </c>
      <c r="C397" s="116">
        <v>1223.5999999999999</v>
      </c>
      <c r="D397" s="116">
        <v>1214.05</v>
      </c>
      <c r="E397" s="116">
        <v>1243.95</v>
      </c>
      <c r="F397" s="116">
        <v>1223.5999999999999</v>
      </c>
      <c r="G397">
        <v>4584</v>
      </c>
      <c r="H397" s="116"/>
      <c r="I397" s="116"/>
      <c r="L397" s="169">
        <v>45860</v>
      </c>
      <c r="M397" s="116">
        <v>1223</v>
      </c>
      <c r="N397" s="116">
        <v>1239.7</v>
      </c>
      <c r="O397" s="116">
        <v>1215</v>
      </c>
      <c r="P397" s="116">
        <v>1230.5</v>
      </c>
      <c r="Q397" s="116">
        <v>1223</v>
      </c>
      <c r="R397">
        <v>41950</v>
      </c>
    </row>
    <row r="398" spans="1:18" x14ac:dyDescent="0.25">
      <c r="A398" s="169">
        <v>45861</v>
      </c>
      <c r="B398" s="116">
        <v>1247.9000000000001</v>
      </c>
      <c r="C398" s="116">
        <v>1223</v>
      </c>
      <c r="D398" s="116">
        <v>1205.0999999999999</v>
      </c>
      <c r="E398" s="116">
        <v>1247.9000000000001</v>
      </c>
      <c r="F398" s="116">
        <v>1223</v>
      </c>
      <c r="G398">
        <v>9334</v>
      </c>
      <c r="H398" s="116"/>
      <c r="I398" s="116"/>
      <c r="L398" s="169">
        <v>45861</v>
      </c>
      <c r="M398" s="116">
        <v>1224.2</v>
      </c>
      <c r="N398" s="116">
        <v>1234.9000000000001</v>
      </c>
      <c r="O398" s="116">
        <v>1206</v>
      </c>
      <c r="P398" s="116">
        <v>1223</v>
      </c>
      <c r="Q398" s="116">
        <v>1224.2</v>
      </c>
      <c r="R398">
        <v>134687</v>
      </c>
    </row>
    <row r="399" spans="1:18" x14ac:dyDescent="0.25">
      <c r="A399" s="169">
        <v>45862</v>
      </c>
      <c r="B399" s="116">
        <v>1235</v>
      </c>
      <c r="C399" s="116">
        <v>1217.95</v>
      </c>
      <c r="D399" s="116">
        <v>1210.05</v>
      </c>
      <c r="E399" s="116">
        <v>1210.05</v>
      </c>
      <c r="F399" s="116">
        <v>1217.95</v>
      </c>
      <c r="G399">
        <v>2701</v>
      </c>
      <c r="H399" s="116"/>
      <c r="I399" s="116"/>
      <c r="L399" s="169">
        <v>45862</v>
      </c>
      <c r="M399" s="116">
        <v>1218.4000000000001</v>
      </c>
      <c r="N399" s="116">
        <v>1236.2</v>
      </c>
      <c r="O399" s="116">
        <v>1213</v>
      </c>
      <c r="P399" s="116">
        <v>1224.2</v>
      </c>
      <c r="Q399" s="116">
        <v>1218.4000000000001</v>
      </c>
      <c r="R399">
        <v>44614</v>
      </c>
    </row>
    <row r="400" spans="1:18" x14ac:dyDescent="0.25">
      <c r="A400" s="169">
        <v>45863</v>
      </c>
      <c r="B400" s="116">
        <v>1246.05</v>
      </c>
      <c r="C400" s="116">
        <v>1201.25</v>
      </c>
      <c r="D400" s="116">
        <v>1195.8</v>
      </c>
      <c r="E400" s="116">
        <v>1202.1500000000001</v>
      </c>
      <c r="F400" s="116">
        <v>1201.25</v>
      </c>
      <c r="G400">
        <v>2886</v>
      </c>
      <c r="H400" s="116"/>
      <c r="I400" s="116"/>
      <c r="L400" s="169">
        <v>45863</v>
      </c>
      <c r="M400" s="116">
        <v>1202.2</v>
      </c>
      <c r="N400" s="116">
        <v>1245</v>
      </c>
      <c r="O400" s="116">
        <v>1194.7</v>
      </c>
      <c r="P400" s="116">
        <v>1211.7</v>
      </c>
      <c r="Q400" s="116">
        <v>1202.2</v>
      </c>
      <c r="R400">
        <v>111095</v>
      </c>
    </row>
    <row r="401" spans="1:18" x14ac:dyDescent="0.25">
      <c r="A401" s="169">
        <v>45866</v>
      </c>
      <c r="B401" s="116">
        <v>1208.4000000000001</v>
      </c>
      <c r="C401" s="116">
        <v>1167.25</v>
      </c>
      <c r="D401" s="116">
        <v>1162.3</v>
      </c>
      <c r="E401" s="116">
        <v>1208.4000000000001</v>
      </c>
      <c r="F401" s="116">
        <v>1167.25</v>
      </c>
      <c r="G401">
        <v>3920</v>
      </c>
      <c r="H401" s="116"/>
      <c r="I401" s="116"/>
      <c r="L401" s="169">
        <v>45866</v>
      </c>
      <c r="M401" s="116">
        <v>1166.4000000000001</v>
      </c>
      <c r="N401" s="116">
        <v>1200.9000000000001</v>
      </c>
      <c r="O401" s="116">
        <v>1161</v>
      </c>
      <c r="P401" s="116">
        <v>1197.7</v>
      </c>
      <c r="Q401" s="116">
        <v>1166.4000000000001</v>
      </c>
      <c r="R401">
        <v>67023</v>
      </c>
    </row>
    <row r="402" spans="1:18" x14ac:dyDescent="0.25">
      <c r="A402" s="169">
        <v>45867</v>
      </c>
      <c r="B402" s="116">
        <v>1187.2</v>
      </c>
      <c r="C402" s="116">
        <v>1175.8</v>
      </c>
      <c r="D402" s="116">
        <v>1153.8</v>
      </c>
      <c r="E402" s="116">
        <v>1187.2</v>
      </c>
      <c r="F402" s="116">
        <v>1175.8</v>
      </c>
      <c r="G402">
        <v>4920</v>
      </c>
      <c r="H402" s="116"/>
      <c r="I402" s="116"/>
      <c r="L402" s="169">
        <v>45867</v>
      </c>
      <c r="M402" s="116">
        <v>1175.7</v>
      </c>
      <c r="N402" s="116">
        <v>1181.3</v>
      </c>
      <c r="O402" s="116">
        <v>1156</v>
      </c>
      <c r="P402" s="116">
        <v>1160</v>
      </c>
      <c r="Q402" s="116">
        <v>1175.7</v>
      </c>
      <c r="R402">
        <v>26627</v>
      </c>
    </row>
    <row r="403" spans="1:18" x14ac:dyDescent="0.25">
      <c r="A403" s="169">
        <v>45868</v>
      </c>
      <c r="B403" s="116">
        <v>1186.8499999999999</v>
      </c>
      <c r="C403" s="116">
        <v>1178.55</v>
      </c>
      <c r="D403" s="116">
        <v>1170.0999999999999</v>
      </c>
      <c r="E403" s="116">
        <v>1170.0999999999999</v>
      </c>
      <c r="F403" s="116">
        <v>1178.55</v>
      </c>
      <c r="G403">
        <v>3114</v>
      </c>
      <c r="H403" s="116"/>
      <c r="I403" s="116"/>
      <c r="L403" s="169">
        <v>45868</v>
      </c>
      <c r="M403" s="116">
        <v>1178.8</v>
      </c>
      <c r="N403" s="116">
        <v>1189.5</v>
      </c>
      <c r="O403" s="116">
        <v>1170.4000000000001</v>
      </c>
      <c r="P403" s="116">
        <v>1175</v>
      </c>
      <c r="Q403" s="116">
        <v>1178.8</v>
      </c>
      <c r="R403">
        <v>27761</v>
      </c>
    </row>
    <row r="404" spans="1:18" x14ac:dyDescent="0.25">
      <c r="A404" s="169">
        <v>45869</v>
      </c>
      <c r="B404" s="116">
        <v>1197.2</v>
      </c>
      <c r="C404" s="116">
        <v>1170.5</v>
      </c>
      <c r="D404" s="116">
        <v>1151.8</v>
      </c>
      <c r="E404" s="116">
        <v>1165.5</v>
      </c>
      <c r="F404" s="116">
        <v>1170.5</v>
      </c>
      <c r="G404">
        <v>3301</v>
      </c>
      <c r="H404" s="116"/>
      <c r="I404" s="116"/>
      <c r="L404" s="169">
        <v>45869</v>
      </c>
      <c r="M404" s="116">
        <v>1170.5999999999999</v>
      </c>
      <c r="N404" s="116">
        <v>1197</v>
      </c>
      <c r="O404" s="116">
        <v>1140.5</v>
      </c>
      <c r="P404" s="116">
        <v>1161</v>
      </c>
      <c r="Q404" s="116">
        <v>1170.5999999999999</v>
      </c>
      <c r="R404">
        <v>58196</v>
      </c>
    </row>
    <row r="405" spans="1:18" x14ac:dyDescent="0.25">
      <c r="A405" s="169">
        <v>45870</v>
      </c>
      <c r="B405" s="116">
        <v>1176.95</v>
      </c>
      <c r="C405" s="116">
        <v>1139.5999999999999</v>
      </c>
      <c r="D405" s="116">
        <v>1135</v>
      </c>
      <c r="E405" s="116">
        <v>1166</v>
      </c>
      <c r="F405" s="116">
        <v>1139.5999999999999</v>
      </c>
      <c r="G405">
        <v>2747</v>
      </c>
      <c r="H405" s="116"/>
      <c r="I405" s="116"/>
      <c r="L405" s="169">
        <v>45870</v>
      </c>
      <c r="M405" s="116">
        <v>1139.5999999999999</v>
      </c>
      <c r="N405" s="116">
        <v>1180</v>
      </c>
      <c r="O405" s="116">
        <v>1135</v>
      </c>
      <c r="P405" s="116">
        <v>1161</v>
      </c>
      <c r="Q405" s="116">
        <v>1139.5999999999999</v>
      </c>
      <c r="R405">
        <v>71975</v>
      </c>
    </row>
    <row r="406" spans="1:18" x14ac:dyDescent="0.25">
      <c r="A406" s="169">
        <v>45873</v>
      </c>
      <c r="B406" s="116">
        <v>1179</v>
      </c>
      <c r="C406" s="116">
        <v>1173.8</v>
      </c>
      <c r="D406" s="116">
        <v>1139.5999999999999</v>
      </c>
      <c r="E406" s="116">
        <v>1140.75</v>
      </c>
      <c r="F406" s="116">
        <v>1173.8</v>
      </c>
      <c r="G406">
        <v>5490</v>
      </c>
      <c r="H406" s="116"/>
      <c r="I406" s="116"/>
      <c r="L406" s="169">
        <v>45873</v>
      </c>
      <c r="M406" s="116">
        <v>1174.9000000000001</v>
      </c>
      <c r="N406" s="116">
        <v>1179.8</v>
      </c>
      <c r="O406" s="116">
        <v>1138.2</v>
      </c>
      <c r="P406" s="116">
        <v>1142</v>
      </c>
      <c r="Q406" s="116">
        <v>1174.9000000000001</v>
      </c>
      <c r="R406">
        <v>83661</v>
      </c>
    </row>
    <row r="407" spans="1:18" x14ac:dyDescent="0.25">
      <c r="A407" s="169">
        <v>45874</v>
      </c>
      <c r="B407" s="116">
        <v>1164.5999999999999</v>
      </c>
      <c r="C407" s="116">
        <v>1119.8</v>
      </c>
      <c r="D407" s="116">
        <v>1111.1500000000001</v>
      </c>
      <c r="E407" s="116">
        <v>1140</v>
      </c>
      <c r="F407" s="116">
        <v>1119.8</v>
      </c>
      <c r="G407">
        <v>10127</v>
      </c>
      <c r="H407" s="116"/>
      <c r="I407" s="116"/>
      <c r="L407" s="169">
        <v>45874</v>
      </c>
      <c r="M407" s="116">
        <v>1119.9000000000001</v>
      </c>
      <c r="N407" s="116">
        <v>1170</v>
      </c>
      <c r="O407" s="116">
        <v>1100</v>
      </c>
      <c r="P407" s="116">
        <v>1100</v>
      </c>
      <c r="Q407" s="116">
        <v>1119.9000000000001</v>
      </c>
      <c r="R407">
        <v>307379</v>
      </c>
    </row>
    <row r="408" spans="1:18" x14ac:dyDescent="0.25">
      <c r="A408" s="169">
        <v>45875</v>
      </c>
      <c r="B408" s="116">
        <v>1147.95</v>
      </c>
      <c r="C408" s="116">
        <v>1143.1500000000001</v>
      </c>
      <c r="D408" s="116">
        <v>1121.95</v>
      </c>
      <c r="E408" s="116">
        <v>1121.95</v>
      </c>
      <c r="F408" s="116">
        <v>1143.1500000000001</v>
      </c>
      <c r="G408">
        <v>4084</v>
      </c>
      <c r="H408" s="116"/>
      <c r="I408" s="116"/>
      <c r="L408" s="169">
        <v>45875</v>
      </c>
      <c r="M408" s="116">
        <v>1144.2</v>
      </c>
      <c r="N408" s="116">
        <v>1150</v>
      </c>
      <c r="O408" s="116">
        <v>1120</v>
      </c>
      <c r="P408" s="116">
        <v>1120</v>
      </c>
      <c r="Q408" s="116">
        <v>1144.2</v>
      </c>
      <c r="R408">
        <v>89110</v>
      </c>
    </row>
    <row r="409" spans="1:18" x14ac:dyDescent="0.25">
      <c r="A409" s="169">
        <v>45876</v>
      </c>
      <c r="B409" s="116">
        <v>1158.75</v>
      </c>
      <c r="C409" s="116">
        <v>1131.25</v>
      </c>
      <c r="D409" s="116">
        <v>1127.05</v>
      </c>
      <c r="E409" s="116">
        <v>1158.75</v>
      </c>
      <c r="F409" s="116">
        <v>1131.25</v>
      </c>
      <c r="G409">
        <v>1954</v>
      </c>
      <c r="H409" s="116"/>
      <c r="I409" s="116"/>
      <c r="L409" s="169">
        <v>45876</v>
      </c>
      <c r="M409" s="116">
        <v>1132</v>
      </c>
      <c r="N409" s="116">
        <v>1144.2</v>
      </c>
      <c r="O409" s="116">
        <v>1124.8</v>
      </c>
      <c r="P409" s="116">
        <v>1140.0999999999999</v>
      </c>
      <c r="Q409" s="116">
        <v>1132</v>
      </c>
      <c r="R409">
        <v>51974</v>
      </c>
    </row>
    <row r="410" spans="1:18" x14ac:dyDescent="0.25">
      <c r="A410" s="169">
        <v>45877</v>
      </c>
      <c r="B410" s="116">
        <v>1163.7</v>
      </c>
      <c r="C410" s="116">
        <v>1138</v>
      </c>
      <c r="D410" s="116">
        <v>1124.45</v>
      </c>
      <c r="E410" s="116">
        <v>1130</v>
      </c>
      <c r="F410" s="116">
        <v>1138</v>
      </c>
      <c r="G410">
        <v>1557</v>
      </c>
      <c r="H410" s="116"/>
      <c r="I410" s="116"/>
      <c r="L410" s="169">
        <v>45877</v>
      </c>
      <c r="M410" s="116">
        <v>1141.0999999999999</v>
      </c>
      <c r="N410" s="116">
        <v>1166.4000000000001</v>
      </c>
      <c r="O410" s="116">
        <v>1125</v>
      </c>
      <c r="P410" s="116">
        <v>1131.3</v>
      </c>
      <c r="Q410" s="116">
        <v>1141.0999999999999</v>
      </c>
      <c r="R410">
        <v>93187</v>
      </c>
    </row>
    <row r="411" spans="1:18" x14ac:dyDescent="0.25">
      <c r="A411" s="169">
        <v>45880</v>
      </c>
      <c r="B411" s="116">
        <v>1141.95</v>
      </c>
      <c r="C411" s="116">
        <v>1114.9000000000001</v>
      </c>
      <c r="D411" s="116">
        <v>1111</v>
      </c>
      <c r="E411" s="116">
        <v>1130.55</v>
      </c>
      <c r="F411" s="116">
        <v>1114.9000000000001</v>
      </c>
      <c r="G411">
        <v>1648</v>
      </c>
      <c r="H411" s="116"/>
      <c r="I411" s="116"/>
      <c r="L411" s="169">
        <v>45880</v>
      </c>
      <c r="M411" s="116">
        <v>1113.7</v>
      </c>
      <c r="N411" s="116">
        <v>1149.3</v>
      </c>
      <c r="O411" s="116">
        <v>1108.0999999999999</v>
      </c>
      <c r="P411" s="116">
        <v>1121.0999999999999</v>
      </c>
      <c r="Q411" s="116">
        <v>1113.7</v>
      </c>
      <c r="R411">
        <v>60718</v>
      </c>
    </row>
    <row r="412" spans="1:18" x14ac:dyDescent="0.25">
      <c r="A412" s="169">
        <v>45881</v>
      </c>
      <c r="B412" s="116">
        <v>1119.95</v>
      </c>
      <c r="C412" s="116">
        <v>1096.9000000000001</v>
      </c>
      <c r="D412" s="116">
        <v>1082</v>
      </c>
      <c r="E412" s="116">
        <v>1119.95</v>
      </c>
      <c r="F412" s="116">
        <v>1096.9000000000001</v>
      </c>
      <c r="G412">
        <v>6016</v>
      </c>
      <c r="H412" s="116"/>
      <c r="I412" s="116"/>
      <c r="L412" s="169">
        <v>45881</v>
      </c>
      <c r="M412" s="116">
        <v>1095.5999999999999</v>
      </c>
      <c r="N412" s="116">
        <v>1117.8</v>
      </c>
      <c r="O412" s="116">
        <v>1081.5</v>
      </c>
      <c r="P412" s="116">
        <v>1114</v>
      </c>
      <c r="Q412" s="116">
        <v>1095.5999999999999</v>
      </c>
      <c r="R412">
        <v>71380</v>
      </c>
    </row>
    <row r="413" spans="1:18" x14ac:dyDescent="0.25">
      <c r="A413" s="169">
        <v>45882</v>
      </c>
      <c r="B413" s="116">
        <v>1109.95</v>
      </c>
      <c r="C413" s="116">
        <v>1071.3</v>
      </c>
      <c r="D413" s="116">
        <v>1063.8499999999999</v>
      </c>
      <c r="E413" s="116">
        <v>1109.95</v>
      </c>
      <c r="F413" s="116">
        <v>1071.3</v>
      </c>
      <c r="G413">
        <v>7500</v>
      </c>
      <c r="H413" s="116"/>
      <c r="I413" s="116"/>
      <c r="L413" s="169">
        <v>45882</v>
      </c>
      <c r="M413" s="116">
        <v>1071.8</v>
      </c>
      <c r="N413" s="116">
        <v>1100.7</v>
      </c>
      <c r="O413" s="116">
        <v>1065.0999999999999</v>
      </c>
      <c r="P413" s="116">
        <v>1098.3</v>
      </c>
      <c r="Q413" s="116">
        <v>1071.8</v>
      </c>
      <c r="R413">
        <v>72974</v>
      </c>
    </row>
    <row r="414" spans="1:18" x14ac:dyDescent="0.25">
      <c r="A414" s="169">
        <v>45883</v>
      </c>
      <c r="B414" s="116">
        <v>1117.55</v>
      </c>
      <c r="C414" s="116">
        <v>1079.45</v>
      </c>
      <c r="D414" s="116">
        <v>1070.7</v>
      </c>
      <c r="E414" s="116">
        <v>1117.55</v>
      </c>
      <c r="F414" s="116">
        <v>1079.45</v>
      </c>
      <c r="G414">
        <v>1094</v>
      </c>
      <c r="H414" s="116"/>
      <c r="I414" s="116"/>
      <c r="L414" s="169">
        <v>45883</v>
      </c>
      <c r="M414" s="116">
        <v>1078.5999999999999</v>
      </c>
      <c r="N414" s="116">
        <v>1089.9000000000001</v>
      </c>
      <c r="O414" s="116">
        <v>1066.9000000000001</v>
      </c>
      <c r="P414" s="116">
        <v>1071.8</v>
      </c>
      <c r="Q414" s="116">
        <v>1078.5999999999999</v>
      </c>
      <c r="R414">
        <v>46413</v>
      </c>
    </row>
    <row r="415" spans="1:18" x14ac:dyDescent="0.25">
      <c r="A415" s="169">
        <v>45887</v>
      </c>
      <c r="B415" s="116">
        <v>1100</v>
      </c>
      <c r="C415" s="116">
        <v>1089.6500000000001</v>
      </c>
      <c r="D415" s="116">
        <v>1065.5</v>
      </c>
      <c r="E415" s="116">
        <v>1071.45</v>
      </c>
      <c r="F415" s="116">
        <v>1089.6500000000001</v>
      </c>
      <c r="G415">
        <v>6672</v>
      </c>
      <c r="H415" s="116"/>
      <c r="I415" s="116"/>
      <c r="L415" s="169">
        <v>45887</v>
      </c>
      <c r="M415" s="116">
        <v>1089.3</v>
      </c>
      <c r="N415" s="116">
        <v>1098.8</v>
      </c>
      <c r="O415" s="116">
        <v>1065</v>
      </c>
      <c r="P415" s="116">
        <v>1084.5</v>
      </c>
      <c r="Q415" s="116">
        <v>1089.3</v>
      </c>
      <c r="R415">
        <v>60221</v>
      </c>
    </row>
    <row r="416" spans="1:18" x14ac:dyDescent="0.25">
      <c r="A416" s="169">
        <v>45888</v>
      </c>
      <c r="B416" s="116">
        <v>1107.45</v>
      </c>
      <c r="C416" s="116">
        <v>1098.6500000000001</v>
      </c>
      <c r="D416" s="116">
        <v>1082.8</v>
      </c>
      <c r="E416" s="116">
        <v>1085.9000000000001</v>
      </c>
      <c r="F416" s="116">
        <v>1098.6500000000001</v>
      </c>
      <c r="G416">
        <v>5935</v>
      </c>
      <c r="H416" s="116"/>
      <c r="I416" s="116"/>
      <c r="L416" s="169">
        <v>45888</v>
      </c>
      <c r="M416" s="116">
        <v>1099.4000000000001</v>
      </c>
      <c r="N416" s="116">
        <v>1108.3</v>
      </c>
      <c r="O416" s="116">
        <v>1085.0999999999999</v>
      </c>
      <c r="P416" s="116">
        <v>1089.9000000000001</v>
      </c>
      <c r="Q416" s="116">
        <v>1099.4000000000001</v>
      </c>
      <c r="R416">
        <v>48372</v>
      </c>
    </row>
    <row r="417" spans="1:18" x14ac:dyDescent="0.25">
      <c r="A417" s="169">
        <v>45889</v>
      </c>
      <c r="B417" s="116">
        <v>1135.8499999999999</v>
      </c>
      <c r="C417" s="116">
        <v>1132.6500000000001</v>
      </c>
      <c r="D417" s="116">
        <v>1091.95</v>
      </c>
      <c r="E417" s="116">
        <v>1091.95</v>
      </c>
      <c r="F417" s="116">
        <v>1132.6500000000001</v>
      </c>
      <c r="G417">
        <v>3614</v>
      </c>
      <c r="H417" s="116"/>
      <c r="I417" s="116"/>
      <c r="L417" s="169">
        <v>45889</v>
      </c>
      <c r="M417" s="116">
        <v>1133.5</v>
      </c>
      <c r="N417" s="116">
        <v>1136</v>
      </c>
      <c r="O417" s="116">
        <v>1092.5</v>
      </c>
      <c r="P417" s="116">
        <v>1099.4000000000001</v>
      </c>
      <c r="Q417" s="116">
        <v>1133.5</v>
      </c>
      <c r="R417">
        <v>52900</v>
      </c>
    </row>
    <row r="418" spans="1:18" x14ac:dyDescent="0.25">
      <c r="A418" s="169">
        <v>45890</v>
      </c>
      <c r="B418" s="116">
        <v>1152.3499999999999</v>
      </c>
      <c r="C418" s="116">
        <v>1147.6500000000001</v>
      </c>
      <c r="D418" s="116">
        <v>1123.4000000000001</v>
      </c>
      <c r="E418" s="116">
        <v>1140</v>
      </c>
      <c r="F418" s="116">
        <v>1147.6500000000001</v>
      </c>
      <c r="G418">
        <v>1767</v>
      </c>
      <c r="H418" s="116"/>
      <c r="I418" s="116"/>
      <c r="L418" s="169">
        <v>45890</v>
      </c>
      <c r="M418" s="116">
        <v>1146.0999999999999</v>
      </c>
      <c r="N418" s="116">
        <v>1154</v>
      </c>
      <c r="O418" s="116">
        <v>1101</v>
      </c>
      <c r="P418" s="116">
        <v>1144.5</v>
      </c>
      <c r="Q418" s="116">
        <v>1146.0999999999999</v>
      </c>
      <c r="R418">
        <v>44590</v>
      </c>
    </row>
    <row r="419" spans="1:18" x14ac:dyDescent="0.25">
      <c r="A419" s="169">
        <v>45891</v>
      </c>
      <c r="B419" s="116">
        <v>1156.25</v>
      </c>
      <c r="C419" s="116">
        <v>1150.5</v>
      </c>
      <c r="D419" s="116">
        <v>1117.8499999999999</v>
      </c>
      <c r="E419" s="116">
        <v>1135.55</v>
      </c>
      <c r="F419" s="116">
        <v>1150.5</v>
      </c>
      <c r="G419">
        <v>3816</v>
      </c>
      <c r="H419" s="116"/>
      <c r="I419" s="116"/>
      <c r="L419" s="169">
        <v>45891</v>
      </c>
      <c r="M419" s="116">
        <v>1152</v>
      </c>
      <c r="N419" s="116">
        <v>1157</v>
      </c>
      <c r="O419" s="116">
        <v>1117.0999999999999</v>
      </c>
      <c r="P419" s="116">
        <v>1138</v>
      </c>
      <c r="Q419" s="116">
        <v>1152</v>
      </c>
      <c r="R419">
        <v>42574</v>
      </c>
    </row>
    <row r="420" spans="1:18" x14ac:dyDescent="0.25">
      <c r="A420" s="169">
        <v>45894</v>
      </c>
      <c r="B420" s="116">
        <v>1152</v>
      </c>
      <c r="C420" s="116">
        <v>1148.3499999999999</v>
      </c>
      <c r="D420" s="116">
        <v>1135.0999999999999</v>
      </c>
      <c r="E420" s="116">
        <v>1141.05</v>
      </c>
      <c r="F420" s="116">
        <v>1148.3499999999999</v>
      </c>
      <c r="G420">
        <v>1503</v>
      </c>
      <c r="H420" s="116"/>
      <c r="I420" s="116"/>
      <c r="L420" s="169">
        <v>45894</v>
      </c>
      <c r="M420" s="116">
        <v>1146.7</v>
      </c>
      <c r="N420" s="116">
        <v>1153</v>
      </c>
      <c r="O420" s="116">
        <v>1133</v>
      </c>
      <c r="P420" s="116">
        <v>1149</v>
      </c>
      <c r="Q420" s="116">
        <v>1146.7</v>
      </c>
      <c r="R420">
        <v>32541</v>
      </c>
    </row>
    <row r="421" spans="1:18" x14ac:dyDescent="0.25">
      <c r="A421" s="169">
        <v>45895</v>
      </c>
      <c r="B421" s="116">
        <v>1142.1500000000001</v>
      </c>
      <c r="C421" s="116">
        <v>1125.5999999999999</v>
      </c>
      <c r="D421" s="116">
        <v>1118.9000000000001</v>
      </c>
      <c r="E421" s="116">
        <v>1142</v>
      </c>
      <c r="F421" s="116">
        <v>1125.5999999999999</v>
      </c>
      <c r="G421">
        <v>3561</v>
      </c>
      <c r="H421" s="116"/>
      <c r="I421" s="116"/>
      <c r="L421" s="169">
        <v>45895</v>
      </c>
      <c r="M421" s="116">
        <v>1128</v>
      </c>
      <c r="N421" s="116">
        <v>1144.3</v>
      </c>
      <c r="O421" s="116">
        <v>1116.3</v>
      </c>
      <c r="P421" s="116">
        <v>1137</v>
      </c>
      <c r="Q421" s="116">
        <v>1128</v>
      </c>
      <c r="R421">
        <v>38423</v>
      </c>
    </row>
    <row r="422" spans="1:18" x14ac:dyDescent="0.25">
      <c r="A422" s="169">
        <v>45897</v>
      </c>
      <c r="B422" s="116">
        <v>1133.05</v>
      </c>
      <c r="C422" s="116">
        <v>1127.9000000000001</v>
      </c>
      <c r="D422" s="116">
        <v>1113.9000000000001</v>
      </c>
      <c r="E422" s="116">
        <v>1119.05</v>
      </c>
      <c r="F422" s="116">
        <v>1127.9000000000001</v>
      </c>
      <c r="G422">
        <v>1650</v>
      </c>
      <c r="H422" s="116"/>
      <c r="I422" s="116"/>
      <c r="L422" s="169">
        <v>45897</v>
      </c>
      <c r="M422" s="116">
        <v>1129.7</v>
      </c>
      <c r="N422" s="116">
        <v>1136.3</v>
      </c>
      <c r="O422" s="116">
        <v>1112</v>
      </c>
      <c r="P422" s="116">
        <v>1122.4000000000001</v>
      </c>
      <c r="Q422" s="116">
        <v>1129.7</v>
      </c>
      <c r="R422">
        <v>29459</v>
      </c>
    </row>
    <row r="423" spans="1:18" x14ac:dyDescent="0.25">
      <c r="A423" s="169">
        <v>45898</v>
      </c>
      <c r="B423" s="116">
        <v>1143.8</v>
      </c>
      <c r="C423" s="116">
        <v>1117.95</v>
      </c>
      <c r="D423" s="116">
        <v>1113.05</v>
      </c>
      <c r="E423" s="116">
        <v>1126.55</v>
      </c>
      <c r="F423" s="116">
        <v>1117.95</v>
      </c>
      <c r="G423">
        <v>2145</v>
      </c>
      <c r="H423" s="116"/>
      <c r="I423" s="116"/>
      <c r="L423" s="169">
        <v>45898</v>
      </c>
      <c r="M423" s="116">
        <v>1119.0999999999999</v>
      </c>
      <c r="N423" s="116">
        <v>1135.3</v>
      </c>
      <c r="O423" s="116">
        <v>1113</v>
      </c>
      <c r="P423" s="116">
        <v>1125.5999999999999</v>
      </c>
      <c r="Q423" s="116">
        <v>1119.0999999999999</v>
      </c>
      <c r="R423">
        <v>39393</v>
      </c>
    </row>
    <row r="424" spans="1:18" x14ac:dyDescent="0.25">
      <c r="A424" s="169">
        <v>45901</v>
      </c>
      <c r="B424" s="116">
        <v>1175</v>
      </c>
      <c r="C424" s="116">
        <v>1167.25</v>
      </c>
      <c r="D424" s="116">
        <v>1117.3</v>
      </c>
      <c r="E424" s="116">
        <v>1128.0999999999999</v>
      </c>
      <c r="F424" s="116">
        <v>1167.25</v>
      </c>
      <c r="G424">
        <v>1663</v>
      </c>
      <c r="H424" s="116"/>
      <c r="I424" s="116"/>
      <c r="L424" s="169">
        <v>45901</v>
      </c>
      <c r="M424" s="116">
        <v>1170</v>
      </c>
      <c r="N424" s="116">
        <v>1176</v>
      </c>
      <c r="O424" s="116">
        <v>1115.5999999999999</v>
      </c>
      <c r="P424" s="116">
        <v>1121.5</v>
      </c>
      <c r="Q424" s="116">
        <v>1170</v>
      </c>
      <c r="R424">
        <v>140241</v>
      </c>
    </row>
    <row r="425" spans="1:18" x14ac:dyDescent="0.25">
      <c r="A425" s="169">
        <v>45902</v>
      </c>
      <c r="B425" s="116">
        <v>1178.7</v>
      </c>
      <c r="C425" s="116">
        <v>1152.3</v>
      </c>
      <c r="D425" s="116">
        <v>1147.2</v>
      </c>
      <c r="E425" s="116">
        <v>1175.1500000000001</v>
      </c>
      <c r="F425" s="116">
        <v>1152.3</v>
      </c>
      <c r="G425">
        <v>1413</v>
      </c>
      <c r="H425" s="116"/>
      <c r="I425" s="116"/>
      <c r="L425" s="169">
        <v>45902</v>
      </c>
      <c r="M425" s="116">
        <v>1151.8</v>
      </c>
      <c r="N425" s="116">
        <v>1189.8</v>
      </c>
      <c r="O425" s="116">
        <v>1146</v>
      </c>
      <c r="P425" s="116">
        <v>1180</v>
      </c>
      <c r="Q425" s="116">
        <v>1151.8</v>
      </c>
      <c r="R425">
        <v>69321</v>
      </c>
    </row>
    <row r="426" spans="1:18" x14ac:dyDescent="0.25">
      <c r="A426" s="169">
        <v>45903</v>
      </c>
      <c r="B426" s="116">
        <v>1183</v>
      </c>
      <c r="C426" s="116">
        <v>1180.7</v>
      </c>
      <c r="D426" s="116">
        <v>1132.3499999999999</v>
      </c>
      <c r="E426" s="116">
        <v>1132.3499999999999</v>
      </c>
      <c r="F426" s="116">
        <v>1180.7</v>
      </c>
      <c r="G426">
        <v>3871</v>
      </c>
      <c r="H426" s="116"/>
      <c r="I426" s="116"/>
      <c r="L426" s="169">
        <v>45903</v>
      </c>
      <c r="M426" s="116">
        <v>1180.4000000000001</v>
      </c>
      <c r="N426" s="116">
        <v>1182</v>
      </c>
      <c r="O426" s="116">
        <v>1141</v>
      </c>
      <c r="P426" s="116">
        <v>1151.0999999999999</v>
      </c>
      <c r="Q426" s="116">
        <v>1180.4000000000001</v>
      </c>
      <c r="R426">
        <v>59827</v>
      </c>
    </row>
    <row r="427" spans="1:18" x14ac:dyDescent="0.25">
      <c r="A427" s="169">
        <v>45904</v>
      </c>
      <c r="B427" s="116">
        <v>1188.1500000000001</v>
      </c>
      <c r="C427" s="116">
        <v>1160.2</v>
      </c>
      <c r="D427" s="116">
        <v>1158.9000000000001</v>
      </c>
      <c r="E427" s="116">
        <v>1160.6500000000001</v>
      </c>
      <c r="F427" s="116">
        <v>1160.2</v>
      </c>
      <c r="G427">
        <v>4581</v>
      </c>
      <c r="H427" s="116"/>
      <c r="I427" s="116"/>
      <c r="L427" s="169">
        <v>45904</v>
      </c>
      <c r="M427" s="116">
        <v>1160.3</v>
      </c>
      <c r="N427" s="116">
        <v>1188.9000000000001</v>
      </c>
      <c r="O427" s="116">
        <v>1157.4000000000001</v>
      </c>
      <c r="P427" s="116">
        <v>1181</v>
      </c>
      <c r="Q427" s="116">
        <v>1160.3</v>
      </c>
      <c r="R427">
        <v>38445</v>
      </c>
    </row>
    <row r="428" spans="1:18" x14ac:dyDescent="0.25">
      <c r="A428" s="169">
        <v>45905</v>
      </c>
      <c r="B428" s="116">
        <v>1171.5</v>
      </c>
      <c r="C428" s="116">
        <v>1160.4000000000001</v>
      </c>
      <c r="D428" s="116">
        <v>1130.05</v>
      </c>
      <c r="E428" s="116">
        <v>1130.05</v>
      </c>
      <c r="F428" s="116">
        <v>1160.4000000000001</v>
      </c>
      <c r="G428">
        <v>1926</v>
      </c>
      <c r="H428" s="116"/>
      <c r="I428" s="116"/>
      <c r="L428" s="169">
        <v>45905</v>
      </c>
      <c r="M428" s="116">
        <v>1162</v>
      </c>
      <c r="N428" s="116">
        <v>1171.2</v>
      </c>
      <c r="O428" s="116">
        <v>1159.3</v>
      </c>
      <c r="P428" s="116">
        <v>1161</v>
      </c>
      <c r="Q428" s="116">
        <v>1162</v>
      </c>
      <c r="R428">
        <v>30056</v>
      </c>
    </row>
    <row r="429" spans="1:18" x14ac:dyDescent="0.25">
      <c r="A429" s="169">
        <v>45908</v>
      </c>
      <c r="B429" s="116">
        <v>1207.9000000000001</v>
      </c>
      <c r="C429" s="116">
        <v>1202.95</v>
      </c>
      <c r="D429" s="116">
        <v>1156.55</v>
      </c>
      <c r="E429" s="116">
        <v>1160</v>
      </c>
      <c r="F429" s="116">
        <v>1202.95</v>
      </c>
      <c r="G429">
        <v>7625</v>
      </c>
      <c r="H429" s="116"/>
      <c r="I429" s="116"/>
      <c r="L429" s="169">
        <v>45908</v>
      </c>
      <c r="M429" s="116">
        <v>1204.2</v>
      </c>
      <c r="N429" s="116">
        <v>1208.5</v>
      </c>
      <c r="O429" s="116">
        <v>1155</v>
      </c>
      <c r="P429" s="116">
        <v>1155</v>
      </c>
      <c r="Q429" s="116">
        <v>1204.2</v>
      </c>
      <c r="R429">
        <v>118632</v>
      </c>
    </row>
    <row r="430" spans="1:18" x14ac:dyDescent="0.25">
      <c r="A430" s="169">
        <v>45909</v>
      </c>
      <c r="B430" s="116">
        <v>1213.9000000000001</v>
      </c>
      <c r="C430" s="116">
        <v>1183.8499999999999</v>
      </c>
      <c r="D430" s="116">
        <v>1180</v>
      </c>
      <c r="E430" s="116">
        <v>1180.1500000000001</v>
      </c>
      <c r="F430" s="116">
        <v>1183.8499999999999</v>
      </c>
      <c r="G430">
        <v>2527</v>
      </c>
      <c r="H430" s="116"/>
      <c r="I430" s="116"/>
      <c r="L430" s="169">
        <v>45909</v>
      </c>
      <c r="M430" s="116">
        <v>1181.9000000000001</v>
      </c>
      <c r="N430" s="116">
        <v>1210.4000000000001</v>
      </c>
      <c r="O430" s="116">
        <v>1180</v>
      </c>
      <c r="P430" s="116">
        <v>1207.2</v>
      </c>
      <c r="Q430" s="116">
        <v>1181.9000000000001</v>
      </c>
      <c r="R430">
        <v>39632</v>
      </c>
    </row>
    <row r="431" spans="1:18" x14ac:dyDescent="0.25">
      <c r="A431" s="169">
        <v>45910</v>
      </c>
      <c r="B431" s="116">
        <v>1201</v>
      </c>
      <c r="C431" s="116">
        <v>1181.8</v>
      </c>
      <c r="D431" s="116">
        <v>1178.55</v>
      </c>
      <c r="E431" s="116">
        <v>1178.55</v>
      </c>
      <c r="F431" s="116">
        <v>1181.8</v>
      </c>
      <c r="G431">
        <v>4348</v>
      </c>
      <c r="H431" s="116"/>
      <c r="I431" s="116"/>
      <c r="L431" s="169">
        <v>45910</v>
      </c>
      <c r="M431" s="116">
        <v>1182.2</v>
      </c>
      <c r="N431" s="116">
        <v>1202.5999999999999</v>
      </c>
      <c r="O431" s="116">
        <v>1180</v>
      </c>
      <c r="P431" s="116">
        <v>1180</v>
      </c>
      <c r="Q431" s="116">
        <v>1182.2</v>
      </c>
      <c r="R431">
        <v>38305</v>
      </c>
    </row>
    <row r="432" spans="1:18" x14ac:dyDescent="0.25">
      <c r="A432" s="169">
        <v>45911</v>
      </c>
      <c r="B432" s="116">
        <v>1189.9000000000001</v>
      </c>
      <c r="C432" s="116">
        <v>1170.8</v>
      </c>
      <c r="D432" s="116">
        <v>1163.0999999999999</v>
      </c>
      <c r="E432" s="116">
        <v>1180.05</v>
      </c>
      <c r="F432" s="116">
        <v>1170.8</v>
      </c>
      <c r="G432">
        <v>2346</v>
      </c>
      <c r="H432" s="116"/>
      <c r="I432" s="116"/>
      <c r="L432" s="169">
        <v>45911</v>
      </c>
      <c r="M432" s="116">
        <v>1169.5</v>
      </c>
      <c r="N432" s="116">
        <v>1191.8</v>
      </c>
      <c r="O432" s="116">
        <v>1163</v>
      </c>
      <c r="P432" s="116">
        <v>1181.5</v>
      </c>
      <c r="Q432" s="116">
        <v>1169.5</v>
      </c>
      <c r="R432">
        <v>40449</v>
      </c>
    </row>
    <row r="433" spans="1:18" x14ac:dyDescent="0.25">
      <c r="A433" s="169">
        <v>45912</v>
      </c>
      <c r="B433" s="116">
        <v>1192.95</v>
      </c>
      <c r="C433" s="116">
        <v>1171.5999999999999</v>
      </c>
      <c r="D433" s="116">
        <v>1142.95</v>
      </c>
      <c r="E433" s="116">
        <v>1192.95</v>
      </c>
      <c r="F433" s="116">
        <v>1171.5999999999999</v>
      </c>
      <c r="G433">
        <v>5597</v>
      </c>
      <c r="H433" s="116"/>
      <c r="I433" s="116"/>
      <c r="L433" s="169">
        <v>45912</v>
      </c>
      <c r="M433" s="116">
        <v>1169.7</v>
      </c>
      <c r="N433" s="116">
        <v>1180</v>
      </c>
      <c r="O433" s="116">
        <v>1141.0999999999999</v>
      </c>
      <c r="P433" s="116">
        <v>1170</v>
      </c>
      <c r="Q433" s="116">
        <v>1169.7</v>
      </c>
      <c r="R433">
        <v>108676</v>
      </c>
    </row>
    <row r="434" spans="1:18" x14ac:dyDescent="0.25">
      <c r="A434" s="169">
        <v>45915</v>
      </c>
      <c r="B434" s="116">
        <v>1232</v>
      </c>
      <c r="C434" s="116">
        <v>1220.75</v>
      </c>
      <c r="D434" s="116">
        <v>1179</v>
      </c>
      <c r="E434" s="116">
        <v>1179.95</v>
      </c>
      <c r="F434" s="116">
        <v>1220.75</v>
      </c>
      <c r="G434">
        <v>27136</v>
      </c>
      <c r="H434" s="116"/>
      <c r="I434" s="116"/>
      <c r="L434" s="169">
        <v>45915</v>
      </c>
      <c r="M434" s="116">
        <v>1221.5</v>
      </c>
      <c r="N434" s="116">
        <v>1233.9000000000001</v>
      </c>
      <c r="O434" s="116">
        <v>1170</v>
      </c>
      <c r="P434" s="116">
        <v>1172</v>
      </c>
      <c r="Q434" s="116">
        <v>1221.5</v>
      </c>
      <c r="R434">
        <v>304200</v>
      </c>
    </row>
    <row r="435" spans="1:18" x14ac:dyDescent="0.25">
      <c r="A435" s="169">
        <v>45916</v>
      </c>
      <c r="B435" s="116">
        <v>1232.5999999999999</v>
      </c>
      <c r="C435" s="116">
        <v>1202.3499999999999</v>
      </c>
      <c r="D435" s="116">
        <v>1200.2</v>
      </c>
      <c r="E435" s="116">
        <v>1222.3499999999999</v>
      </c>
      <c r="F435" s="116">
        <v>1202.3499999999999</v>
      </c>
      <c r="G435">
        <v>4393</v>
      </c>
      <c r="H435" s="116"/>
      <c r="I435" s="116"/>
      <c r="L435" s="169">
        <v>45916</v>
      </c>
      <c r="M435" s="116">
        <v>1201.3</v>
      </c>
      <c r="N435" s="116">
        <v>1232</v>
      </c>
      <c r="O435" s="116">
        <v>1200</v>
      </c>
      <c r="P435" s="116">
        <v>1226.0999999999999</v>
      </c>
      <c r="Q435" s="116">
        <v>1201.3</v>
      </c>
      <c r="R435">
        <v>66281</v>
      </c>
    </row>
    <row r="436" spans="1:18" x14ac:dyDescent="0.25">
      <c r="A436" s="169">
        <v>45917</v>
      </c>
      <c r="B436" s="116">
        <v>1249</v>
      </c>
      <c r="C436" s="116">
        <v>1242.95</v>
      </c>
      <c r="D436" s="116">
        <v>1201.25</v>
      </c>
      <c r="E436" s="116">
        <v>1205</v>
      </c>
      <c r="F436" s="116">
        <v>1242.95</v>
      </c>
      <c r="G436">
        <v>19425</v>
      </c>
      <c r="H436" s="116"/>
      <c r="I436" s="116"/>
      <c r="L436" s="169">
        <v>45917</v>
      </c>
      <c r="M436" s="116">
        <v>1244</v>
      </c>
      <c r="N436" s="116">
        <v>1250</v>
      </c>
      <c r="O436" s="116">
        <v>1200</v>
      </c>
      <c r="P436" s="116">
        <v>1203.0999999999999</v>
      </c>
      <c r="Q436" s="116">
        <v>1244</v>
      </c>
      <c r="R436">
        <v>234231</v>
      </c>
    </row>
    <row r="437" spans="1:18" x14ac:dyDescent="0.25">
      <c r="A437" s="169">
        <v>45918</v>
      </c>
      <c r="B437" s="116">
        <v>1262.8</v>
      </c>
      <c r="C437" s="116">
        <v>1255.45</v>
      </c>
      <c r="D437" s="116">
        <v>1241.8499999999999</v>
      </c>
      <c r="E437" s="116">
        <v>1252</v>
      </c>
      <c r="F437" s="116">
        <v>1255.45</v>
      </c>
      <c r="G437">
        <v>8117</v>
      </c>
      <c r="H437" s="116"/>
      <c r="I437" s="116"/>
      <c r="L437" s="169">
        <v>45918</v>
      </c>
      <c r="M437" s="116">
        <v>1256.5999999999999</v>
      </c>
      <c r="N437" s="116">
        <v>1263.5</v>
      </c>
      <c r="O437" s="116">
        <v>1241.9000000000001</v>
      </c>
      <c r="P437" s="116">
        <v>1253.9000000000001</v>
      </c>
      <c r="Q437" s="116">
        <v>1256.5999999999999</v>
      </c>
      <c r="R437">
        <v>152596</v>
      </c>
    </row>
    <row r="438" spans="1:18" x14ac:dyDescent="0.25">
      <c r="A438" s="169">
        <v>45919</v>
      </c>
      <c r="B438" s="116">
        <v>1250.05</v>
      </c>
      <c r="C438" s="116">
        <v>1233.45</v>
      </c>
      <c r="D438" s="116">
        <v>1228.25</v>
      </c>
      <c r="E438" s="116">
        <v>1250.05</v>
      </c>
      <c r="F438" s="116">
        <v>1233.45</v>
      </c>
      <c r="G438">
        <v>2344</v>
      </c>
      <c r="H438" s="116"/>
      <c r="I438" s="116"/>
      <c r="L438" s="169">
        <v>45919</v>
      </c>
      <c r="M438" s="116">
        <v>1233.2</v>
      </c>
      <c r="N438" s="116">
        <v>1256.5999999999999</v>
      </c>
      <c r="O438" s="116">
        <v>1228.0999999999999</v>
      </c>
      <c r="P438" s="116">
        <v>1256.5999999999999</v>
      </c>
      <c r="Q438" s="116">
        <v>1233.2</v>
      </c>
      <c r="R438">
        <v>52513</v>
      </c>
    </row>
    <row r="439" spans="1:18" x14ac:dyDescent="0.25">
      <c r="A439" s="169">
        <v>45922</v>
      </c>
      <c r="B439" s="116">
        <v>1246.8</v>
      </c>
      <c r="C439" s="116">
        <v>1214.8</v>
      </c>
      <c r="D439" s="116">
        <v>1211.2</v>
      </c>
      <c r="E439" s="116">
        <v>1230.55</v>
      </c>
      <c r="F439" s="116">
        <v>1214.8</v>
      </c>
      <c r="G439">
        <v>5840</v>
      </c>
      <c r="H439" s="116"/>
      <c r="I439" s="116"/>
      <c r="L439" s="169">
        <v>45922</v>
      </c>
      <c r="M439" s="116">
        <v>1215.5999999999999</v>
      </c>
      <c r="N439" s="116">
        <v>1247.9000000000001</v>
      </c>
      <c r="O439" s="116">
        <v>1211.9000000000001</v>
      </c>
      <c r="P439" s="116">
        <v>1236.9000000000001</v>
      </c>
      <c r="Q439" s="116">
        <v>1215.5999999999999</v>
      </c>
      <c r="R439">
        <v>44516</v>
      </c>
    </row>
    <row r="440" spans="1:18" x14ac:dyDescent="0.25">
      <c r="A440" s="169">
        <v>45923</v>
      </c>
      <c r="B440" s="116">
        <v>1233.0999999999999</v>
      </c>
      <c r="C440" s="116">
        <v>1211.3499999999999</v>
      </c>
      <c r="D440" s="116">
        <v>1204.8499999999999</v>
      </c>
      <c r="E440" s="116">
        <v>1213</v>
      </c>
      <c r="F440" s="116">
        <v>1211.3499999999999</v>
      </c>
      <c r="G440">
        <v>1665</v>
      </c>
      <c r="H440" s="116"/>
      <c r="I440" s="116"/>
      <c r="L440" s="169">
        <v>45923</v>
      </c>
      <c r="M440" s="116">
        <v>1211.5</v>
      </c>
      <c r="N440" s="116">
        <v>1228.3</v>
      </c>
      <c r="O440" s="116">
        <v>1206.3</v>
      </c>
      <c r="P440" s="116">
        <v>1216.3</v>
      </c>
      <c r="Q440" s="116">
        <v>1211.5</v>
      </c>
      <c r="R440">
        <v>31552</v>
      </c>
    </row>
    <row r="441" spans="1:18" x14ac:dyDescent="0.25">
      <c r="A441" s="169">
        <v>45924</v>
      </c>
      <c r="B441" s="116">
        <v>1224.5999999999999</v>
      </c>
      <c r="C441" s="116">
        <v>1211.55</v>
      </c>
      <c r="D441" s="116">
        <v>1208.4000000000001</v>
      </c>
      <c r="E441" s="116">
        <v>1215.4000000000001</v>
      </c>
      <c r="F441" s="116">
        <v>1211.55</v>
      </c>
      <c r="G441">
        <v>1458</v>
      </c>
      <c r="H441" s="116"/>
      <c r="I441" s="116"/>
      <c r="L441" s="169">
        <v>45924</v>
      </c>
      <c r="M441" s="116">
        <v>1211.2</v>
      </c>
      <c r="N441" s="116">
        <v>1225.2</v>
      </c>
      <c r="O441" s="116">
        <v>1206.5999999999999</v>
      </c>
      <c r="P441" s="116">
        <v>1212.9000000000001</v>
      </c>
      <c r="Q441" s="116">
        <v>1211.2</v>
      </c>
      <c r="R441">
        <v>54438</v>
      </c>
    </row>
    <row r="442" spans="1:18" x14ac:dyDescent="0.25">
      <c r="A442" s="169">
        <v>45925</v>
      </c>
      <c r="B442" s="116">
        <v>1222</v>
      </c>
      <c r="C442" s="116">
        <v>1210.25</v>
      </c>
      <c r="D442" s="116">
        <v>1205</v>
      </c>
      <c r="E442" s="116">
        <v>1215.7</v>
      </c>
      <c r="F442" s="116">
        <v>1210.25</v>
      </c>
      <c r="G442">
        <v>15688</v>
      </c>
      <c r="H442" s="116"/>
      <c r="I442" s="116"/>
      <c r="L442" s="169">
        <v>45925</v>
      </c>
      <c r="M442" s="116">
        <v>1210.0999999999999</v>
      </c>
      <c r="N442" s="116">
        <v>1222.5999999999999</v>
      </c>
      <c r="O442" s="116">
        <v>1204</v>
      </c>
      <c r="P442" s="116">
        <v>1212</v>
      </c>
      <c r="Q442" s="116">
        <v>1210.0999999999999</v>
      </c>
      <c r="R442">
        <v>47598</v>
      </c>
    </row>
    <row r="443" spans="1:18" x14ac:dyDescent="0.25">
      <c r="A443" s="169">
        <v>45926</v>
      </c>
      <c r="B443" s="116">
        <v>1246.95</v>
      </c>
      <c r="C443" s="116">
        <v>1189.2</v>
      </c>
      <c r="D443" s="116">
        <v>1174.0999999999999</v>
      </c>
      <c r="E443" s="116">
        <v>1200.1500000000001</v>
      </c>
      <c r="F443" s="116">
        <v>1189.2</v>
      </c>
      <c r="G443">
        <v>15178</v>
      </c>
      <c r="H443" s="116"/>
      <c r="I443" s="116"/>
      <c r="L443" s="169">
        <v>45926</v>
      </c>
      <c r="M443" s="116">
        <v>1184</v>
      </c>
      <c r="N443" s="116">
        <v>1247.4000000000001</v>
      </c>
      <c r="O443" s="116">
        <v>1176</v>
      </c>
      <c r="P443" s="116">
        <v>1205.0999999999999</v>
      </c>
      <c r="Q443" s="116">
        <v>1184</v>
      </c>
      <c r="R443">
        <v>143741</v>
      </c>
    </row>
    <row r="444" spans="1:18" x14ac:dyDescent="0.25">
      <c r="A444" s="169">
        <v>45929</v>
      </c>
      <c r="B444" s="116">
        <v>1195.8</v>
      </c>
      <c r="C444" s="116">
        <v>1159.8</v>
      </c>
      <c r="D444" s="116">
        <v>1154.2</v>
      </c>
      <c r="E444" s="116">
        <v>1176.05</v>
      </c>
      <c r="F444" s="116">
        <v>1159.8</v>
      </c>
      <c r="G444">
        <v>9807</v>
      </c>
      <c r="H444" s="116"/>
      <c r="I444" s="116"/>
      <c r="L444" s="169">
        <v>45929</v>
      </c>
      <c r="M444" s="116">
        <v>1160.5999999999999</v>
      </c>
      <c r="N444" s="116">
        <v>1195</v>
      </c>
      <c r="O444" s="116">
        <v>1156</v>
      </c>
      <c r="P444" s="116">
        <v>1185.0999999999999</v>
      </c>
      <c r="Q444" s="116">
        <v>1160.5999999999999</v>
      </c>
      <c r="R444">
        <v>51842</v>
      </c>
    </row>
    <row r="445" spans="1:18" x14ac:dyDescent="0.25">
      <c r="A445" s="169">
        <v>45930</v>
      </c>
      <c r="B445" s="116">
        <v>1183.3</v>
      </c>
      <c r="C445" s="116">
        <v>1178.2</v>
      </c>
      <c r="D445" s="116">
        <v>1162.5</v>
      </c>
      <c r="E445" s="116">
        <v>1165</v>
      </c>
      <c r="F445" s="116">
        <v>1178.2</v>
      </c>
      <c r="G445">
        <v>1517</v>
      </c>
      <c r="H445" s="116"/>
      <c r="I445" s="116"/>
      <c r="L445" s="169">
        <v>45930</v>
      </c>
      <c r="M445" s="116">
        <v>1178.0999999999999</v>
      </c>
      <c r="N445" s="116">
        <v>1184.8</v>
      </c>
      <c r="O445" s="116">
        <v>1162</v>
      </c>
      <c r="P445" s="116">
        <v>1162.5</v>
      </c>
      <c r="Q445" s="116">
        <v>1178.0999999999999</v>
      </c>
      <c r="R445">
        <v>52745</v>
      </c>
    </row>
    <row r="446" spans="1:18" x14ac:dyDescent="0.25">
      <c r="A446" s="169">
        <v>45931</v>
      </c>
      <c r="B446" s="116">
        <v>1174</v>
      </c>
      <c r="C446" s="116">
        <v>1159.25</v>
      </c>
      <c r="D446" s="116">
        <v>1155.6500000000001</v>
      </c>
      <c r="E446" s="116">
        <v>1171.7</v>
      </c>
      <c r="F446" s="116">
        <v>1159.25</v>
      </c>
      <c r="G446">
        <v>5437</v>
      </c>
      <c r="H446" s="116"/>
      <c r="I446" s="116"/>
      <c r="L446" s="169">
        <v>45931</v>
      </c>
      <c r="M446" s="116">
        <v>1160.2</v>
      </c>
      <c r="N446" s="116">
        <v>1175.3</v>
      </c>
      <c r="O446" s="116">
        <v>1155</v>
      </c>
      <c r="P446" s="116">
        <v>1172.7</v>
      </c>
      <c r="Q446" s="116">
        <v>1160.2</v>
      </c>
      <c r="R446">
        <v>36585</v>
      </c>
    </row>
    <row r="447" spans="1:18" x14ac:dyDescent="0.25">
      <c r="A447" s="169">
        <v>45933</v>
      </c>
      <c r="B447" s="116">
        <v>1219.7</v>
      </c>
      <c r="C447" s="116">
        <v>1214.8499999999999</v>
      </c>
      <c r="D447" s="116">
        <v>1164.0999999999999</v>
      </c>
      <c r="E447" s="116">
        <v>1173.45</v>
      </c>
      <c r="F447" s="116">
        <v>1214.8499999999999</v>
      </c>
      <c r="G447">
        <v>3625</v>
      </c>
      <c r="H447" s="116"/>
      <c r="I447" s="116"/>
      <c r="L447" s="169">
        <v>45933</v>
      </c>
      <c r="M447" s="116">
        <v>1215.2</v>
      </c>
      <c r="N447" s="116">
        <v>1219.3</v>
      </c>
      <c r="O447" s="116">
        <v>1160</v>
      </c>
      <c r="P447" s="116">
        <v>1160</v>
      </c>
      <c r="Q447" s="116">
        <v>1215.2</v>
      </c>
      <c r="R447">
        <v>88008</v>
      </c>
    </row>
    <row r="448" spans="1:18" x14ac:dyDescent="0.25">
      <c r="A448" s="169">
        <v>45936</v>
      </c>
      <c r="B448" s="116">
        <v>1215.8499999999999</v>
      </c>
      <c r="C448" s="116">
        <v>1203.5</v>
      </c>
      <c r="D448" s="116">
        <v>1188</v>
      </c>
      <c r="E448" s="116">
        <v>1191.45</v>
      </c>
      <c r="F448" s="116">
        <v>1203.5</v>
      </c>
      <c r="G448">
        <v>5900</v>
      </c>
      <c r="H448" s="116"/>
      <c r="I448" s="116"/>
      <c r="L448" s="169">
        <v>45936</v>
      </c>
      <c r="M448" s="116">
        <v>1205.5</v>
      </c>
      <c r="N448" s="116">
        <v>1216.9000000000001</v>
      </c>
      <c r="O448" s="116">
        <v>1187.7</v>
      </c>
      <c r="P448" s="116">
        <v>1214.9000000000001</v>
      </c>
      <c r="Q448" s="116">
        <v>1205.5</v>
      </c>
      <c r="R448">
        <v>43784</v>
      </c>
    </row>
    <row r="449" spans="1:18" x14ac:dyDescent="0.25">
      <c r="A449" s="169">
        <v>45937</v>
      </c>
      <c r="B449" s="116">
        <v>1206</v>
      </c>
      <c r="C449" s="116">
        <v>1190</v>
      </c>
      <c r="D449" s="116">
        <v>1183.3</v>
      </c>
      <c r="E449" s="116">
        <v>1206</v>
      </c>
      <c r="F449" s="116">
        <v>1190</v>
      </c>
      <c r="G449">
        <v>1439</v>
      </c>
      <c r="H449" s="116"/>
      <c r="I449" s="116"/>
      <c r="L449" s="169">
        <v>45937</v>
      </c>
      <c r="M449" s="116">
        <v>1190</v>
      </c>
      <c r="N449" s="116">
        <v>1206.9000000000001</v>
      </c>
      <c r="O449" s="116">
        <v>1182</v>
      </c>
      <c r="P449" s="116">
        <v>1205</v>
      </c>
      <c r="Q449" s="116">
        <v>1190</v>
      </c>
      <c r="R449">
        <v>34204</v>
      </c>
    </row>
    <row r="450" spans="1:18" x14ac:dyDescent="0.25">
      <c r="A450" s="169">
        <v>45938</v>
      </c>
      <c r="B450" s="116">
        <v>1197.05</v>
      </c>
      <c r="C450" s="116">
        <v>1171.6500000000001</v>
      </c>
      <c r="D450" s="116">
        <v>1170.3</v>
      </c>
      <c r="E450" s="116">
        <v>1190</v>
      </c>
      <c r="F450" s="116">
        <v>1171.6500000000001</v>
      </c>
      <c r="G450">
        <v>4125</v>
      </c>
      <c r="H450" s="116"/>
      <c r="I450" s="116"/>
      <c r="L450" s="169">
        <v>45938</v>
      </c>
      <c r="M450" s="116">
        <v>1173.2</v>
      </c>
      <c r="N450" s="116">
        <v>1199</v>
      </c>
      <c r="O450" s="116">
        <v>1171</v>
      </c>
      <c r="P450" s="116">
        <v>1190</v>
      </c>
      <c r="Q450" s="116">
        <v>1173.2</v>
      </c>
      <c r="R450">
        <v>22612</v>
      </c>
    </row>
    <row r="451" spans="1:18" x14ac:dyDescent="0.25">
      <c r="A451" s="169">
        <v>45939</v>
      </c>
      <c r="B451" s="116">
        <v>1193.6500000000001</v>
      </c>
      <c r="C451" s="116">
        <v>1180.0999999999999</v>
      </c>
      <c r="D451" s="116">
        <v>1168.3499999999999</v>
      </c>
      <c r="E451" s="116">
        <v>1168.6500000000001</v>
      </c>
      <c r="F451" s="116">
        <v>1180.0999999999999</v>
      </c>
      <c r="G451">
        <v>1444</v>
      </c>
      <c r="H451" s="116"/>
      <c r="I451" s="116"/>
      <c r="L451" s="169">
        <v>45939</v>
      </c>
      <c r="M451" s="116">
        <v>1180.4000000000001</v>
      </c>
      <c r="N451" s="116">
        <v>1192.5999999999999</v>
      </c>
      <c r="O451" s="116">
        <v>1165.0999999999999</v>
      </c>
      <c r="P451" s="116">
        <v>1170</v>
      </c>
      <c r="Q451" s="116">
        <v>1180.4000000000001</v>
      </c>
      <c r="R451">
        <v>29008</v>
      </c>
    </row>
    <row r="452" spans="1:18" x14ac:dyDescent="0.25">
      <c r="A452" s="169">
        <v>45940</v>
      </c>
      <c r="B452" s="116">
        <v>1239.95</v>
      </c>
      <c r="C452" s="116">
        <v>1200.3499999999999</v>
      </c>
      <c r="D452" s="116">
        <v>1182.2</v>
      </c>
      <c r="E452" s="116">
        <v>1239.95</v>
      </c>
      <c r="F452" s="116">
        <v>1200.3499999999999</v>
      </c>
      <c r="G452">
        <v>2176</v>
      </c>
      <c r="H452" s="116"/>
      <c r="I452" s="116"/>
      <c r="L452" s="169">
        <v>45940</v>
      </c>
      <c r="M452" s="116">
        <v>1196.2</v>
      </c>
      <c r="N452" s="116">
        <v>1204.5999999999999</v>
      </c>
      <c r="O452" s="116">
        <v>1175</v>
      </c>
      <c r="P452" s="116">
        <v>1175</v>
      </c>
      <c r="Q452" s="116">
        <v>1196.2</v>
      </c>
      <c r="R452">
        <v>45799</v>
      </c>
    </row>
    <row r="453" spans="1:18" x14ac:dyDescent="0.25">
      <c r="A453" s="169">
        <v>45943</v>
      </c>
      <c r="B453" s="116">
        <v>1202.3499999999999</v>
      </c>
      <c r="C453" s="116">
        <v>1190.3</v>
      </c>
      <c r="D453" s="116">
        <v>1183.3499999999999</v>
      </c>
      <c r="E453" s="116">
        <v>1191</v>
      </c>
      <c r="F453" s="116">
        <v>1190.3</v>
      </c>
      <c r="G453">
        <v>3887</v>
      </c>
      <c r="H453" s="116"/>
      <c r="I453" s="116"/>
      <c r="L453" s="169">
        <v>45943</v>
      </c>
      <c r="M453" s="116">
        <v>1191.5</v>
      </c>
      <c r="N453" s="116">
        <v>1203.8</v>
      </c>
      <c r="O453" s="116">
        <v>1179</v>
      </c>
      <c r="P453" s="116">
        <v>1179</v>
      </c>
      <c r="Q453" s="116">
        <v>1191.5</v>
      </c>
      <c r="R453">
        <v>30542</v>
      </c>
    </row>
    <row r="454" spans="1:18" x14ac:dyDescent="0.25">
      <c r="A454" s="169">
        <v>45944</v>
      </c>
      <c r="B454" s="116">
        <v>1196.5999999999999</v>
      </c>
      <c r="C454" s="116">
        <v>1172.3</v>
      </c>
      <c r="D454" s="116">
        <v>1167</v>
      </c>
      <c r="E454" s="116">
        <v>1196.25</v>
      </c>
      <c r="F454" s="116">
        <v>1172.3</v>
      </c>
      <c r="G454">
        <v>1898</v>
      </c>
      <c r="H454" s="116"/>
      <c r="I454" s="116"/>
      <c r="L454" s="169">
        <v>45944</v>
      </c>
      <c r="M454" s="116">
        <v>1172.0999999999999</v>
      </c>
      <c r="N454" s="116">
        <v>1199.9000000000001</v>
      </c>
      <c r="O454" s="116">
        <v>1166.0999999999999</v>
      </c>
      <c r="P454" s="116">
        <v>1191.9000000000001</v>
      </c>
      <c r="Q454" s="116">
        <v>1172.0999999999999</v>
      </c>
      <c r="R454">
        <v>50027</v>
      </c>
    </row>
    <row r="455" spans="1:18" x14ac:dyDescent="0.25">
      <c r="A455" s="169">
        <v>45945</v>
      </c>
      <c r="B455" s="116">
        <v>1206.3</v>
      </c>
      <c r="C455" s="116">
        <v>1190.45</v>
      </c>
      <c r="D455" s="116">
        <v>1172</v>
      </c>
      <c r="E455" s="116">
        <v>1172</v>
      </c>
      <c r="F455" s="116">
        <v>1190.45</v>
      </c>
      <c r="G455">
        <v>4074</v>
      </c>
      <c r="H455" s="116"/>
      <c r="I455" s="116"/>
      <c r="L455" s="169">
        <v>45945</v>
      </c>
      <c r="M455" s="116">
        <v>1190.5</v>
      </c>
      <c r="N455" s="116">
        <v>1224.9000000000001</v>
      </c>
      <c r="O455" s="116">
        <v>1172.0999999999999</v>
      </c>
      <c r="P455" s="116">
        <v>1172.0999999999999</v>
      </c>
      <c r="Q455" s="116">
        <v>1190.5</v>
      </c>
      <c r="R455">
        <v>102028</v>
      </c>
    </row>
    <row r="456" spans="1:18" x14ac:dyDescent="0.25">
      <c r="A456" s="169">
        <v>45946</v>
      </c>
      <c r="B456" s="116">
        <v>1188.05</v>
      </c>
      <c r="C456" s="116">
        <v>1184.3499999999999</v>
      </c>
      <c r="D456" s="116">
        <v>1175</v>
      </c>
      <c r="E456" s="116">
        <v>1188.05</v>
      </c>
      <c r="F456" s="116">
        <v>1184.3499999999999</v>
      </c>
      <c r="G456">
        <v>2468</v>
      </c>
      <c r="H456" s="116"/>
      <c r="I456" s="116"/>
      <c r="L456" s="169">
        <v>45946</v>
      </c>
      <c r="M456" s="116">
        <v>1184.4000000000001</v>
      </c>
      <c r="N456" s="116">
        <v>1194.9000000000001</v>
      </c>
      <c r="O456" s="116">
        <v>1172</v>
      </c>
      <c r="P456" s="116">
        <v>1190</v>
      </c>
      <c r="Q456" s="116">
        <v>1184.4000000000001</v>
      </c>
      <c r="R456">
        <v>48898</v>
      </c>
    </row>
    <row r="457" spans="1:18" x14ac:dyDescent="0.25">
      <c r="A457" s="169">
        <v>45947</v>
      </c>
      <c r="B457" s="116">
        <v>1199</v>
      </c>
      <c r="C457" s="116">
        <v>1191.5999999999999</v>
      </c>
      <c r="D457" s="116">
        <v>1177.75</v>
      </c>
      <c r="E457" s="116">
        <v>1177.75</v>
      </c>
      <c r="F457" s="116">
        <v>1191.5999999999999</v>
      </c>
      <c r="G457">
        <v>2246</v>
      </c>
      <c r="H457" s="116"/>
      <c r="I457" s="116"/>
      <c r="L457" s="169">
        <v>45947</v>
      </c>
      <c r="M457" s="116">
        <v>1191.3</v>
      </c>
      <c r="N457" s="116">
        <v>1199.7</v>
      </c>
      <c r="O457" s="116">
        <v>1176.8</v>
      </c>
      <c r="P457" s="116">
        <v>1183.5</v>
      </c>
      <c r="Q457" s="116">
        <v>1191.3</v>
      </c>
      <c r="R457">
        <v>52085</v>
      </c>
    </row>
    <row r="458" spans="1:18" x14ac:dyDescent="0.25">
      <c r="A458" s="169">
        <v>45950</v>
      </c>
      <c r="B458" s="116">
        <v>1205</v>
      </c>
      <c r="C458" s="116">
        <v>1197.5</v>
      </c>
      <c r="D458" s="116">
        <v>1176.8</v>
      </c>
      <c r="E458" s="116">
        <v>1194.1500000000001</v>
      </c>
      <c r="F458" s="116">
        <v>1197.5</v>
      </c>
      <c r="G458">
        <v>5598</v>
      </c>
      <c r="H458" s="116"/>
      <c r="I458" s="116"/>
      <c r="L458" s="169">
        <v>45950</v>
      </c>
      <c r="M458" s="116">
        <v>1197</v>
      </c>
      <c r="N458" s="116">
        <v>1206.5999999999999</v>
      </c>
      <c r="O458" s="116">
        <v>1175</v>
      </c>
      <c r="P458" s="116">
        <v>1202.5999999999999</v>
      </c>
      <c r="Q458" s="116">
        <v>1197</v>
      </c>
      <c r="R458">
        <v>80599</v>
      </c>
    </row>
    <row r="459" spans="1:18" x14ac:dyDescent="0.25">
      <c r="A459" s="169">
        <v>45951</v>
      </c>
      <c r="B459" s="116">
        <v>1218.7</v>
      </c>
      <c r="C459" s="116">
        <v>1195.0999999999999</v>
      </c>
      <c r="D459" s="116">
        <v>1175</v>
      </c>
      <c r="E459" s="116">
        <v>1204.95</v>
      </c>
      <c r="F459" s="116">
        <v>1195.0999999999999</v>
      </c>
      <c r="G459">
        <v>4028</v>
      </c>
      <c r="H459" s="116"/>
      <c r="I459" s="116"/>
      <c r="L459" s="169">
        <v>45951</v>
      </c>
      <c r="M459" s="116">
        <v>1195.5</v>
      </c>
      <c r="N459" s="116">
        <v>1224</v>
      </c>
      <c r="O459" s="116">
        <v>1181.9000000000001</v>
      </c>
      <c r="P459" s="116">
        <v>1200.0999999999999</v>
      </c>
      <c r="Q459" s="116">
        <v>1195.5</v>
      </c>
      <c r="R459">
        <v>21816</v>
      </c>
    </row>
    <row r="460" spans="1:18" x14ac:dyDescent="0.25">
      <c r="A460" s="169">
        <v>45953</v>
      </c>
      <c r="B460" s="116">
        <v>1212.75</v>
      </c>
      <c r="C460" s="116">
        <v>1204.55</v>
      </c>
      <c r="D460" s="116">
        <v>1186.0999999999999</v>
      </c>
      <c r="E460" s="116">
        <v>1186.0999999999999</v>
      </c>
      <c r="F460" s="116">
        <v>1204.55</v>
      </c>
      <c r="G460">
        <v>1445</v>
      </c>
      <c r="H460" s="116"/>
      <c r="I460" s="116"/>
      <c r="L460" s="169">
        <v>45953</v>
      </c>
      <c r="M460" s="116">
        <v>1204.5999999999999</v>
      </c>
      <c r="N460" s="116">
        <v>1215</v>
      </c>
      <c r="O460" s="116">
        <v>1189.3</v>
      </c>
      <c r="P460" s="116">
        <v>1198.8</v>
      </c>
      <c r="Q460" s="116">
        <v>1204.5999999999999</v>
      </c>
      <c r="R460">
        <v>50601</v>
      </c>
    </row>
    <row r="461" spans="1:18" x14ac:dyDescent="0.25">
      <c r="A461" s="169">
        <v>45954</v>
      </c>
      <c r="B461" s="116">
        <v>1203.5</v>
      </c>
      <c r="C461" s="116">
        <v>1200.75</v>
      </c>
      <c r="D461" s="116">
        <v>1185.05</v>
      </c>
      <c r="E461" s="116">
        <v>1185.05</v>
      </c>
      <c r="F461" s="116">
        <v>1200.75</v>
      </c>
      <c r="G461">
        <v>980</v>
      </c>
      <c r="H461" s="116"/>
      <c r="I461" s="116"/>
      <c r="L461" s="169">
        <v>45954</v>
      </c>
      <c r="M461" s="116">
        <v>1200.7</v>
      </c>
      <c r="N461" s="116">
        <v>1209.0999999999999</v>
      </c>
      <c r="O461" s="116">
        <v>1189.7</v>
      </c>
      <c r="P461" s="116">
        <v>1208</v>
      </c>
      <c r="Q461" s="116">
        <v>1200.7</v>
      </c>
      <c r="R461">
        <v>49722</v>
      </c>
    </row>
    <row r="462" spans="1:18" x14ac:dyDescent="0.25">
      <c r="A462" s="169">
        <v>45957</v>
      </c>
      <c r="B462" s="116">
        <v>1218</v>
      </c>
      <c r="C462" s="116">
        <v>1205</v>
      </c>
      <c r="D462" s="116">
        <v>1190.55</v>
      </c>
      <c r="E462" s="116">
        <v>1197.45</v>
      </c>
      <c r="F462" s="116">
        <v>1205</v>
      </c>
      <c r="G462">
        <v>6309</v>
      </c>
      <c r="H462" s="116"/>
      <c r="I462" s="116"/>
      <c r="L462" s="169">
        <v>45957</v>
      </c>
      <c r="M462" s="116">
        <v>1206.0999999999999</v>
      </c>
      <c r="N462" s="116">
        <v>1218</v>
      </c>
      <c r="O462" s="116">
        <v>1188</v>
      </c>
      <c r="P462" s="116">
        <v>1202.9000000000001</v>
      </c>
      <c r="Q462" s="116">
        <v>1206.0999999999999</v>
      </c>
      <c r="R462">
        <v>51017</v>
      </c>
    </row>
    <row r="463" spans="1:18" x14ac:dyDescent="0.25">
      <c r="A463" s="169">
        <v>45958</v>
      </c>
      <c r="B463" s="116">
        <v>1218</v>
      </c>
      <c r="C463" s="116">
        <v>1202.2</v>
      </c>
      <c r="D463" s="116">
        <v>1197.55</v>
      </c>
      <c r="E463" s="116">
        <v>1202.3</v>
      </c>
      <c r="F463" s="116">
        <v>1202.2</v>
      </c>
      <c r="G463">
        <v>2361</v>
      </c>
      <c r="H463" s="116"/>
      <c r="I463" s="116"/>
      <c r="L463" s="169">
        <v>45958</v>
      </c>
      <c r="M463" s="116">
        <v>1202.2</v>
      </c>
      <c r="N463" s="116">
        <v>1218.9000000000001</v>
      </c>
      <c r="O463" s="116">
        <v>1190.4000000000001</v>
      </c>
      <c r="P463" s="116">
        <v>1200</v>
      </c>
      <c r="Q463" s="116">
        <v>1202.2</v>
      </c>
      <c r="R463">
        <v>43494</v>
      </c>
    </row>
    <row r="464" spans="1:18" x14ac:dyDescent="0.25">
      <c r="A464" s="169">
        <v>45959</v>
      </c>
      <c r="B464" s="116">
        <v>1244</v>
      </c>
      <c r="C464" s="116">
        <v>1219.9000000000001</v>
      </c>
      <c r="D464" s="116">
        <v>1206.8</v>
      </c>
      <c r="E464" s="116">
        <v>1208</v>
      </c>
      <c r="F464" s="116">
        <v>1219.9000000000001</v>
      </c>
      <c r="G464">
        <v>8031</v>
      </c>
      <c r="H464" s="116"/>
      <c r="I464" s="116"/>
      <c r="L464" s="169">
        <v>45959</v>
      </c>
      <c r="M464" s="116">
        <v>1221.5</v>
      </c>
      <c r="N464" s="116">
        <v>1244.5</v>
      </c>
      <c r="O464" s="116">
        <v>1202.5999999999999</v>
      </c>
      <c r="P464" s="116">
        <v>1202.5999999999999</v>
      </c>
      <c r="Q464" s="116">
        <v>1221.5</v>
      </c>
      <c r="R464">
        <v>106818</v>
      </c>
    </row>
    <row r="465" spans="1:18" x14ac:dyDescent="0.25">
      <c r="A465" s="169">
        <v>45960</v>
      </c>
      <c r="B465" s="116">
        <v>1234.8499999999999</v>
      </c>
      <c r="C465" s="116">
        <v>1210.75</v>
      </c>
      <c r="D465" s="116">
        <v>1200.25</v>
      </c>
      <c r="E465" s="116">
        <v>1234.8499999999999</v>
      </c>
      <c r="F465" s="116">
        <v>1210.75</v>
      </c>
      <c r="G465">
        <v>1510</v>
      </c>
      <c r="H465" s="116"/>
      <c r="I465" s="116"/>
      <c r="L465" s="169">
        <v>45960</v>
      </c>
      <c r="M465" s="116">
        <v>1210.8</v>
      </c>
      <c r="N465" s="116">
        <v>1226.8</v>
      </c>
      <c r="O465" s="116">
        <v>1200.0999999999999</v>
      </c>
      <c r="P465" s="116">
        <v>1218.2</v>
      </c>
      <c r="Q465" s="116">
        <v>1210.8</v>
      </c>
      <c r="R465">
        <v>46069</v>
      </c>
    </row>
    <row r="466" spans="1:18" x14ac:dyDescent="0.25">
      <c r="A466" s="169">
        <v>45961</v>
      </c>
      <c r="B466" s="116">
        <v>1233.95</v>
      </c>
      <c r="C466" s="116">
        <v>1185</v>
      </c>
      <c r="D466" s="116">
        <v>1174.8499999999999</v>
      </c>
      <c r="E466" s="116">
        <v>1233.95</v>
      </c>
      <c r="F466" s="116">
        <v>1185</v>
      </c>
      <c r="G466">
        <v>1978</v>
      </c>
      <c r="H466" s="116"/>
      <c r="I466" s="116"/>
      <c r="L466" s="169">
        <v>45961</v>
      </c>
      <c r="M466" s="116">
        <v>1187</v>
      </c>
      <c r="N466" s="116">
        <v>1218.5999999999999</v>
      </c>
      <c r="O466" s="116">
        <v>1174</v>
      </c>
      <c r="P466" s="116">
        <v>1213.2</v>
      </c>
      <c r="Q466" s="116">
        <v>1187</v>
      </c>
      <c r="R466">
        <v>94554</v>
      </c>
    </row>
    <row r="467" spans="1:18" x14ac:dyDescent="0.25">
      <c r="A467" s="169">
        <v>45964</v>
      </c>
      <c r="B467" s="116">
        <v>1206</v>
      </c>
      <c r="C467" s="116">
        <v>1195.8</v>
      </c>
      <c r="D467" s="116">
        <v>1177.55</v>
      </c>
      <c r="E467" s="116">
        <v>1186.7</v>
      </c>
      <c r="F467" s="116">
        <v>1195.8</v>
      </c>
      <c r="G467">
        <v>2337</v>
      </c>
      <c r="H467" s="116"/>
      <c r="I467" s="116"/>
      <c r="L467" s="169">
        <v>45964</v>
      </c>
      <c r="M467" s="116">
        <v>1196</v>
      </c>
      <c r="N467" s="116">
        <v>1205</v>
      </c>
      <c r="O467" s="116">
        <v>1178.2</v>
      </c>
      <c r="P467" s="116">
        <v>1185</v>
      </c>
      <c r="Q467" s="116">
        <v>1196</v>
      </c>
      <c r="R467">
        <v>41257</v>
      </c>
    </row>
    <row r="468" spans="1:18" x14ac:dyDescent="0.25">
      <c r="A468" s="169">
        <v>45965</v>
      </c>
      <c r="B468" s="116">
        <v>1218.2</v>
      </c>
      <c r="C468" s="116">
        <v>1212.45</v>
      </c>
      <c r="D468" s="116">
        <v>1193.8</v>
      </c>
      <c r="E468" s="116">
        <v>1214.4000000000001</v>
      </c>
      <c r="F468" s="116">
        <v>1212.45</v>
      </c>
      <c r="G468">
        <v>2716</v>
      </c>
      <c r="H468" s="116"/>
      <c r="I468" s="116"/>
      <c r="L468" s="169">
        <v>45965</v>
      </c>
      <c r="M468" s="116">
        <v>1214.0999999999999</v>
      </c>
      <c r="N468" s="116">
        <v>1220</v>
      </c>
      <c r="O468" s="116">
        <v>1191.8</v>
      </c>
      <c r="P468" s="116">
        <v>1209.9000000000001</v>
      </c>
      <c r="Q468" s="116">
        <v>1214.0999999999999</v>
      </c>
      <c r="R468">
        <v>99043</v>
      </c>
    </row>
    <row r="469" spans="1:18" x14ac:dyDescent="0.25">
      <c r="A469" s="169">
        <v>45967</v>
      </c>
      <c r="B469" s="116">
        <v>1219</v>
      </c>
      <c r="C469" s="116">
        <v>1202.9000000000001</v>
      </c>
      <c r="D469" s="116">
        <v>1165.3</v>
      </c>
      <c r="E469" s="116">
        <v>1216.25</v>
      </c>
      <c r="F469" s="116">
        <v>1202.9000000000001</v>
      </c>
      <c r="G469">
        <v>5234</v>
      </c>
      <c r="H469" s="116"/>
      <c r="I469" s="116"/>
      <c r="L469" s="169">
        <v>45967</v>
      </c>
      <c r="M469" s="116">
        <v>1202.9000000000001</v>
      </c>
      <c r="N469" s="116">
        <v>1220.4000000000001</v>
      </c>
      <c r="O469" s="116">
        <v>1165.2</v>
      </c>
      <c r="P469" s="116">
        <v>1220.4000000000001</v>
      </c>
      <c r="Q469" s="116">
        <v>1202.9000000000001</v>
      </c>
      <c r="R469">
        <v>121940</v>
      </c>
    </row>
    <row r="470" spans="1:18" x14ac:dyDescent="0.25">
      <c r="A470" s="169">
        <v>45968</v>
      </c>
      <c r="B470" s="116">
        <v>1184.9000000000001</v>
      </c>
      <c r="C470" s="116">
        <v>1176.55</v>
      </c>
      <c r="D470" s="116">
        <v>1155.8</v>
      </c>
      <c r="E470" s="116">
        <v>1181.3499999999999</v>
      </c>
      <c r="F470" s="116">
        <v>1176.55</v>
      </c>
      <c r="G470">
        <v>6114</v>
      </c>
      <c r="H470" s="116"/>
      <c r="I470" s="116"/>
      <c r="L470" s="169">
        <v>45968</v>
      </c>
      <c r="M470" s="116">
        <v>1175.3</v>
      </c>
      <c r="N470" s="116">
        <v>1192</v>
      </c>
      <c r="O470" s="116">
        <v>1154.7</v>
      </c>
      <c r="P470" s="116">
        <v>1189.7</v>
      </c>
      <c r="Q470" s="116">
        <v>1175.3</v>
      </c>
      <c r="R470">
        <v>122209</v>
      </c>
    </row>
    <row r="471" spans="1:18" x14ac:dyDescent="0.25">
      <c r="A471" s="169">
        <v>45971</v>
      </c>
      <c r="B471" s="116">
        <v>1205</v>
      </c>
      <c r="C471" s="116">
        <v>1180.05</v>
      </c>
      <c r="D471" s="116">
        <v>1165.05</v>
      </c>
      <c r="E471" s="116">
        <v>1165.05</v>
      </c>
      <c r="F471" s="116">
        <v>1180.05</v>
      </c>
      <c r="G471">
        <v>4255</v>
      </c>
      <c r="H471" s="116"/>
      <c r="I471" s="116"/>
      <c r="L471" s="169">
        <v>45971</v>
      </c>
      <c r="M471" s="116">
        <v>1177.8</v>
      </c>
      <c r="N471" s="116">
        <v>1206.2</v>
      </c>
      <c r="O471" s="116">
        <v>1166</v>
      </c>
      <c r="P471" s="116">
        <v>1169.5</v>
      </c>
      <c r="Q471" s="116">
        <v>1177.8</v>
      </c>
      <c r="R471">
        <v>50837</v>
      </c>
    </row>
    <row r="472" spans="1:18" x14ac:dyDescent="0.25">
      <c r="A472" s="169">
        <v>45972</v>
      </c>
      <c r="B472" s="116">
        <v>1204.95</v>
      </c>
      <c r="C472" s="116">
        <v>1201.5</v>
      </c>
      <c r="D472" s="116">
        <v>1180</v>
      </c>
      <c r="E472" s="116">
        <v>1180</v>
      </c>
      <c r="F472" s="116">
        <v>1201.5</v>
      </c>
      <c r="G472">
        <v>5398</v>
      </c>
      <c r="H472" s="116"/>
      <c r="I472" s="116"/>
      <c r="L472" s="169">
        <v>45972</v>
      </c>
      <c r="M472" s="116">
        <v>1200.7</v>
      </c>
      <c r="N472" s="116">
        <v>1205</v>
      </c>
      <c r="O472" s="116">
        <v>1175</v>
      </c>
      <c r="P472" s="116">
        <v>1178.5999999999999</v>
      </c>
      <c r="Q472" s="116">
        <v>1200.7</v>
      </c>
      <c r="R472">
        <v>52418</v>
      </c>
    </row>
    <row r="473" spans="1:18" x14ac:dyDescent="0.25">
      <c r="A473" s="169">
        <v>45973</v>
      </c>
      <c r="B473" s="116">
        <v>1205.9000000000001</v>
      </c>
      <c r="C473" s="116">
        <v>1200.9000000000001</v>
      </c>
      <c r="D473" s="116">
        <v>1197.3499999999999</v>
      </c>
      <c r="E473" s="116">
        <v>1203.9000000000001</v>
      </c>
      <c r="F473" s="116">
        <v>1200.9000000000001</v>
      </c>
      <c r="G473">
        <v>4985</v>
      </c>
      <c r="H473" s="116"/>
      <c r="I473" s="116"/>
      <c r="L473" s="169">
        <v>45973</v>
      </c>
      <c r="M473" s="116">
        <v>1200.7</v>
      </c>
      <c r="N473" s="116">
        <v>1206.0999999999999</v>
      </c>
      <c r="O473" s="116">
        <v>1196.3</v>
      </c>
      <c r="P473" s="116">
        <v>1204.0999999999999</v>
      </c>
      <c r="Q473" s="116">
        <v>1200.7</v>
      </c>
      <c r="R473">
        <v>35301</v>
      </c>
    </row>
    <row r="474" spans="1:18" x14ac:dyDescent="0.25">
      <c r="A474" s="169">
        <v>45974</v>
      </c>
      <c r="B474" s="116">
        <v>1208.2</v>
      </c>
      <c r="C474" s="116">
        <v>1199.4000000000001</v>
      </c>
      <c r="D474" s="116">
        <v>1197.5</v>
      </c>
      <c r="E474" s="116">
        <v>1205.8499999999999</v>
      </c>
      <c r="F474" s="116">
        <v>1199.4000000000001</v>
      </c>
      <c r="G474">
        <v>2226</v>
      </c>
      <c r="H474" s="116"/>
      <c r="I474" s="116"/>
      <c r="L474" s="169">
        <v>45974</v>
      </c>
      <c r="M474" s="116">
        <v>1200.2</v>
      </c>
      <c r="N474" s="116">
        <v>1209.5</v>
      </c>
      <c r="O474" s="116">
        <v>1196.0999999999999</v>
      </c>
      <c r="P474" s="116">
        <v>1196.0999999999999</v>
      </c>
      <c r="Q474" s="116">
        <v>1200.2</v>
      </c>
      <c r="R474">
        <v>20827</v>
      </c>
    </row>
    <row r="475" spans="1:18" x14ac:dyDescent="0.25">
      <c r="A475" s="169">
        <v>45975</v>
      </c>
      <c r="B475" s="116">
        <v>1205.25</v>
      </c>
      <c r="C475" s="116">
        <v>1200.25</v>
      </c>
      <c r="D475" s="116">
        <v>1194.05</v>
      </c>
      <c r="E475" s="116">
        <v>1194.05</v>
      </c>
      <c r="F475" s="116">
        <v>1200.25</v>
      </c>
      <c r="G475">
        <v>508</v>
      </c>
      <c r="H475" s="116"/>
      <c r="I475" s="116"/>
      <c r="L475" s="169">
        <v>45975</v>
      </c>
      <c r="M475" s="116">
        <v>1200.5</v>
      </c>
      <c r="N475" s="116">
        <v>1208.9000000000001</v>
      </c>
      <c r="O475" s="116">
        <v>1195.7</v>
      </c>
      <c r="P475" s="116">
        <v>1195.7</v>
      </c>
      <c r="Q475" s="116">
        <v>1200.5</v>
      </c>
      <c r="R475">
        <v>21742</v>
      </c>
    </row>
    <row r="476" spans="1:18" x14ac:dyDescent="0.25">
      <c r="A476" s="169">
        <v>45978</v>
      </c>
      <c r="B476" s="116">
        <v>1259</v>
      </c>
      <c r="C476" s="116">
        <v>1230.3</v>
      </c>
      <c r="D476" s="116">
        <v>1201.3499999999999</v>
      </c>
      <c r="E476" s="116">
        <v>1201.3499999999999</v>
      </c>
      <c r="F476" s="116">
        <v>1230.3</v>
      </c>
      <c r="G476">
        <v>8023</v>
      </c>
      <c r="H476" s="116"/>
      <c r="I476" s="116"/>
      <c r="L476" s="169">
        <v>45978</v>
      </c>
      <c r="M476" s="116">
        <v>1231.4000000000001</v>
      </c>
      <c r="N476" s="116">
        <v>1260</v>
      </c>
      <c r="O476" s="116">
        <v>1201</v>
      </c>
      <c r="P476" s="116">
        <v>1214.5</v>
      </c>
      <c r="Q476" s="116">
        <v>1231.4000000000001</v>
      </c>
      <c r="R476">
        <v>334743</v>
      </c>
    </row>
    <row r="477" spans="1:18" x14ac:dyDescent="0.25">
      <c r="A477" s="169">
        <v>45979</v>
      </c>
      <c r="B477" s="116">
        <v>1250</v>
      </c>
      <c r="C477" s="116">
        <v>1207.5</v>
      </c>
      <c r="D477" s="116">
        <v>1205.3499999999999</v>
      </c>
      <c r="E477" s="116">
        <v>1250</v>
      </c>
      <c r="F477" s="116">
        <v>1207.5</v>
      </c>
      <c r="G477">
        <v>2053</v>
      </c>
      <c r="H477" s="116"/>
      <c r="I477" s="116"/>
      <c r="L477" s="169">
        <v>45979</v>
      </c>
      <c r="M477" s="116">
        <v>1208.0999999999999</v>
      </c>
      <c r="N477" s="116">
        <v>1245.7</v>
      </c>
      <c r="O477" s="116">
        <v>1205</v>
      </c>
      <c r="P477" s="116">
        <v>1244</v>
      </c>
      <c r="Q477" s="116">
        <v>1208.0999999999999</v>
      </c>
      <c r="R477">
        <v>54629</v>
      </c>
    </row>
    <row r="478" spans="1:18" x14ac:dyDescent="0.25">
      <c r="A478" s="169">
        <v>45980</v>
      </c>
      <c r="B478" s="116">
        <v>1172.7</v>
      </c>
      <c r="C478" s="116">
        <v>1161.75</v>
      </c>
      <c r="D478" s="116">
        <v>1115</v>
      </c>
      <c r="E478" s="116">
        <v>1166.7</v>
      </c>
      <c r="F478" s="116">
        <v>1161.75</v>
      </c>
      <c r="G478">
        <v>15463</v>
      </c>
      <c r="H478" s="116"/>
      <c r="I478" s="116"/>
      <c r="L478" s="169">
        <v>45980</v>
      </c>
      <c r="M478" s="116">
        <v>1159</v>
      </c>
      <c r="N478" s="116">
        <v>1179</v>
      </c>
      <c r="O478" s="116">
        <v>1115</v>
      </c>
      <c r="P478" s="116">
        <v>1148.4000000000001</v>
      </c>
      <c r="Q478" s="116">
        <v>1159</v>
      </c>
      <c r="R478">
        <v>681244</v>
      </c>
    </row>
    <row r="479" spans="1:18" x14ac:dyDescent="0.25">
      <c r="A479" s="169">
        <v>45981</v>
      </c>
      <c r="B479" s="116">
        <v>1160.25</v>
      </c>
      <c r="C479" s="116">
        <v>1155.7</v>
      </c>
      <c r="D479" s="116">
        <v>1139.6500000000001</v>
      </c>
      <c r="E479" s="116">
        <v>1160.05</v>
      </c>
      <c r="F479" s="116">
        <v>1155.7</v>
      </c>
      <c r="G479">
        <v>9013</v>
      </c>
      <c r="H479" s="116"/>
      <c r="I479" s="116"/>
      <c r="L479" s="169">
        <v>45981</v>
      </c>
      <c r="M479" s="116">
        <v>1155.2</v>
      </c>
      <c r="N479" s="116">
        <v>1158</v>
      </c>
      <c r="O479" s="116">
        <v>1141</v>
      </c>
      <c r="P479" s="116">
        <v>1151</v>
      </c>
      <c r="Q479" s="116">
        <v>1155.2</v>
      </c>
      <c r="R479">
        <v>87430</v>
      </c>
    </row>
    <row r="480" spans="1:18" x14ac:dyDescent="0.25">
      <c r="A480" s="169">
        <v>45982</v>
      </c>
      <c r="B480" s="116">
        <v>1173</v>
      </c>
      <c r="C480" s="116">
        <v>1148.8499999999999</v>
      </c>
      <c r="D480" s="116">
        <v>1135.45</v>
      </c>
      <c r="E480" s="116">
        <v>1155.7</v>
      </c>
      <c r="F480" s="116">
        <v>1148.8499999999999</v>
      </c>
      <c r="G480">
        <v>7668</v>
      </c>
      <c r="H480" s="116"/>
      <c r="I480" s="116"/>
      <c r="L480" s="169">
        <v>45982</v>
      </c>
      <c r="M480" s="116">
        <v>1150.0999999999999</v>
      </c>
      <c r="N480" s="116">
        <v>1174</v>
      </c>
      <c r="O480" s="116">
        <v>1136.7</v>
      </c>
      <c r="P480" s="116">
        <v>1155.4000000000001</v>
      </c>
      <c r="Q480" s="116">
        <v>1150.0999999999999</v>
      </c>
      <c r="R480">
        <v>71349</v>
      </c>
    </row>
    <row r="481" spans="1:18" x14ac:dyDescent="0.25">
      <c r="A481" s="169">
        <v>45985</v>
      </c>
      <c r="B481" s="116">
        <v>1182.1500000000001</v>
      </c>
      <c r="C481" s="116">
        <v>1172.95</v>
      </c>
      <c r="D481" s="116">
        <v>1136</v>
      </c>
      <c r="E481" s="116">
        <v>1150.7</v>
      </c>
      <c r="F481" s="116">
        <v>1172.95</v>
      </c>
      <c r="G481">
        <v>2953</v>
      </c>
      <c r="H481" s="116"/>
      <c r="I481" s="116"/>
      <c r="L481" s="169">
        <v>45985</v>
      </c>
      <c r="M481" s="116">
        <v>1173.2</v>
      </c>
      <c r="N481" s="116">
        <v>1178.7</v>
      </c>
      <c r="O481" s="116">
        <v>1135.5999999999999</v>
      </c>
      <c r="P481" s="116">
        <v>1146.0999999999999</v>
      </c>
      <c r="Q481" s="116">
        <v>1173.2</v>
      </c>
      <c r="R481">
        <v>75763</v>
      </c>
    </row>
    <row r="482" spans="1:18" x14ac:dyDescent="0.25">
      <c r="A482" s="169">
        <v>45986</v>
      </c>
      <c r="B482" s="116">
        <v>1179.2</v>
      </c>
      <c r="C482" s="116">
        <v>1176.05</v>
      </c>
      <c r="D482" s="116">
        <v>1155.8</v>
      </c>
      <c r="E482" s="116">
        <v>1173</v>
      </c>
      <c r="F482" s="116">
        <v>1176.05</v>
      </c>
      <c r="G482">
        <v>1284</v>
      </c>
      <c r="H482" s="116"/>
      <c r="I482" s="116"/>
      <c r="L482" s="169">
        <v>45986</v>
      </c>
      <c r="M482" s="116">
        <v>1175.5</v>
      </c>
      <c r="N482" s="116">
        <v>1179.7</v>
      </c>
      <c r="O482" s="116">
        <v>1155.3</v>
      </c>
      <c r="P482" s="116">
        <v>1174</v>
      </c>
      <c r="Q482" s="116">
        <v>1175.5</v>
      </c>
      <c r="R482">
        <v>50776</v>
      </c>
    </row>
    <row r="483" spans="1:18" x14ac:dyDescent="0.25">
      <c r="A483" s="169">
        <v>45987</v>
      </c>
      <c r="B483" s="116">
        <v>1181.95</v>
      </c>
      <c r="C483" s="116">
        <v>1176.45</v>
      </c>
      <c r="D483" s="116">
        <v>1165.05</v>
      </c>
      <c r="E483" s="116">
        <v>1175.8499999999999</v>
      </c>
      <c r="F483" s="116">
        <v>1176.45</v>
      </c>
      <c r="G483">
        <v>5015</v>
      </c>
      <c r="H483" s="116"/>
      <c r="I483" s="116"/>
      <c r="L483" s="169">
        <v>45987</v>
      </c>
      <c r="M483" s="116">
        <v>1178.4000000000001</v>
      </c>
      <c r="N483" s="116">
        <v>1181.5</v>
      </c>
      <c r="O483" s="116">
        <v>1165</v>
      </c>
      <c r="P483" s="116">
        <v>1172.3</v>
      </c>
      <c r="Q483" s="116">
        <v>1178.4000000000001</v>
      </c>
      <c r="R483">
        <v>57676</v>
      </c>
    </row>
    <row r="484" spans="1:18" x14ac:dyDescent="0.25">
      <c r="A484" s="169">
        <v>45988</v>
      </c>
      <c r="B484" s="116">
        <v>1200</v>
      </c>
      <c r="C484" s="116">
        <v>1192.55</v>
      </c>
      <c r="D484" s="116">
        <v>1171.8499999999999</v>
      </c>
      <c r="E484" s="116">
        <v>1183.75</v>
      </c>
      <c r="F484" s="116">
        <v>1192.55</v>
      </c>
      <c r="G484">
        <v>156786</v>
      </c>
      <c r="H484" s="116"/>
      <c r="I484" s="116"/>
      <c r="L484" s="169">
        <v>45988</v>
      </c>
      <c r="M484" s="116">
        <v>1193.9000000000001</v>
      </c>
      <c r="N484" s="116">
        <v>1201</v>
      </c>
      <c r="O484" s="116">
        <v>1170.9000000000001</v>
      </c>
      <c r="P484" s="116">
        <v>1176</v>
      </c>
      <c r="Q484" s="116">
        <v>1193.9000000000001</v>
      </c>
      <c r="R484">
        <v>55160</v>
      </c>
    </row>
    <row r="485" spans="1:18" x14ac:dyDescent="0.25">
      <c r="A485" s="169">
        <v>45989</v>
      </c>
      <c r="B485" s="116">
        <v>1192.45</v>
      </c>
      <c r="C485" s="116">
        <v>1169.7</v>
      </c>
      <c r="D485" s="116">
        <v>1163.8</v>
      </c>
      <c r="E485" s="116">
        <v>1185.9000000000001</v>
      </c>
      <c r="F485" s="116">
        <v>1169.7</v>
      </c>
      <c r="G485">
        <v>1350</v>
      </c>
      <c r="H485" s="116"/>
      <c r="I485" s="116"/>
      <c r="L485" s="169">
        <v>45989</v>
      </c>
      <c r="M485" s="116">
        <v>1169.5999999999999</v>
      </c>
      <c r="N485" s="116">
        <v>1192</v>
      </c>
      <c r="O485" s="116">
        <v>1164.0999999999999</v>
      </c>
      <c r="P485" s="116">
        <v>1182</v>
      </c>
      <c r="Q485" s="116">
        <v>1169.5999999999999</v>
      </c>
      <c r="R485">
        <v>37891</v>
      </c>
    </row>
    <row r="486" spans="1:18" x14ac:dyDescent="0.25">
      <c r="A486" s="169">
        <v>45992</v>
      </c>
      <c r="B486" s="116">
        <v>1172.3</v>
      </c>
      <c r="C486" s="116">
        <v>1149.9000000000001</v>
      </c>
      <c r="D486" s="116">
        <v>1148.9000000000001</v>
      </c>
      <c r="E486" s="116">
        <v>1167.05</v>
      </c>
      <c r="F486" s="116">
        <v>1149.9000000000001</v>
      </c>
      <c r="G486">
        <v>4677</v>
      </c>
      <c r="H486" s="116"/>
      <c r="I486" s="116"/>
      <c r="L486" s="169">
        <v>45992</v>
      </c>
      <c r="M486" s="116">
        <v>1150.7</v>
      </c>
      <c r="N486" s="116">
        <v>1176</v>
      </c>
      <c r="O486" s="116">
        <v>1148.0999999999999</v>
      </c>
      <c r="P486" s="116">
        <v>1174</v>
      </c>
      <c r="Q486" s="116">
        <v>1150.7</v>
      </c>
      <c r="R486">
        <v>38445</v>
      </c>
    </row>
    <row r="487" spans="1:18" x14ac:dyDescent="0.25">
      <c r="A487" s="169">
        <v>45993</v>
      </c>
      <c r="B487" s="116">
        <v>1188.45</v>
      </c>
      <c r="C487" s="116">
        <v>1152.0999999999999</v>
      </c>
      <c r="D487" s="116">
        <v>1149</v>
      </c>
      <c r="E487" s="116">
        <v>1167.9000000000001</v>
      </c>
      <c r="F487" s="116">
        <v>1152.0999999999999</v>
      </c>
      <c r="G487">
        <v>10515</v>
      </c>
      <c r="H487" s="116"/>
      <c r="I487" s="116"/>
      <c r="L487" s="169">
        <v>45993</v>
      </c>
      <c r="M487" s="116">
        <v>1151.9000000000001</v>
      </c>
      <c r="N487" s="116">
        <v>1189.9000000000001</v>
      </c>
      <c r="O487" s="116">
        <v>1145.7</v>
      </c>
      <c r="P487" s="116">
        <v>1151</v>
      </c>
      <c r="Q487" s="116">
        <v>1151.9000000000001</v>
      </c>
      <c r="R487">
        <v>191028</v>
      </c>
    </row>
    <row r="488" spans="1:18" x14ac:dyDescent="0.25">
      <c r="A488" s="169">
        <v>45994</v>
      </c>
      <c r="B488" s="116">
        <v>1162.3</v>
      </c>
      <c r="C488" s="116">
        <v>1157</v>
      </c>
      <c r="D488" s="116">
        <v>1150</v>
      </c>
      <c r="E488" s="116">
        <v>1150</v>
      </c>
      <c r="F488" s="116">
        <v>1157</v>
      </c>
      <c r="G488">
        <v>4798</v>
      </c>
      <c r="H488" s="116"/>
      <c r="I488" s="116"/>
      <c r="L488" s="169">
        <v>45994</v>
      </c>
      <c r="M488" s="116">
        <v>1157</v>
      </c>
      <c r="N488" s="116">
        <v>1163</v>
      </c>
      <c r="O488" s="116">
        <v>1149</v>
      </c>
      <c r="P488" s="116">
        <v>1151</v>
      </c>
      <c r="Q488" s="116">
        <v>1157</v>
      </c>
      <c r="R488">
        <v>61501</v>
      </c>
    </row>
    <row r="489" spans="1:18" x14ac:dyDescent="0.25">
      <c r="A489" s="169">
        <v>45995</v>
      </c>
      <c r="B489" s="116">
        <v>1162</v>
      </c>
      <c r="C489" s="116">
        <v>1153.9000000000001</v>
      </c>
      <c r="D489" s="116">
        <v>1121.75</v>
      </c>
      <c r="E489" s="116">
        <v>1121.75</v>
      </c>
      <c r="F489" s="116">
        <v>1153.9000000000001</v>
      </c>
      <c r="G489">
        <v>3599</v>
      </c>
      <c r="H489" s="116"/>
      <c r="I489" s="116"/>
      <c r="L489" s="169">
        <v>45995</v>
      </c>
      <c r="M489" s="116">
        <v>1154.3</v>
      </c>
      <c r="N489" s="116">
        <v>1162.9000000000001</v>
      </c>
      <c r="O489" s="116">
        <v>1147.5999999999999</v>
      </c>
      <c r="P489" s="116">
        <v>1159</v>
      </c>
      <c r="Q489" s="116">
        <v>1154.3</v>
      </c>
      <c r="R489">
        <v>40568</v>
      </c>
    </row>
    <row r="490" spans="1:18" x14ac:dyDescent="0.25">
      <c r="A490" s="169">
        <v>45996</v>
      </c>
      <c r="B490" s="116">
        <v>1160.0999999999999</v>
      </c>
      <c r="C490" s="116">
        <v>1136.8</v>
      </c>
      <c r="D490" s="116">
        <v>1131.3499999999999</v>
      </c>
      <c r="E490" s="116">
        <v>1140.55</v>
      </c>
      <c r="F490" s="116">
        <v>1136.8</v>
      </c>
      <c r="G490">
        <v>1886</v>
      </c>
      <c r="H490" s="116"/>
      <c r="I490" s="116"/>
      <c r="L490" s="169">
        <v>45996</v>
      </c>
      <c r="M490" s="116">
        <v>1137.8</v>
      </c>
      <c r="N490" s="116">
        <v>1160.9000000000001</v>
      </c>
      <c r="O490" s="116">
        <v>1131.2</v>
      </c>
      <c r="P490" s="116">
        <v>1154</v>
      </c>
      <c r="Q490" s="116">
        <v>1137.8</v>
      </c>
      <c r="R490">
        <v>48154</v>
      </c>
    </row>
    <row r="491" spans="1:18" x14ac:dyDescent="0.25">
      <c r="A491" s="169">
        <v>45999</v>
      </c>
      <c r="B491" s="116">
        <v>1145.3499999999999</v>
      </c>
      <c r="C491" s="116">
        <v>1127.6500000000001</v>
      </c>
      <c r="D491" s="116">
        <v>1116.05</v>
      </c>
      <c r="E491" s="116">
        <v>1132.25</v>
      </c>
      <c r="F491" s="116">
        <v>1127.6500000000001</v>
      </c>
      <c r="G491">
        <v>3236</v>
      </c>
      <c r="H491" s="116"/>
      <c r="I491" s="116"/>
      <c r="L491" s="169">
        <v>45999</v>
      </c>
      <c r="M491" s="116">
        <v>1127.7</v>
      </c>
      <c r="N491" s="116">
        <v>1146.3</v>
      </c>
      <c r="O491" s="116">
        <v>1116.5999999999999</v>
      </c>
      <c r="P491" s="116">
        <v>1137.8</v>
      </c>
      <c r="Q491" s="116">
        <v>1127.7</v>
      </c>
      <c r="R491">
        <v>68110</v>
      </c>
    </row>
    <row r="492" spans="1:18" x14ac:dyDescent="0.25">
      <c r="A492" s="169">
        <v>46000</v>
      </c>
      <c r="B492" s="116">
        <v>1161.0999999999999</v>
      </c>
      <c r="C492" s="116">
        <v>1154.05</v>
      </c>
      <c r="D492" s="116">
        <v>1109</v>
      </c>
      <c r="E492" s="116">
        <v>1123.05</v>
      </c>
      <c r="F492" s="116">
        <v>1154.05</v>
      </c>
      <c r="G492">
        <v>3315</v>
      </c>
      <c r="H492" s="116"/>
      <c r="I492" s="116"/>
      <c r="L492" s="169">
        <v>46000</v>
      </c>
      <c r="M492" s="116">
        <v>1154.5999999999999</v>
      </c>
      <c r="N492" s="116">
        <v>1159.7</v>
      </c>
      <c r="O492" s="116">
        <v>1108.2</v>
      </c>
      <c r="P492" s="116">
        <v>1126</v>
      </c>
      <c r="Q492" s="116">
        <v>1154.5999999999999</v>
      </c>
      <c r="R492">
        <v>58639</v>
      </c>
    </row>
    <row r="493" spans="1:18" x14ac:dyDescent="0.25">
      <c r="A493" s="169">
        <v>46001</v>
      </c>
      <c r="B493" s="116">
        <v>1158.6500000000001</v>
      </c>
      <c r="C493" s="116">
        <v>1149.25</v>
      </c>
      <c r="D493" s="116">
        <v>1145</v>
      </c>
      <c r="E493" s="116">
        <v>1154.0999999999999</v>
      </c>
      <c r="F493" s="116">
        <v>1149.25</v>
      </c>
      <c r="G493">
        <v>961</v>
      </c>
      <c r="H493" s="116"/>
      <c r="I493" s="116"/>
      <c r="L493" s="169">
        <v>46001</v>
      </c>
      <c r="M493" s="116">
        <v>1150.5999999999999</v>
      </c>
      <c r="N493" s="116">
        <v>1162.9000000000001</v>
      </c>
      <c r="O493" s="116">
        <v>1145.0999999999999</v>
      </c>
      <c r="P493" s="116">
        <v>1154.5999999999999</v>
      </c>
      <c r="Q493" s="116">
        <v>1150.5999999999999</v>
      </c>
      <c r="R493">
        <v>30220</v>
      </c>
    </row>
    <row r="494" spans="1:18" x14ac:dyDescent="0.25">
      <c r="A494" s="169">
        <v>46002</v>
      </c>
      <c r="B494" s="116">
        <v>1150.1500000000001</v>
      </c>
      <c r="C494" s="116">
        <v>1141</v>
      </c>
      <c r="D494" s="116">
        <v>1137.25</v>
      </c>
      <c r="E494" s="116">
        <v>1146</v>
      </c>
      <c r="F494" s="116">
        <v>1141</v>
      </c>
      <c r="G494">
        <v>1735</v>
      </c>
      <c r="H494" s="116"/>
      <c r="I494" s="116"/>
      <c r="L494" s="169">
        <v>46002</v>
      </c>
      <c r="M494" s="116">
        <v>1141.3</v>
      </c>
      <c r="N494" s="116">
        <v>1149</v>
      </c>
      <c r="O494" s="116">
        <v>1135.9000000000001</v>
      </c>
      <c r="P494" s="116">
        <v>1146</v>
      </c>
      <c r="Q494" s="116">
        <v>1141.3</v>
      </c>
      <c r="R494">
        <v>19903</v>
      </c>
    </row>
    <row r="495" spans="1:18" x14ac:dyDescent="0.25">
      <c r="A495" s="169">
        <v>46003</v>
      </c>
      <c r="B495" s="116">
        <v>1149.45</v>
      </c>
      <c r="C495" s="116">
        <v>1143.3499999999999</v>
      </c>
      <c r="D495" s="116">
        <v>1135</v>
      </c>
      <c r="E495" s="116">
        <v>1143.55</v>
      </c>
      <c r="F495" s="116">
        <v>1143.3499999999999</v>
      </c>
      <c r="G495">
        <v>972</v>
      </c>
      <c r="H495" s="116"/>
      <c r="I495" s="116"/>
      <c r="L495" s="169">
        <v>46003</v>
      </c>
      <c r="M495" s="116">
        <v>1141</v>
      </c>
      <c r="N495" s="116">
        <v>1149.8</v>
      </c>
      <c r="O495" s="116">
        <v>1126</v>
      </c>
      <c r="P495" s="116">
        <v>1141.3</v>
      </c>
      <c r="Q495" s="116">
        <v>1141</v>
      </c>
      <c r="R495">
        <v>23415</v>
      </c>
    </row>
    <row r="496" spans="1:18" x14ac:dyDescent="0.25">
      <c r="A496" s="169">
        <v>46006</v>
      </c>
      <c r="B496" s="116">
        <v>1155</v>
      </c>
      <c r="C496" s="116">
        <v>1150.6500000000001</v>
      </c>
      <c r="D496" s="116">
        <v>1134.2</v>
      </c>
      <c r="E496" s="116">
        <v>1139.45</v>
      </c>
      <c r="F496" s="116">
        <v>1150.6500000000001</v>
      </c>
      <c r="G496">
        <v>2573</v>
      </c>
      <c r="H496" s="116"/>
      <c r="I496" s="116"/>
      <c r="L496" s="169">
        <v>46006</v>
      </c>
      <c r="M496" s="116">
        <v>1150.7</v>
      </c>
      <c r="N496" s="116">
        <v>1155.5999999999999</v>
      </c>
      <c r="O496" s="116">
        <v>1123.2</v>
      </c>
      <c r="P496" s="116">
        <v>1135.0999999999999</v>
      </c>
      <c r="Q496" s="116">
        <v>1150.7</v>
      </c>
      <c r="R496">
        <v>35078</v>
      </c>
    </row>
    <row r="497" spans="1:18" x14ac:dyDescent="0.25">
      <c r="A497" s="169">
        <v>46007</v>
      </c>
      <c r="B497" s="116">
        <v>1145.3499999999999</v>
      </c>
      <c r="C497" s="116">
        <v>1131.5999999999999</v>
      </c>
      <c r="D497" s="116">
        <v>1124.5</v>
      </c>
      <c r="E497" s="116">
        <v>1134.55</v>
      </c>
      <c r="F497" s="116">
        <v>1131.5999999999999</v>
      </c>
      <c r="G497">
        <v>853</v>
      </c>
      <c r="H497" s="116"/>
      <c r="I497" s="116"/>
      <c r="L497" s="169">
        <v>46007</v>
      </c>
      <c r="M497" s="116">
        <v>1132</v>
      </c>
      <c r="N497" s="116">
        <v>1148.8</v>
      </c>
      <c r="O497" s="116">
        <v>1124.8</v>
      </c>
      <c r="P497" s="116">
        <v>1141</v>
      </c>
      <c r="Q497" s="116">
        <v>1132</v>
      </c>
      <c r="R497">
        <v>34457</v>
      </c>
    </row>
    <row r="498" spans="1:18" x14ac:dyDescent="0.25">
      <c r="A498" s="169">
        <v>46008</v>
      </c>
      <c r="B498" s="116">
        <v>1133.8</v>
      </c>
      <c r="C498" s="116">
        <v>1117.9000000000001</v>
      </c>
      <c r="D498" s="116">
        <v>1113.7</v>
      </c>
      <c r="E498" s="116">
        <v>1131.3499999999999</v>
      </c>
      <c r="F498" s="116">
        <v>1117.9000000000001</v>
      </c>
      <c r="G498">
        <v>1371</v>
      </c>
      <c r="H498" s="116"/>
      <c r="I498" s="116"/>
      <c r="L498" s="169">
        <v>46008</v>
      </c>
      <c r="M498" s="116">
        <v>1117.5999999999999</v>
      </c>
      <c r="N498" s="116">
        <v>1135.9000000000001</v>
      </c>
      <c r="O498" s="116">
        <v>1112</v>
      </c>
      <c r="P498" s="116">
        <v>1129</v>
      </c>
      <c r="Q498" s="116">
        <v>1117.5999999999999</v>
      </c>
      <c r="R498">
        <v>30559</v>
      </c>
    </row>
    <row r="499" spans="1:18" x14ac:dyDescent="0.25">
      <c r="A499" s="169">
        <v>46009</v>
      </c>
      <c r="B499" s="116">
        <v>1130</v>
      </c>
      <c r="C499" s="116">
        <v>1123.8499999999999</v>
      </c>
      <c r="D499" s="116">
        <v>1096.3499999999999</v>
      </c>
      <c r="E499" s="116">
        <v>1096.3499999999999</v>
      </c>
      <c r="F499" s="116">
        <v>1123.8499999999999</v>
      </c>
      <c r="G499">
        <v>4951</v>
      </c>
      <c r="H499" s="116"/>
      <c r="I499" s="116"/>
      <c r="L499" s="169">
        <v>46009</v>
      </c>
      <c r="M499" s="116">
        <v>1122.7</v>
      </c>
      <c r="N499" s="116">
        <v>1133.9000000000001</v>
      </c>
      <c r="O499" s="116">
        <v>1102.2</v>
      </c>
      <c r="P499" s="116">
        <v>1115</v>
      </c>
      <c r="Q499" s="116">
        <v>1122.7</v>
      </c>
      <c r="R499">
        <v>50245</v>
      </c>
    </row>
    <row r="500" spans="1:18" x14ac:dyDescent="0.25">
      <c r="A500" s="169">
        <v>46010</v>
      </c>
      <c r="B500" s="116">
        <v>1138</v>
      </c>
      <c r="C500" s="116">
        <v>1131.55</v>
      </c>
      <c r="D500" s="116">
        <v>1115.05</v>
      </c>
      <c r="E500" s="116">
        <v>1115.05</v>
      </c>
      <c r="F500" s="116">
        <v>1131.55</v>
      </c>
      <c r="G500">
        <v>2246</v>
      </c>
      <c r="H500" s="116"/>
      <c r="I500" s="116"/>
      <c r="L500" s="169">
        <v>46010</v>
      </c>
      <c r="M500" s="116">
        <v>1132.9000000000001</v>
      </c>
      <c r="N500" s="116">
        <v>1139</v>
      </c>
      <c r="O500" s="116">
        <v>1117.3</v>
      </c>
      <c r="P500" s="116">
        <v>1119.9000000000001</v>
      </c>
      <c r="Q500" s="116">
        <v>1132.9000000000001</v>
      </c>
      <c r="R500">
        <v>30694</v>
      </c>
    </row>
    <row r="501" spans="1:18" x14ac:dyDescent="0.25">
      <c r="A501" s="169">
        <v>46013</v>
      </c>
      <c r="B501" s="116">
        <v>1140</v>
      </c>
      <c r="C501" s="116">
        <v>1135.9000000000001</v>
      </c>
      <c r="D501" s="116">
        <v>1130.05</v>
      </c>
      <c r="E501" s="116">
        <v>1132.75</v>
      </c>
      <c r="F501" s="116">
        <v>1135.9000000000001</v>
      </c>
      <c r="G501">
        <v>1141</v>
      </c>
      <c r="H501" s="116"/>
      <c r="I501" s="116"/>
      <c r="L501" s="169">
        <v>46013</v>
      </c>
      <c r="M501" s="116">
        <v>1135.8</v>
      </c>
      <c r="N501" s="116">
        <v>1139.5999999999999</v>
      </c>
      <c r="O501" s="116">
        <v>1127.8</v>
      </c>
      <c r="P501" s="116">
        <v>1137.8</v>
      </c>
      <c r="Q501" s="116">
        <v>1135.8</v>
      </c>
      <c r="R501">
        <v>28543</v>
      </c>
    </row>
    <row r="502" spans="1:18" x14ac:dyDescent="0.25">
      <c r="A502" s="169">
        <v>46014</v>
      </c>
      <c r="B502" s="116">
        <v>1136.0999999999999</v>
      </c>
      <c r="C502" s="116">
        <v>1120.1500000000001</v>
      </c>
      <c r="D502" s="116">
        <v>1114.8</v>
      </c>
      <c r="E502" s="116">
        <v>1125.05</v>
      </c>
      <c r="F502" s="116">
        <v>1120.1500000000001</v>
      </c>
      <c r="G502">
        <v>2727</v>
      </c>
      <c r="H502" s="116"/>
      <c r="I502" s="116"/>
      <c r="L502" s="169">
        <v>46014</v>
      </c>
      <c r="M502" s="116">
        <v>1119.9000000000001</v>
      </c>
      <c r="N502" s="116">
        <v>1137</v>
      </c>
      <c r="O502" s="116">
        <v>1116</v>
      </c>
      <c r="P502" s="116">
        <v>1134.4000000000001</v>
      </c>
      <c r="Q502" s="116">
        <v>1119.9000000000001</v>
      </c>
      <c r="R502">
        <v>47336</v>
      </c>
    </row>
    <row r="503" spans="1:18" x14ac:dyDescent="0.25">
      <c r="A503" s="169">
        <v>46015</v>
      </c>
      <c r="B503" s="116">
        <v>1124.95</v>
      </c>
      <c r="C503" s="116">
        <v>1106.3499999999999</v>
      </c>
      <c r="D503" s="116">
        <v>1104</v>
      </c>
      <c r="E503" s="116">
        <v>1120.2</v>
      </c>
      <c r="F503" s="116">
        <v>1106.3499999999999</v>
      </c>
      <c r="G503">
        <v>2712</v>
      </c>
      <c r="H503" s="116"/>
      <c r="I503" s="116"/>
      <c r="L503" s="169">
        <v>46015</v>
      </c>
      <c r="M503" s="116">
        <v>1106</v>
      </c>
      <c r="N503" s="116">
        <v>1125.0999999999999</v>
      </c>
      <c r="O503" s="116">
        <v>1105</v>
      </c>
      <c r="P503" s="116">
        <v>1118.2</v>
      </c>
      <c r="Q503" s="116">
        <v>1106</v>
      </c>
      <c r="R503">
        <v>37502</v>
      </c>
    </row>
    <row r="504" spans="1:18" x14ac:dyDescent="0.25">
      <c r="A504" s="169">
        <v>46017</v>
      </c>
      <c r="B504" s="116">
        <v>1108.45</v>
      </c>
      <c r="C504" s="116">
        <v>1090.2</v>
      </c>
      <c r="D504" s="116">
        <v>1087</v>
      </c>
      <c r="E504" s="116">
        <v>1106.3499999999999</v>
      </c>
      <c r="F504" s="116">
        <v>1090.2</v>
      </c>
      <c r="G504">
        <v>4555</v>
      </c>
      <c r="H504" s="116"/>
      <c r="I504" s="116"/>
      <c r="L504" s="169">
        <v>46017</v>
      </c>
      <c r="M504" s="116">
        <v>1089.4000000000001</v>
      </c>
      <c r="N504" s="116">
        <v>1110</v>
      </c>
      <c r="O504" s="116">
        <v>1085</v>
      </c>
      <c r="P504" s="116">
        <v>1108.2</v>
      </c>
      <c r="Q504" s="116">
        <v>1089.4000000000001</v>
      </c>
      <c r="R504">
        <v>33709</v>
      </c>
    </row>
    <row r="505" spans="1:18" x14ac:dyDescent="0.25">
      <c r="A505" s="169">
        <v>46020</v>
      </c>
      <c r="B505" s="116">
        <v>1113.3</v>
      </c>
      <c r="C505" s="116">
        <v>1105.95</v>
      </c>
      <c r="D505" s="116">
        <v>1077.8499999999999</v>
      </c>
      <c r="E505" s="116">
        <v>1077.8499999999999</v>
      </c>
      <c r="F505" s="116">
        <v>1105.95</v>
      </c>
      <c r="G505">
        <v>5090</v>
      </c>
      <c r="H505" s="116"/>
      <c r="I505" s="116"/>
      <c r="L505" s="169">
        <v>46020</v>
      </c>
      <c r="M505" s="116">
        <v>1107.0999999999999</v>
      </c>
      <c r="N505" s="116">
        <v>1115</v>
      </c>
      <c r="O505" s="116">
        <v>1083.0999999999999</v>
      </c>
      <c r="P505" s="116">
        <v>1089.3</v>
      </c>
      <c r="Q505" s="116">
        <v>1107.0999999999999</v>
      </c>
      <c r="R505">
        <v>42912</v>
      </c>
    </row>
    <row r="506" spans="1:18" x14ac:dyDescent="0.25">
      <c r="A506" s="169">
        <v>46021</v>
      </c>
      <c r="B506" s="116">
        <v>1113.4000000000001</v>
      </c>
      <c r="C506" s="116">
        <v>1108.55</v>
      </c>
      <c r="D506" s="116">
        <v>1091.25</v>
      </c>
      <c r="E506" s="116">
        <v>1106.4000000000001</v>
      </c>
      <c r="F506" s="116">
        <v>1108.55</v>
      </c>
      <c r="G506">
        <v>2963</v>
      </c>
      <c r="H506" s="116"/>
      <c r="I506" s="116"/>
      <c r="L506" s="169">
        <v>46021</v>
      </c>
      <c r="M506" s="116">
        <v>1108.2</v>
      </c>
      <c r="N506" s="116">
        <v>1117</v>
      </c>
      <c r="O506" s="116">
        <v>1091.3</v>
      </c>
      <c r="P506" s="116">
        <v>1117</v>
      </c>
      <c r="Q506" s="116">
        <v>1108.2</v>
      </c>
      <c r="R506">
        <v>208439</v>
      </c>
    </row>
    <row r="507" spans="1:18" x14ac:dyDescent="0.25">
      <c r="A507" s="169">
        <v>46022</v>
      </c>
      <c r="B507" s="116">
        <v>1138.0999999999999</v>
      </c>
      <c r="C507" s="116">
        <v>1134.8</v>
      </c>
      <c r="D507" s="116">
        <v>1110</v>
      </c>
      <c r="E507" s="116">
        <v>1113</v>
      </c>
      <c r="F507" s="116">
        <v>1134.8</v>
      </c>
      <c r="G507">
        <v>4668</v>
      </c>
      <c r="H507" s="116"/>
      <c r="I507" s="116"/>
      <c r="L507" s="169">
        <v>46022</v>
      </c>
      <c r="M507" s="116">
        <v>1134.0999999999999</v>
      </c>
      <c r="N507" s="116">
        <v>1139.5</v>
      </c>
      <c r="O507" s="116">
        <v>1109.5</v>
      </c>
      <c r="P507" s="116">
        <v>1115</v>
      </c>
      <c r="Q507" s="116">
        <v>1134.0999999999999</v>
      </c>
      <c r="R507">
        <v>127467</v>
      </c>
    </row>
    <row r="508" spans="1:18" x14ac:dyDescent="0.25">
      <c r="A508" s="169">
        <v>46023</v>
      </c>
      <c r="B508" s="116">
        <v>1133.95</v>
      </c>
      <c r="C508" s="116">
        <v>1114</v>
      </c>
      <c r="D508" s="116">
        <v>1111.05</v>
      </c>
      <c r="E508" s="116">
        <v>1127.3</v>
      </c>
      <c r="F508" s="116">
        <v>1114</v>
      </c>
      <c r="G508">
        <v>3648</v>
      </c>
      <c r="H508" s="116"/>
      <c r="I508" s="116"/>
      <c r="L508" s="169">
        <v>46023</v>
      </c>
      <c r="M508" s="116">
        <v>1112.9000000000001</v>
      </c>
      <c r="N508" s="116">
        <v>1137</v>
      </c>
      <c r="O508" s="116">
        <v>1110</v>
      </c>
      <c r="P508" s="116">
        <v>1137</v>
      </c>
      <c r="Q508" s="116">
        <v>1112.9000000000001</v>
      </c>
      <c r="R508">
        <v>17197</v>
      </c>
    </row>
    <row r="509" spans="1:18" x14ac:dyDescent="0.25">
      <c r="A509" s="169">
        <v>46024</v>
      </c>
      <c r="B509" s="116">
        <v>1134</v>
      </c>
      <c r="C509" s="116">
        <v>1130.9000000000001</v>
      </c>
      <c r="D509" s="116">
        <v>1109.95</v>
      </c>
      <c r="E509" s="116">
        <v>1111</v>
      </c>
      <c r="F509" s="116">
        <v>1130.9000000000001</v>
      </c>
      <c r="G509">
        <v>4071</v>
      </c>
      <c r="H509" s="116"/>
      <c r="I509" s="116"/>
      <c r="L509" s="169">
        <v>46024</v>
      </c>
      <c r="M509" s="116">
        <v>1130.8</v>
      </c>
      <c r="N509" s="116">
        <v>1134.9000000000001</v>
      </c>
      <c r="O509" s="116">
        <v>1109.9000000000001</v>
      </c>
      <c r="P509" s="116">
        <v>1110.9000000000001</v>
      </c>
      <c r="Q509" s="116">
        <v>1130.8</v>
      </c>
      <c r="R509">
        <v>95622</v>
      </c>
    </row>
    <row r="510" spans="1:18" x14ac:dyDescent="0.25">
      <c r="A510" s="169">
        <v>46027</v>
      </c>
      <c r="B510" s="116">
        <v>1135.0999999999999</v>
      </c>
      <c r="C510" s="116">
        <v>1124.05</v>
      </c>
      <c r="D510" s="116">
        <v>1107</v>
      </c>
      <c r="E510" s="116">
        <v>1135.05</v>
      </c>
      <c r="F510" s="116">
        <v>1124.05</v>
      </c>
      <c r="G510">
        <v>5359</v>
      </c>
      <c r="H510" s="116"/>
      <c r="I510" s="116"/>
      <c r="L510" s="169">
        <v>46027</v>
      </c>
      <c r="M510" s="116">
        <v>1123.3</v>
      </c>
      <c r="N510" s="116">
        <v>1136</v>
      </c>
      <c r="O510" s="116">
        <v>1106.2</v>
      </c>
      <c r="P510" s="116">
        <v>1136</v>
      </c>
      <c r="Q510" s="116">
        <v>1123.3</v>
      </c>
      <c r="R510">
        <v>67902</v>
      </c>
    </row>
    <row r="511" spans="1:18" x14ac:dyDescent="0.25">
      <c r="A511" s="169">
        <v>46028</v>
      </c>
      <c r="B511" s="116">
        <v>1141.8499999999999</v>
      </c>
      <c r="C511" s="116">
        <v>1138.6500000000001</v>
      </c>
      <c r="D511" s="116">
        <v>1111.05</v>
      </c>
      <c r="E511" s="116">
        <v>1124.0999999999999</v>
      </c>
      <c r="F511" s="116">
        <v>1138.6500000000001</v>
      </c>
      <c r="G511">
        <v>4800</v>
      </c>
      <c r="H511" s="116"/>
      <c r="I511" s="116"/>
      <c r="L511" s="169">
        <v>46028</v>
      </c>
      <c r="M511" s="116">
        <v>1139.7</v>
      </c>
      <c r="N511" s="116">
        <v>1142</v>
      </c>
      <c r="O511" s="116">
        <v>1112.2</v>
      </c>
      <c r="P511" s="116">
        <v>1126.4000000000001</v>
      </c>
      <c r="Q511" s="116">
        <v>1139.7</v>
      </c>
      <c r="R511">
        <v>59035</v>
      </c>
    </row>
    <row r="512" spans="1:18" x14ac:dyDescent="0.25">
      <c r="A512" s="169">
        <v>46029</v>
      </c>
      <c r="B512" s="116">
        <v>1149</v>
      </c>
      <c r="C512" s="116">
        <v>1135.8</v>
      </c>
      <c r="D512" s="116">
        <v>1121</v>
      </c>
      <c r="E512" s="116">
        <v>1132.5999999999999</v>
      </c>
      <c r="F512" s="116">
        <v>1135.8</v>
      </c>
      <c r="G512">
        <v>2054</v>
      </c>
      <c r="H512" s="116"/>
      <c r="I512" s="116"/>
      <c r="L512" s="169">
        <v>46029</v>
      </c>
      <c r="M512" s="116">
        <v>1141.0999999999999</v>
      </c>
      <c r="N512" s="116">
        <v>1150</v>
      </c>
      <c r="O512" s="116">
        <v>1121</v>
      </c>
      <c r="P512" s="116">
        <v>1139.7</v>
      </c>
      <c r="Q512" s="116">
        <v>1141.0999999999999</v>
      </c>
      <c r="R512">
        <v>32411</v>
      </c>
    </row>
    <row r="513" spans="1:18" x14ac:dyDescent="0.25">
      <c r="A513" s="169">
        <v>46030</v>
      </c>
      <c r="B513" s="116">
        <v>1170.8499999999999</v>
      </c>
      <c r="C513" s="116">
        <v>1162.5</v>
      </c>
      <c r="D513" s="116">
        <v>1135.8</v>
      </c>
      <c r="E513" s="116">
        <v>1135.8</v>
      </c>
      <c r="F513" s="116">
        <v>1162.5</v>
      </c>
      <c r="G513">
        <v>3812</v>
      </c>
      <c r="H513" s="116"/>
      <c r="I513" s="116"/>
      <c r="L513" s="169">
        <v>46030</v>
      </c>
      <c r="M513" s="116">
        <v>1162.5</v>
      </c>
      <c r="N513" s="116">
        <v>1174.8</v>
      </c>
      <c r="O513" s="116">
        <v>1135.5999999999999</v>
      </c>
      <c r="P513" s="116">
        <v>1142</v>
      </c>
      <c r="Q513" s="116">
        <v>1162.5</v>
      </c>
      <c r="R513">
        <v>140539</v>
      </c>
    </row>
    <row r="514" spans="1:18" x14ac:dyDescent="0.25">
      <c r="A514" s="169">
        <v>46031</v>
      </c>
      <c r="B514" s="116">
        <v>1169.1500000000001</v>
      </c>
      <c r="C514" s="116">
        <v>1126.55</v>
      </c>
      <c r="D514" s="116">
        <v>1121.5</v>
      </c>
      <c r="E514" s="116">
        <v>1161.2</v>
      </c>
      <c r="F514" s="116">
        <v>1126.55</v>
      </c>
      <c r="G514">
        <v>4453</v>
      </c>
      <c r="H514" s="116"/>
      <c r="I514" s="116"/>
      <c r="L514" s="169">
        <v>46031</v>
      </c>
      <c r="M514" s="116">
        <v>1125.9000000000001</v>
      </c>
      <c r="N514" s="116">
        <v>1170</v>
      </c>
      <c r="O514" s="116">
        <v>1121</v>
      </c>
      <c r="P514" s="116">
        <v>1170</v>
      </c>
      <c r="Q514" s="116">
        <v>1125.9000000000001</v>
      </c>
      <c r="R514">
        <v>61763</v>
      </c>
    </row>
    <row r="515" spans="1:18" x14ac:dyDescent="0.25">
      <c r="A515" s="169">
        <v>46034</v>
      </c>
      <c r="B515" s="116">
        <v>1122</v>
      </c>
      <c r="C515" s="116">
        <v>1115.7</v>
      </c>
      <c r="D515" s="116">
        <v>1056.6500000000001</v>
      </c>
      <c r="E515" s="116">
        <v>1056.6500000000001</v>
      </c>
      <c r="F515" s="116">
        <v>1115.7</v>
      </c>
      <c r="G515">
        <v>10385</v>
      </c>
      <c r="H515" s="116"/>
      <c r="I515" s="116"/>
      <c r="L515" s="169">
        <v>46034</v>
      </c>
      <c r="M515" s="116">
        <v>1117.3</v>
      </c>
      <c r="N515" s="116">
        <v>1126</v>
      </c>
      <c r="O515" s="116">
        <v>1092.5999999999999</v>
      </c>
      <c r="P515" s="116">
        <v>1125.9000000000001</v>
      </c>
      <c r="Q515" s="116">
        <v>1117.3</v>
      </c>
      <c r="R515">
        <v>49947</v>
      </c>
    </row>
    <row r="516" spans="1:18" x14ac:dyDescent="0.25">
      <c r="A516" s="169">
        <v>46035</v>
      </c>
      <c r="B516" s="116">
        <v>1124.95</v>
      </c>
      <c r="C516" s="116">
        <v>1117.05</v>
      </c>
      <c r="D516" s="116">
        <v>1110.1500000000001</v>
      </c>
      <c r="E516" s="116">
        <v>1115.9000000000001</v>
      </c>
      <c r="F516" s="116">
        <v>1117.05</v>
      </c>
      <c r="G516">
        <v>1866</v>
      </c>
      <c r="H516" s="116"/>
      <c r="I516" s="116"/>
      <c r="L516" s="169">
        <v>46035</v>
      </c>
      <c r="M516" s="116">
        <v>1118.0999999999999</v>
      </c>
      <c r="N516" s="116">
        <v>1125.5999999999999</v>
      </c>
      <c r="O516" s="116">
        <v>1110</v>
      </c>
      <c r="P516" s="116">
        <v>1123.5</v>
      </c>
      <c r="Q516" s="116">
        <v>1118.0999999999999</v>
      </c>
      <c r="R516">
        <v>28648</v>
      </c>
    </row>
    <row r="517" spans="1:18" x14ac:dyDescent="0.25">
      <c r="A517" s="169">
        <v>46036</v>
      </c>
      <c r="B517" s="116">
        <v>1130.0999999999999</v>
      </c>
      <c r="C517" s="116">
        <v>1123.2</v>
      </c>
      <c r="D517" s="116">
        <v>1112.0999999999999</v>
      </c>
      <c r="E517" s="116">
        <v>1117.8</v>
      </c>
      <c r="F517" s="116">
        <v>1123.2</v>
      </c>
      <c r="G517">
        <v>461</v>
      </c>
      <c r="H517" s="116"/>
      <c r="I517" s="116"/>
      <c r="L517" s="169">
        <v>46036</v>
      </c>
      <c r="M517" s="116">
        <v>1123.2</v>
      </c>
      <c r="N517" s="116">
        <v>1132</v>
      </c>
      <c r="O517" s="116">
        <v>1110.8</v>
      </c>
      <c r="P517" s="116">
        <v>1114.0999999999999</v>
      </c>
      <c r="Q517" s="116">
        <v>1123.2</v>
      </c>
      <c r="R517">
        <v>24708</v>
      </c>
    </row>
    <row r="518" spans="1:18" x14ac:dyDescent="0.25">
      <c r="A518" s="169">
        <v>46038</v>
      </c>
      <c r="B518" s="116">
        <v>1128.55</v>
      </c>
      <c r="C518" s="116">
        <v>1119.5</v>
      </c>
      <c r="D518" s="116">
        <v>1105.8499999999999</v>
      </c>
      <c r="E518" s="116">
        <v>1122.8</v>
      </c>
      <c r="F518" s="116">
        <v>1119.5</v>
      </c>
      <c r="G518">
        <v>4424</v>
      </c>
      <c r="H518" s="116"/>
      <c r="I518" s="116"/>
      <c r="L518" s="169">
        <v>46038</v>
      </c>
      <c r="M518" s="116">
        <v>1120.0999999999999</v>
      </c>
      <c r="N518" s="116">
        <v>1128.4000000000001</v>
      </c>
      <c r="O518" s="116">
        <v>1104.5</v>
      </c>
      <c r="P518" s="116">
        <v>1119.4000000000001</v>
      </c>
      <c r="Q518" s="116">
        <v>1120.0999999999999</v>
      </c>
      <c r="R518">
        <v>32646</v>
      </c>
    </row>
    <row r="519" spans="1:18" x14ac:dyDescent="0.25">
      <c r="A519" s="169">
        <v>46041</v>
      </c>
      <c r="B519" s="116">
        <v>1126.5</v>
      </c>
      <c r="C519" s="116">
        <v>1124.25</v>
      </c>
      <c r="D519" s="116">
        <v>1097.5999999999999</v>
      </c>
      <c r="E519" s="116">
        <v>1105.0999999999999</v>
      </c>
      <c r="F519" s="116">
        <v>1124.25</v>
      </c>
      <c r="G519">
        <v>2651</v>
      </c>
      <c r="H519" s="116"/>
      <c r="I519" s="116"/>
      <c r="L519" s="169">
        <v>46041</v>
      </c>
      <c r="M519" s="116">
        <v>1124.2</v>
      </c>
      <c r="N519" s="116">
        <v>1126.5</v>
      </c>
      <c r="O519" s="116">
        <v>1096.2</v>
      </c>
      <c r="P519" s="116">
        <v>1108</v>
      </c>
      <c r="Q519" s="116">
        <v>1124.2</v>
      </c>
      <c r="R519">
        <v>57031</v>
      </c>
    </row>
    <row r="520" spans="1:18" x14ac:dyDescent="0.25">
      <c r="A520" s="169">
        <v>46042</v>
      </c>
      <c r="B520" s="116">
        <v>1115</v>
      </c>
      <c r="C520" s="116">
        <v>1097.1500000000001</v>
      </c>
      <c r="D520" s="116">
        <v>1089.3499999999999</v>
      </c>
      <c r="E520" s="116">
        <v>1103.1500000000001</v>
      </c>
      <c r="F520" s="116">
        <v>1097.1500000000001</v>
      </c>
      <c r="G520">
        <v>7952</v>
      </c>
      <c r="H520" s="116"/>
      <c r="I520" s="116"/>
      <c r="L520" s="169">
        <v>46042</v>
      </c>
      <c r="M520" s="116">
        <v>1096.5999999999999</v>
      </c>
      <c r="N520" s="116">
        <v>1119.7</v>
      </c>
      <c r="O520" s="116">
        <v>1089.0999999999999</v>
      </c>
      <c r="P520" s="116">
        <v>1115</v>
      </c>
      <c r="Q520" s="116">
        <v>1096.5999999999999</v>
      </c>
      <c r="R520">
        <v>44805</v>
      </c>
    </row>
    <row r="521" spans="1:18" x14ac:dyDescent="0.25">
      <c r="A521" s="169">
        <v>46043</v>
      </c>
      <c r="B521" s="116">
        <v>1110.95</v>
      </c>
      <c r="C521" s="116">
        <v>1106.75</v>
      </c>
      <c r="D521" s="116">
        <v>1054.3499999999999</v>
      </c>
      <c r="E521" s="116">
        <v>1054.3499999999999</v>
      </c>
      <c r="F521" s="116">
        <v>1106.75</v>
      </c>
      <c r="G521">
        <v>7757</v>
      </c>
      <c r="H521" s="116"/>
      <c r="I521" s="116"/>
      <c r="L521" s="169">
        <v>46043</v>
      </c>
      <c r="M521" s="116">
        <v>1105.4000000000001</v>
      </c>
      <c r="N521" s="116">
        <v>1111.7</v>
      </c>
      <c r="O521" s="116">
        <v>1070</v>
      </c>
      <c r="P521" s="116">
        <v>1083.0999999999999</v>
      </c>
      <c r="Q521" s="116">
        <v>1105.4000000000001</v>
      </c>
      <c r="R521">
        <v>70057</v>
      </c>
    </row>
    <row r="522" spans="1:18" x14ac:dyDescent="0.25">
      <c r="A522" s="169">
        <v>46044</v>
      </c>
      <c r="B522" s="116">
        <v>1115.8</v>
      </c>
      <c r="C522" s="116">
        <v>1111</v>
      </c>
      <c r="D522" s="116">
        <v>1100.3</v>
      </c>
      <c r="E522" s="116">
        <v>1106.8</v>
      </c>
      <c r="F522" s="116">
        <v>1111</v>
      </c>
      <c r="G522">
        <v>3829</v>
      </c>
      <c r="H522" s="116"/>
      <c r="I522" s="116"/>
      <c r="L522" s="169">
        <v>46044</v>
      </c>
      <c r="M522" s="116">
        <v>1113.3</v>
      </c>
      <c r="N522" s="116">
        <v>1117.8</v>
      </c>
      <c r="O522" s="116">
        <v>1100.3</v>
      </c>
      <c r="P522" s="116">
        <v>1105.4000000000001</v>
      </c>
      <c r="Q522" s="116">
        <v>1113.3</v>
      </c>
      <c r="R522">
        <v>28159</v>
      </c>
    </row>
    <row r="523" spans="1:18" x14ac:dyDescent="0.25">
      <c r="A523" s="169">
        <v>46045</v>
      </c>
      <c r="B523" s="116">
        <v>1111.45</v>
      </c>
      <c r="C523" s="116">
        <v>1094.3499999999999</v>
      </c>
      <c r="D523" s="116">
        <v>1082.95</v>
      </c>
      <c r="E523" s="116">
        <v>1101</v>
      </c>
      <c r="F523" s="116">
        <v>1094.3499999999999</v>
      </c>
      <c r="G523">
        <v>2197</v>
      </c>
      <c r="H523" s="116"/>
      <c r="I523" s="116"/>
      <c r="L523" s="169">
        <v>46045</v>
      </c>
      <c r="M523" s="116">
        <v>1094.7</v>
      </c>
      <c r="N523" s="116">
        <v>1113.8</v>
      </c>
      <c r="O523" s="116">
        <v>1081</v>
      </c>
      <c r="P523" s="116">
        <v>1102.0999999999999</v>
      </c>
      <c r="Q523" s="116">
        <v>1094.7</v>
      </c>
      <c r="R523">
        <v>53867</v>
      </c>
    </row>
    <row r="524" spans="1:18" x14ac:dyDescent="0.25">
      <c r="A524" s="169">
        <v>46049</v>
      </c>
      <c r="B524" s="116">
        <v>1094</v>
      </c>
      <c r="C524" s="116">
        <v>1071.05</v>
      </c>
      <c r="D524" s="116">
        <v>1067.05</v>
      </c>
      <c r="E524" s="116">
        <v>1094</v>
      </c>
      <c r="F524" s="116">
        <v>1071.05</v>
      </c>
      <c r="G524">
        <v>3730</v>
      </c>
      <c r="H524" s="116"/>
      <c r="I524" s="116"/>
      <c r="L524" s="169">
        <v>46049</v>
      </c>
      <c r="M524" s="116">
        <v>1073.4000000000001</v>
      </c>
      <c r="N524" s="116">
        <v>1095.0999999999999</v>
      </c>
      <c r="O524" s="116">
        <v>1068.2</v>
      </c>
      <c r="P524" s="116">
        <v>1095.0999999999999</v>
      </c>
      <c r="Q524" s="116">
        <v>1073.4000000000001</v>
      </c>
      <c r="R524">
        <v>30222</v>
      </c>
    </row>
    <row r="525" spans="1:18" x14ac:dyDescent="0.25">
      <c r="A525" s="169">
        <v>46050</v>
      </c>
      <c r="B525" s="116">
        <v>1094.3499999999999</v>
      </c>
      <c r="C525" s="116">
        <v>1089.95</v>
      </c>
      <c r="D525" s="116">
        <v>1070.2</v>
      </c>
      <c r="E525" s="116">
        <v>1070.2</v>
      </c>
      <c r="F525" s="116">
        <v>1089.95</v>
      </c>
      <c r="G525">
        <v>3864</v>
      </c>
      <c r="H525" s="116"/>
      <c r="I525" s="116"/>
      <c r="L525" s="169">
        <v>46050</v>
      </c>
      <c r="M525" s="116">
        <v>1090.2</v>
      </c>
      <c r="N525" s="116">
        <v>1093</v>
      </c>
      <c r="O525" s="116">
        <v>1070</v>
      </c>
      <c r="P525" s="116">
        <v>1070</v>
      </c>
      <c r="Q525" s="116">
        <v>1090.2</v>
      </c>
      <c r="R525">
        <v>24419</v>
      </c>
    </row>
    <row r="526" spans="1:18" x14ac:dyDescent="0.25">
      <c r="A526" s="169">
        <v>46051</v>
      </c>
      <c r="B526" s="116">
        <v>1120.7</v>
      </c>
      <c r="C526" s="116">
        <v>1100.8499999999999</v>
      </c>
      <c r="D526" s="116">
        <v>1082.6500000000001</v>
      </c>
      <c r="E526" s="116">
        <v>1090.4000000000001</v>
      </c>
      <c r="F526" s="116">
        <v>1100.8499999999999</v>
      </c>
      <c r="G526">
        <v>2557</v>
      </c>
      <c r="H526" s="116"/>
      <c r="I526" s="116"/>
      <c r="L526" s="169">
        <v>46051</v>
      </c>
      <c r="M526" s="116">
        <v>1100.5</v>
      </c>
      <c r="N526" s="116">
        <v>1118.7</v>
      </c>
      <c r="O526" s="116">
        <v>1078.5999999999999</v>
      </c>
      <c r="P526" s="116">
        <v>1085</v>
      </c>
      <c r="Q526" s="116">
        <v>1100.5</v>
      </c>
      <c r="R526">
        <v>74249</v>
      </c>
    </row>
    <row r="527" spans="1:18" x14ac:dyDescent="0.25">
      <c r="A527" s="169">
        <v>46052</v>
      </c>
      <c r="B527" s="116">
        <v>1120</v>
      </c>
      <c r="C527" s="116">
        <v>1114.1500000000001</v>
      </c>
      <c r="D527" s="116">
        <v>1087.55</v>
      </c>
      <c r="E527" s="116">
        <v>1100.9000000000001</v>
      </c>
      <c r="F527" s="116">
        <v>1114.1500000000001</v>
      </c>
      <c r="G527">
        <v>5050</v>
      </c>
      <c r="H527" s="116"/>
      <c r="I527" s="116"/>
      <c r="L527" s="169">
        <v>46052</v>
      </c>
      <c r="M527" s="116">
        <v>1115.8</v>
      </c>
      <c r="N527" s="116">
        <v>1118</v>
      </c>
      <c r="O527" s="116">
        <v>1087.5999999999999</v>
      </c>
      <c r="P527" s="116">
        <v>1105</v>
      </c>
      <c r="Q527" s="116">
        <v>1115.8</v>
      </c>
      <c r="R527">
        <v>22240</v>
      </c>
    </row>
    <row r="528" spans="1:18" x14ac:dyDescent="0.25">
      <c r="A528" s="169">
        <v>46054</v>
      </c>
      <c r="B528" s="116">
        <v>1120.5</v>
      </c>
      <c r="C528" s="116">
        <v>1100.0999999999999</v>
      </c>
      <c r="D528" s="116">
        <v>1090</v>
      </c>
      <c r="E528" s="116">
        <v>1105.6500000000001</v>
      </c>
      <c r="F528" s="116">
        <v>1100.0999999999999</v>
      </c>
      <c r="G528">
        <v>3374</v>
      </c>
      <c r="H528" s="116"/>
      <c r="I528" s="116"/>
      <c r="L528" s="169">
        <v>46054</v>
      </c>
      <c r="M528" s="116">
        <v>1099.9000000000001</v>
      </c>
      <c r="N528" s="116">
        <v>1112</v>
      </c>
      <c r="O528" s="116">
        <v>1088.7</v>
      </c>
      <c r="P528" s="116">
        <v>1108.0999999999999</v>
      </c>
      <c r="Q528" s="116">
        <v>1099.9000000000001</v>
      </c>
      <c r="R528">
        <v>33739</v>
      </c>
    </row>
    <row r="529" spans="1:18" x14ac:dyDescent="0.25">
      <c r="A529" s="169">
        <v>46055</v>
      </c>
      <c r="B529" s="116">
        <v>1116.75</v>
      </c>
      <c r="C529" s="116">
        <v>1111.8</v>
      </c>
      <c r="D529" s="116">
        <v>1081.2</v>
      </c>
      <c r="E529" s="116">
        <v>1099.1500000000001</v>
      </c>
      <c r="F529" s="116">
        <v>1111.8</v>
      </c>
      <c r="G529">
        <v>3765</v>
      </c>
      <c r="H529" s="116"/>
      <c r="I529" s="116"/>
      <c r="L529" s="169">
        <v>46055</v>
      </c>
      <c r="M529" s="116">
        <v>1112</v>
      </c>
      <c r="N529" s="116">
        <v>1120.3</v>
      </c>
      <c r="O529" s="116">
        <v>1082</v>
      </c>
      <c r="P529" s="116">
        <v>1090.9000000000001</v>
      </c>
      <c r="Q529" s="116">
        <v>1112</v>
      </c>
      <c r="R529">
        <v>40407</v>
      </c>
    </row>
    <row r="530" spans="1:18" x14ac:dyDescent="0.25">
      <c r="A530" s="169">
        <v>46056</v>
      </c>
      <c r="B530" s="116">
        <v>1166</v>
      </c>
      <c r="C530" s="116">
        <v>1135.3</v>
      </c>
      <c r="D530" s="116">
        <v>1115.55</v>
      </c>
      <c r="E530" s="116">
        <v>1115.55</v>
      </c>
      <c r="F530" s="116">
        <v>1135.3</v>
      </c>
      <c r="G530">
        <v>2468</v>
      </c>
      <c r="H530" s="116"/>
      <c r="I530" s="116"/>
      <c r="L530" s="169">
        <v>46056</v>
      </c>
      <c r="M530" s="116">
        <v>1134.3</v>
      </c>
      <c r="N530" s="116">
        <v>1166</v>
      </c>
      <c r="O530" s="116">
        <v>1125</v>
      </c>
      <c r="P530" s="116">
        <v>1136</v>
      </c>
      <c r="Q530" s="116">
        <v>1134.3</v>
      </c>
      <c r="R530">
        <v>134591</v>
      </c>
    </row>
    <row r="531" spans="1:18" x14ac:dyDescent="0.25">
      <c r="A531" s="169">
        <v>46057</v>
      </c>
      <c r="B531" s="116">
        <v>1139.45</v>
      </c>
      <c r="C531" s="116">
        <v>1127.2</v>
      </c>
      <c r="D531" s="116">
        <v>1111.75</v>
      </c>
      <c r="E531" s="116">
        <v>1111.75</v>
      </c>
      <c r="F531" s="116">
        <v>1127.2</v>
      </c>
      <c r="G531">
        <v>3083</v>
      </c>
      <c r="H531" s="116"/>
      <c r="I531" s="116"/>
      <c r="L531" s="169">
        <v>46057</v>
      </c>
      <c r="M531" s="116">
        <v>1130.2</v>
      </c>
      <c r="N531" s="116">
        <v>1142</v>
      </c>
      <c r="O531" s="116">
        <v>1117.2</v>
      </c>
      <c r="P531" s="116">
        <v>1136.9000000000001</v>
      </c>
      <c r="Q531" s="116">
        <v>1130.2</v>
      </c>
      <c r="R531">
        <v>35815</v>
      </c>
    </row>
    <row r="532" spans="1:18" x14ac:dyDescent="0.25">
      <c r="A532" s="169">
        <v>46058</v>
      </c>
      <c r="B532" s="116">
        <v>1147.95</v>
      </c>
      <c r="C532" s="116">
        <v>1131.55</v>
      </c>
      <c r="D532" s="116">
        <v>1123</v>
      </c>
      <c r="E532" s="116">
        <v>1128.5</v>
      </c>
      <c r="F532" s="116">
        <v>1131.55</v>
      </c>
      <c r="G532">
        <v>1318</v>
      </c>
      <c r="H532" s="116"/>
      <c r="I532" s="116"/>
      <c r="L532" s="169">
        <v>46058</v>
      </c>
      <c r="M532" s="116">
        <v>1134.2</v>
      </c>
      <c r="N532" s="116">
        <v>1149</v>
      </c>
      <c r="O532" s="116">
        <v>1122.9000000000001</v>
      </c>
      <c r="P532" s="116">
        <v>1125.0999999999999</v>
      </c>
      <c r="Q532" s="116">
        <v>1134.2</v>
      </c>
      <c r="R532">
        <v>54587</v>
      </c>
    </row>
    <row r="533" spans="1:18" x14ac:dyDescent="0.25">
      <c r="A533" s="169">
        <v>46059</v>
      </c>
      <c r="B533" s="116">
        <v>1126.4000000000001</v>
      </c>
      <c r="C533" s="116">
        <v>1118.9000000000001</v>
      </c>
      <c r="D533" s="116">
        <v>1072.3499999999999</v>
      </c>
      <c r="E533" s="116">
        <v>1072.3499999999999</v>
      </c>
      <c r="F533" s="116">
        <v>1118.9000000000001</v>
      </c>
      <c r="G533">
        <v>552</v>
      </c>
      <c r="H533" s="116"/>
      <c r="I533" s="116"/>
      <c r="L533" s="169">
        <v>46059</v>
      </c>
      <c r="M533" s="116">
        <v>1118.8</v>
      </c>
      <c r="N533" s="116">
        <v>1128.8</v>
      </c>
      <c r="O533" s="116">
        <v>1108.9000000000001</v>
      </c>
      <c r="P533" s="116">
        <v>1126.4000000000001</v>
      </c>
      <c r="Q533" s="116">
        <v>1118.8</v>
      </c>
      <c r="R533">
        <v>21507</v>
      </c>
    </row>
    <row r="534" spans="1:18" x14ac:dyDescent="0.25">
      <c r="A534" s="169">
        <v>46062</v>
      </c>
      <c r="B534" s="116">
        <v>1170</v>
      </c>
      <c r="C534" s="116">
        <v>1164.45</v>
      </c>
      <c r="D534" s="116">
        <v>1121.6500000000001</v>
      </c>
      <c r="E534" s="116">
        <v>1137.8499999999999</v>
      </c>
      <c r="F534" s="116">
        <v>1164.45</v>
      </c>
      <c r="G534">
        <v>8681</v>
      </c>
      <c r="H534" s="116"/>
      <c r="I534" s="116"/>
      <c r="L534" s="169">
        <v>46062</v>
      </c>
      <c r="M534" s="116">
        <v>1165</v>
      </c>
      <c r="N534" s="116">
        <v>1168.9000000000001</v>
      </c>
      <c r="O534" s="116">
        <v>1121.5</v>
      </c>
      <c r="P534" s="116">
        <v>1123</v>
      </c>
      <c r="Q534" s="116">
        <v>1165</v>
      </c>
      <c r="R534">
        <v>39775</v>
      </c>
    </row>
    <row r="535" spans="1:18" x14ac:dyDescent="0.25">
      <c r="A535" s="169">
        <v>46063</v>
      </c>
      <c r="B535" s="116">
        <v>1176.2</v>
      </c>
      <c r="C535" s="116">
        <v>1167.4000000000001</v>
      </c>
      <c r="D535" s="116">
        <v>1162.55</v>
      </c>
      <c r="E535" s="116">
        <v>1162.75</v>
      </c>
      <c r="F535" s="116">
        <v>1167.4000000000001</v>
      </c>
      <c r="G535">
        <v>1777</v>
      </c>
      <c r="H535" s="116"/>
      <c r="I535" s="116"/>
      <c r="L535" s="169">
        <v>46063</v>
      </c>
      <c r="M535" s="116">
        <v>1168.0999999999999</v>
      </c>
      <c r="N535" s="116">
        <v>1177.2</v>
      </c>
      <c r="O535" s="116">
        <v>1158.0999999999999</v>
      </c>
      <c r="P535" s="116">
        <v>1165</v>
      </c>
      <c r="Q535" s="116">
        <v>1168.0999999999999</v>
      </c>
      <c r="R535">
        <v>25456</v>
      </c>
    </row>
    <row r="536" spans="1:18" x14ac:dyDescent="0.25">
      <c r="A536" s="169">
        <v>46064</v>
      </c>
      <c r="B536" s="116">
        <v>1172</v>
      </c>
      <c r="C536" s="116">
        <v>1163.5</v>
      </c>
      <c r="D536" s="116">
        <v>1157.9000000000001</v>
      </c>
      <c r="E536" s="116">
        <v>1160</v>
      </c>
      <c r="F536" s="116">
        <v>1163.5</v>
      </c>
      <c r="G536">
        <v>549</v>
      </c>
      <c r="H536" s="116"/>
      <c r="I536" s="116"/>
      <c r="L536" s="169">
        <v>46064</v>
      </c>
      <c r="M536" s="116">
        <v>1166.5999999999999</v>
      </c>
      <c r="N536" s="116">
        <v>1172.4000000000001</v>
      </c>
      <c r="O536" s="116">
        <v>1157.7</v>
      </c>
      <c r="P536" s="116">
        <v>1170</v>
      </c>
      <c r="Q536" s="116">
        <v>1166.5999999999999</v>
      </c>
      <c r="R536">
        <v>29339</v>
      </c>
    </row>
    <row r="537" spans="1:18" x14ac:dyDescent="0.25">
      <c r="A537" s="169">
        <v>46065</v>
      </c>
      <c r="B537" s="116">
        <v>1165.95</v>
      </c>
      <c r="C537" s="116">
        <v>1147</v>
      </c>
      <c r="D537" s="116">
        <v>1143.0999999999999</v>
      </c>
      <c r="E537" s="116">
        <v>1163.5999999999999</v>
      </c>
      <c r="F537" s="116">
        <v>1147</v>
      </c>
      <c r="G537">
        <v>561</v>
      </c>
      <c r="H537" s="116"/>
      <c r="I537" s="116"/>
      <c r="L537" s="169">
        <v>46065</v>
      </c>
      <c r="M537" s="116">
        <v>1147.0999999999999</v>
      </c>
      <c r="N537" s="116">
        <v>1167.0999999999999</v>
      </c>
      <c r="O537" s="116">
        <v>1144.0999999999999</v>
      </c>
      <c r="P537" s="116">
        <v>1167.0999999999999</v>
      </c>
      <c r="Q537" s="116">
        <v>1147.0999999999999</v>
      </c>
      <c r="R537">
        <v>19404</v>
      </c>
    </row>
    <row r="538" spans="1:18" x14ac:dyDescent="0.25">
      <c r="A538" s="169">
        <v>46066</v>
      </c>
      <c r="B538" s="116">
        <v>1191.3</v>
      </c>
      <c r="C538" s="116">
        <v>1169.2</v>
      </c>
      <c r="D538" s="116">
        <v>1141.7</v>
      </c>
      <c r="E538" s="116">
        <v>1166.45</v>
      </c>
      <c r="F538" s="116">
        <v>1169.2</v>
      </c>
      <c r="G538">
        <v>12928</v>
      </c>
      <c r="H538" s="116"/>
      <c r="I538" s="116"/>
      <c r="L538" s="169">
        <v>46066</v>
      </c>
      <c r="M538" s="116">
        <v>1169.4000000000001</v>
      </c>
      <c r="N538" s="116">
        <v>1194</v>
      </c>
      <c r="O538" s="116">
        <v>1141.5999999999999</v>
      </c>
      <c r="P538" s="116">
        <v>1142.0999999999999</v>
      </c>
      <c r="Q538" s="116">
        <v>1169.4000000000001</v>
      </c>
      <c r="R538">
        <v>256811</v>
      </c>
    </row>
    <row r="539" spans="1:18" x14ac:dyDescent="0.25">
      <c r="A539" s="169">
        <v>46069</v>
      </c>
      <c r="B539" s="116">
        <v>1203.55</v>
      </c>
      <c r="C539" s="116">
        <v>1172</v>
      </c>
      <c r="D539" s="116">
        <v>1170.0999999999999</v>
      </c>
      <c r="E539" s="116">
        <v>1188.3</v>
      </c>
      <c r="F539" s="116">
        <v>1172</v>
      </c>
      <c r="G539">
        <v>5599</v>
      </c>
      <c r="H539" s="116"/>
      <c r="I539" s="116"/>
      <c r="L539" s="169">
        <v>46069</v>
      </c>
      <c r="M539" s="116">
        <v>1172</v>
      </c>
      <c r="N539" s="116">
        <v>1202.0999999999999</v>
      </c>
      <c r="O539" s="116">
        <v>1169</v>
      </c>
      <c r="P539" s="116">
        <v>1177.8</v>
      </c>
      <c r="Q539" s="116">
        <v>1172</v>
      </c>
      <c r="R539">
        <v>74241</v>
      </c>
    </row>
    <row r="540" spans="1:18" x14ac:dyDescent="0.25">
      <c r="A540" s="169">
        <v>46070</v>
      </c>
      <c r="B540" s="116">
        <v>1182.95</v>
      </c>
      <c r="C540" s="116">
        <v>1165.3499999999999</v>
      </c>
      <c r="D540" s="116">
        <v>1160</v>
      </c>
      <c r="E540" s="116">
        <v>1160.25</v>
      </c>
      <c r="F540" s="116">
        <v>1165.3499999999999</v>
      </c>
      <c r="G540">
        <v>2459</v>
      </c>
      <c r="H540" s="116"/>
      <c r="I540" s="116"/>
      <c r="L540" s="169">
        <v>46070</v>
      </c>
      <c r="M540" s="116">
        <v>1164.3</v>
      </c>
      <c r="N540" s="116">
        <v>1181.5999999999999</v>
      </c>
      <c r="O540" s="116">
        <v>1160.5</v>
      </c>
      <c r="P540" s="116">
        <v>1172</v>
      </c>
      <c r="Q540" s="116">
        <v>1164.3</v>
      </c>
      <c r="R540">
        <v>22554</v>
      </c>
    </row>
    <row r="541" spans="1:18" x14ac:dyDescent="0.25">
      <c r="A541" s="169">
        <v>46071</v>
      </c>
      <c r="B541" s="116">
        <v>1175.95</v>
      </c>
      <c r="C541" s="116">
        <v>1149.8499999999999</v>
      </c>
      <c r="D541" s="116">
        <v>1144.6500000000001</v>
      </c>
      <c r="E541" s="116">
        <v>1161.0999999999999</v>
      </c>
      <c r="F541" s="116">
        <v>1149.8499999999999</v>
      </c>
      <c r="G541">
        <v>4655</v>
      </c>
      <c r="H541" s="116"/>
      <c r="I541" s="116"/>
      <c r="L541" s="169">
        <v>46071</v>
      </c>
      <c r="M541" s="116">
        <v>1151.4000000000001</v>
      </c>
      <c r="N541" s="116">
        <v>1176.8</v>
      </c>
      <c r="O541" s="116">
        <v>1144.0999999999999</v>
      </c>
      <c r="P541" s="116">
        <v>1168</v>
      </c>
      <c r="Q541" s="116">
        <v>1151.4000000000001</v>
      </c>
      <c r="R541">
        <v>41211</v>
      </c>
    </row>
    <row r="542" spans="1:18" x14ac:dyDescent="0.25">
      <c r="A542" s="169">
        <v>46072</v>
      </c>
      <c r="B542" s="116">
        <v>1164.25</v>
      </c>
      <c r="C542" s="116">
        <v>1133.2</v>
      </c>
      <c r="D542" s="116">
        <v>1124.55</v>
      </c>
      <c r="E542" s="116">
        <v>1164.25</v>
      </c>
      <c r="F542" s="116">
        <v>1133.2</v>
      </c>
      <c r="G542">
        <v>1867</v>
      </c>
      <c r="H542" s="116"/>
      <c r="I542" s="116"/>
      <c r="L542" s="169">
        <v>46072</v>
      </c>
      <c r="M542" s="116">
        <v>1131</v>
      </c>
      <c r="N542" s="116">
        <v>1168</v>
      </c>
      <c r="O542" s="116">
        <v>1125</v>
      </c>
      <c r="P542" s="116">
        <v>1155.5</v>
      </c>
      <c r="Q542" s="116">
        <v>1131</v>
      </c>
      <c r="R542">
        <v>38857</v>
      </c>
    </row>
    <row r="543" spans="1:18" x14ac:dyDescent="0.25">
      <c r="A543" s="169">
        <v>46073</v>
      </c>
      <c r="B543" s="116">
        <v>1140.0999999999999</v>
      </c>
      <c r="C543" s="116">
        <v>1132.8499999999999</v>
      </c>
      <c r="D543" s="116">
        <v>1125.95</v>
      </c>
      <c r="E543" s="116">
        <v>1126.3499999999999</v>
      </c>
      <c r="F543" s="116">
        <v>1132.8499999999999</v>
      </c>
      <c r="G543">
        <v>2217</v>
      </c>
      <c r="H543" s="116"/>
      <c r="I543" s="116"/>
      <c r="L543" s="169">
        <v>46073</v>
      </c>
      <c r="M543" s="116">
        <v>1132.8</v>
      </c>
      <c r="N543" s="116">
        <v>1142.7</v>
      </c>
      <c r="O543" s="116">
        <v>1124</v>
      </c>
      <c r="P543" s="116">
        <v>1125</v>
      </c>
      <c r="Q543" s="116">
        <v>1132.8</v>
      </c>
      <c r="R543">
        <v>20506</v>
      </c>
    </row>
    <row r="544" spans="1:18" x14ac:dyDescent="0.25">
      <c r="A544" s="169">
        <v>46076</v>
      </c>
      <c r="B544" s="116">
        <v>1159.25</v>
      </c>
      <c r="C544" s="116">
        <v>1144.9000000000001</v>
      </c>
      <c r="D544" s="116">
        <v>1131.2</v>
      </c>
      <c r="E544" s="116">
        <v>1133.0999999999999</v>
      </c>
      <c r="F544" s="116">
        <v>1144.9000000000001</v>
      </c>
      <c r="G544">
        <v>2992</v>
      </c>
      <c r="H544" s="116"/>
      <c r="I544" s="116"/>
      <c r="L544" s="169">
        <v>46076</v>
      </c>
      <c r="M544" s="116">
        <v>1143</v>
      </c>
      <c r="N544" s="116">
        <v>1159.4000000000001</v>
      </c>
      <c r="O544" s="116">
        <v>1131.0999999999999</v>
      </c>
      <c r="P544" s="116">
        <v>1136.5999999999999</v>
      </c>
      <c r="Q544" s="116">
        <v>1143</v>
      </c>
      <c r="R544">
        <v>28525</v>
      </c>
    </row>
    <row r="545" spans="1:18" x14ac:dyDescent="0.25">
      <c r="A545" s="169">
        <v>46077</v>
      </c>
      <c r="B545" s="116">
        <v>1158.2</v>
      </c>
      <c r="C545" s="116">
        <v>1154.55</v>
      </c>
      <c r="D545" s="116">
        <v>1131.05</v>
      </c>
      <c r="E545" s="116">
        <v>1137.9000000000001</v>
      </c>
      <c r="F545" s="116">
        <v>1154.55</v>
      </c>
      <c r="G545">
        <v>3775</v>
      </c>
      <c r="H545" s="116"/>
      <c r="I545" s="116"/>
      <c r="L545" s="169">
        <v>46077</v>
      </c>
      <c r="M545" s="116">
        <v>1155.2</v>
      </c>
      <c r="N545" s="116">
        <v>1159</v>
      </c>
      <c r="O545" s="116">
        <v>1131.3</v>
      </c>
      <c r="P545" s="116">
        <v>1140</v>
      </c>
      <c r="Q545" s="116">
        <v>1155.2</v>
      </c>
      <c r="R545">
        <v>23354</v>
      </c>
    </row>
    <row r="546" spans="1:18" x14ac:dyDescent="0.25">
      <c r="A546" s="169">
        <v>46078</v>
      </c>
      <c r="B546" s="116">
        <v>1161.05</v>
      </c>
      <c r="C546" s="116">
        <v>1145.5</v>
      </c>
      <c r="D546" s="116">
        <v>1138.0999999999999</v>
      </c>
      <c r="E546" s="116">
        <v>1140.1500000000001</v>
      </c>
      <c r="F546" s="116">
        <v>1145.5</v>
      </c>
      <c r="G546">
        <v>837</v>
      </c>
      <c r="H546" s="116"/>
      <c r="I546" s="116"/>
      <c r="L546" s="169">
        <v>46078</v>
      </c>
      <c r="M546" s="116">
        <v>1145.3</v>
      </c>
      <c r="N546" s="116">
        <v>1161.9000000000001</v>
      </c>
      <c r="O546" s="116">
        <v>1136.5</v>
      </c>
      <c r="P546" s="116">
        <v>1149</v>
      </c>
      <c r="Q546" s="116">
        <v>1145.3</v>
      </c>
      <c r="R546">
        <v>27143</v>
      </c>
    </row>
    <row r="547" spans="1:18" x14ac:dyDescent="0.25">
      <c r="A547" s="169">
        <v>46079</v>
      </c>
      <c r="B547" s="116">
        <v>1160.4000000000001</v>
      </c>
      <c r="C547" s="116">
        <v>1149.2</v>
      </c>
      <c r="D547" s="116">
        <v>1140.1500000000001</v>
      </c>
      <c r="E547" s="116">
        <v>1140.1500000000001</v>
      </c>
      <c r="F547" s="116">
        <v>1149.2</v>
      </c>
      <c r="G547">
        <v>5209</v>
      </c>
      <c r="H547" s="116"/>
      <c r="I547" s="116"/>
      <c r="L547" s="169">
        <v>46079</v>
      </c>
      <c r="M547" s="116">
        <v>1149.7</v>
      </c>
      <c r="N547" s="116">
        <v>1163.3</v>
      </c>
      <c r="O547" s="116">
        <v>1141</v>
      </c>
      <c r="P547" s="116">
        <v>1145</v>
      </c>
      <c r="Q547" s="116">
        <v>1149.7</v>
      </c>
      <c r="R547">
        <v>43731</v>
      </c>
    </row>
    <row r="548" spans="1:18" x14ac:dyDescent="0.25">
      <c r="A548" s="169">
        <v>46080</v>
      </c>
      <c r="B548" s="116">
        <v>1173.1500000000001</v>
      </c>
      <c r="C548" s="116">
        <v>1163.7</v>
      </c>
      <c r="D548" s="116">
        <v>1144.0999999999999</v>
      </c>
      <c r="E548" s="116">
        <v>1145</v>
      </c>
      <c r="F548" s="116">
        <v>1163.7</v>
      </c>
      <c r="G548">
        <v>2478</v>
      </c>
      <c r="H548" s="116"/>
      <c r="I548" s="116"/>
      <c r="L548" s="169">
        <v>46080</v>
      </c>
      <c r="M548" s="116">
        <v>1163</v>
      </c>
      <c r="N548" s="116">
        <v>1176</v>
      </c>
      <c r="O548" s="116">
        <v>1142.7</v>
      </c>
      <c r="P548" s="116">
        <v>1145.0999999999999</v>
      </c>
      <c r="Q548" s="116">
        <v>1163</v>
      </c>
      <c r="R548">
        <v>78052</v>
      </c>
    </row>
    <row r="549" spans="1:18" x14ac:dyDescent="0.25">
      <c r="A549" s="169">
        <v>46083</v>
      </c>
      <c r="B549" s="116">
        <v>1148.4000000000001</v>
      </c>
      <c r="C549" s="116">
        <v>1126.6500000000001</v>
      </c>
      <c r="D549" s="116">
        <v>1030.8499999999999</v>
      </c>
      <c r="E549" s="116">
        <v>1030.8499999999999</v>
      </c>
      <c r="F549" s="116">
        <v>1126.6500000000001</v>
      </c>
      <c r="G549">
        <v>8613</v>
      </c>
      <c r="H549" s="116"/>
      <c r="I549" s="116"/>
      <c r="L549" s="169">
        <v>46083</v>
      </c>
      <c r="M549" s="116">
        <v>1129.7</v>
      </c>
      <c r="N549" s="116">
        <v>1148.7</v>
      </c>
      <c r="O549" s="116">
        <v>1093</v>
      </c>
      <c r="P549" s="116">
        <v>1113</v>
      </c>
      <c r="Q549" s="116">
        <v>1129.7</v>
      </c>
      <c r="R549">
        <v>31990</v>
      </c>
    </row>
    <row r="550" spans="1:18" x14ac:dyDescent="0.25">
      <c r="A550" s="169">
        <v>46085</v>
      </c>
      <c r="B550" s="116">
        <v>1150.1500000000001</v>
      </c>
      <c r="C550" s="116">
        <v>1133.2</v>
      </c>
      <c r="D550" s="116">
        <v>1099.0999999999999</v>
      </c>
      <c r="E550" s="116">
        <v>1099.0999999999999</v>
      </c>
      <c r="F550" s="116">
        <v>1133.2</v>
      </c>
      <c r="G550">
        <v>4177</v>
      </c>
      <c r="H550" s="116"/>
      <c r="I550" s="116"/>
      <c r="L550" s="169">
        <v>46085</v>
      </c>
      <c r="M550" s="116">
        <v>1133.9000000000001</v>
      </c>
      <c r="N550" s="116">
        <v>1151.7</v>
      </c>
      <c r="O550" s="116">
        <v>1104.4000000000001</v>
      </c>
      <c r="P550" s="116">
        <v>1112.3</v>
      </c>
      <c r="Q550" s="116">
        <v>1133.9000000000001</v>
      </c>
      <c r="R550">
        <v>80862</v>
      </c>
    </row>
    <row r="551" spans="1:18" x14ac:dyDescent="0.25">
      <c r="A551" s="169">
        <v>46086</v>
      </c>
      <c r="B551" s="116">
        <v>1173.2</v>
      </c>
      <c r="C551" s="116">
        <v>1162.0999999999999</v>
      </c>
      <c r="D551" s="116">
        <v>1134</v>
      </c>
      <c r="E551" s="116">
        <v>1134</v>
      </c>
      <c r="F551" s="116">
        <v>1162.0999999999999</v>
      </c>
      <c r="G551">
        <v>1338</v>
      </c>
      <c r="H551" s="116"/>
      <c r="I551" s="116"/>
      <c r="L551" s="169">
        <v>46086</v>
      </c>
      <c r="M551" s="116">
        <v>1163</v>
      </c>
      <c r="N551" s="116">
        <v>1178</v>
      </c>
      <c r="O551" s="116">
        <v>1133.7</v>
      </c>
      <c r="P551" s="116">
        <v>1138</v>
      </c>
      <c r="Q551" s="116">
        <v>1163</v>
      </c>
      <c r="R551">
        <v>42257</v>
      </c>
    </row>
    <row r="552" spans="1:18" x14ac:dyDescent="0.25">
      <c r="A552" s="169">
        <v>46087</v>
      </c>
      <c r="B552" s="116">
        <v>1215.1500000000001</v>
      </c>
      <c r="C552" s="116">
        <v>1180.5999999999999</v>
      </c>
      <c r="D552" s="116">
        <v>1161.3</v>
      </c>
      <c r="E552" s="116">
        <v>1161.55</v>
      </c>
      <c r="F552" s="116">
        <v>1180.5999999999999</v>
      </c>
      <c r="G552">
        <v>4929</v>
      </c>
      <c r="H552" s="116"/>
      <c r="I552" s="116"/>
      <c r="L552" s="169">
        <v>46087</v>
      </c>
      <c r="M552" s="116">
        <v>1180.5999999999999</v>
      </c>
      <c r="N552" s="116">
        <v>1215</v>
      </c>
      <c r="O552" s="116">
        <v>1126.3</v>
      </c>
      <c r="P552" s="116">
        <v>1156</v>
      </c>
      <c r="Q552" s="116">
        <v>1180.5999999999999</v>
      </c>
      <c r="R552">
        <v>144150</v>
      </c>
    </row>
    <row r="553" spans="1:18" x14ac:dyDescent="0.25">
      <c r="A553" s="169">
        <v>46090</v>
      </c>
      <c r="B553" s="116">
        <v>1175.3499999999999</v>
      </c>
      <c r="C553" s="116">
        <v>1160.45</v>
      </c>
      <c r="D553" s="116">
        <v>1132</v>
      </c>
      <c r="E553" s="116">
        <v>1157.3</v>
      </c>
      <c r="F553" s="116">
        <v>1160.45</v>
      </c>
      <c r="G553">
        <v>6209</v>
      </c>
      <c r="H553" s="116"/>
      <c r="I553" s="116"/>
      <c r="L553" s="169">
        <v>46090</v>
      </c>
      <c r="M553" s="116">
        <v>1160.2</v>
      </c>
      <c r="N553" s="116">
        <v>1180</v>
      </c>
      <c r="O553" s="116">
        <v>1133</v>
      </c>
      <c r="P553" s="116">
        <v>1175</v>
      </c>
      <c r="Q553" s="116">
        <v>1160.2</v>
      </c>
      <c r="R553">
        <v>80737</v>
      </c>
    </row>
    <row r="554" spans="1:18" x14ac:dyDescent="0.25">
      <c r="A554" s="169">
        <v>46091</v>
      </c>
      <c r="B554" s="116">
        <v>1209.8</v>
      </c>
      <c r="C554" s="116">
        <v>1193.95</v>
      </c>
      <c r="D554" s="116">
        <v>1157.1500000000001</v>
      </c>
      <c r="E554" s="116">
        <v>1157.1500000000001</v>
      </c>
      <c r="F554" s="116">
        <v>1193.95</v>
      </c>
      <c r="G554">
        <v>8250</v>
      </c>
      <c r="H554" s="116"/>
      <c r="I554" s="116"/>
      <c r="L554" s="169">
        <v>46091</v>
      </c>
      <c r="M554" s="116">
        <v>1192.5999999999999</v>
      </c>
      <c r="N554" s="116">
        <v>1210</v>
      </c>
      <c r="O554" s="116">
        <v>1152.0999999999999</v>
      </c>
      <c r="P554" s="116">
        <v>1160.0999999999999</v>
      </c>
      <c r="Q554" s="116">
        <v>1192.5999999999999</v>
      </c>
      <c r="R554">
        <v>79660</v>
      </c>
    </row>
    <row r="555" spans="1:18" x14ac:dyDescent="0.25">
      <c r="A555" s="169">
        <v>46092</v>
      </c>
      <c r="B555" s="116">
        <v>1208</v>
      </c>
      <c r="C555" s="116">
        <v>1192.5999999999999</v>
      </c>
      <c r="D555" s="116">
        <v>1184.95</v>
      </c>
      <c r="E555" s="116">
        <v>1194</v>
      </c>
      <c r="F555" s="116">
        <v>1192.5999999999999</v>
      </c>
      <c r="G555">
        <v>5968</v>
      </c>
      <c r="H555" s="116"/>
      <c r="I555" s="116"/>
      <c r="L555" s="169">
        <v>46092</v>
      </c>
      <c r="M555" s="116">
        <v>1193.4000000000001</v>
      </c>
      <c r="N555" s="116">
        <v>1208.5</v>
      </c>
      <c r="O555" s="116">
        <v>1186.9000000000001</v>
      </c>
      <c r="P555" s="116">
        <v>1193</v>
      </c>
      <c r="Q555" s="116">
        <v>1193.4000000000001</v>
      </c>
      <c r="R555">
        <v>49391</v>
      </c>
    </row>
    <row r="556" spans="1:18" x14ac:dyDescent="0.25">
      <c r="A556" s="169">
        <v>46093</v>
      </c>
      <c r="B556" s="116">
        <v>1204.8</v>
      </c>
      <c r="C556" s="116">
        <v>1198.9000000000001</v>
      </c>
      <c r="D556" s="116">
        <v>1167</v>
      </c>
      <c r="E556" s="116">
        <v>1170.05</v>
      </c>
      <c r="F556" s="116">
        <v>1198.9000000000001</v>
      </c>
      <c r="G556">
        <v>3915</v>
      </c>
      <c r="H556" s="116"/>
      <c r="I556" s="116"/>
      <c r="L556" s="169">
        <v>46093</v>
      </c>
      <c r="M556" s="116">
        <v>1196.5</v>
      </c>
      <c r="N556" s="116">
        <v>1204</v>
      </c>
      <c r="O556" s="116">
        <v>1165.0999999999999</v>
      </c>
      <c r="P556" s="116">
        <v>1180.8</v>
      </c>
      <c r="Q556" s="116">
        <v>1196.5</v>
      </c>
      <c r="R556">
        <v>48137</v>
      </c>
    </row>
    <row r="557" spans="1:18" x14ac:dyDescent="0.25">
      <c r="A557" s="169">
        <v>46094</v>
      </c>
      <c r="B557" s="116">
        <v>1198.9000000000001</v>
      </c>
      <c r="C557" s="116">
        <v>1138.45</v>
      </c>
      <c r="D557" s="116">
        <v>1129.45</v>
      </c>
      <c r="E557" s="116">
        <v>1169.5999999999999</v>
      </c>
      <c r="F557" s="116">
        <v>1138.45</v>
      </c>
      <c r="G557">
        <v>8872</v>
      </c>
      <c r="H557" s="116"/>
      <c r="I557" s="116"/>
      <c r="L557" s="169">
        <v>46094</v>
      </c>
      <c r="M557" s="116">
        <v>1136.5</v>
      </c>
      <c r="N557" s="116">
        <v>1194.4000000000001</v>
      </c>
      <c r="O557" s="116">
        <v>1126.5</v>
      </c>
      <c r="P557" s="116">
        <v>1192</v>
      </c>
      <c r="Q557" s="116">
        <v>1136.5</v>
      </c>
      <c r="R557">
        <v>70228</v>
      </c>
    </row>
    <row r="558" spans="1:18" x14ac:dyDescent="0.25">
      <c r="A558" s="169">
        <v>46097</v>
      </c>
      <c r="B558" s="116">
        <v>1169.05</v>
      </c>
      <c r="C558" s="116">
        <v>1143.9000000000001</v>
      </c>
      <c r="D558" s="116">
        <v>1116.5</v>
      </c>
      <c r="E558" s="116">
        <v>1120.3499999999999</v>
      </c>
      <c r="F558" s="116">
        <v>1143.9000000000001</v>
      </c>
      <c r="G558">
        <v>12231</v>
      </c>
      <c r="H558" s="116"/>
      <c r="I558" s="116"/>
      <c r="L558" s="169">
        <v>46097</v>
      </c>
      <c r="M558" s="116">
        <v>1144.4000000000001</v>
      </c>
      <c r="N558" s="116">
        <v>1155.9000000000001</v>
      </c>
      <c r="O558" s="116">
        <v>1117</v>
      </c>
      <c r="P558" s="116">
        <v>1138.5</v>
      </c>
      <c r="Q558" s="116">
        <v>1144.4000000000001</v>
      </c>
      <c r="R558">
        <v>52526</v>
      </c>
    </row>
    <row r="559" spans="1:18" x14ac:dyDescent="0.25">
      <c r="A559" s="169">
        <v>46098</v>
      </c>
      <c r="B559" s="116">
        <v>1187</v>
      </c>
      <c r="C559" s="116">
        <v>1153.3</v>
      </c>
      <c r="D559" s="116">
        <v>1143.9000000000001</v>
      </c>
      <c r="E559" s="116">
        <v>1143.9000000000001</v>
      </c>
      <c r="F559" s="116">
        <v>1153.3</v>
      </c>
      <c r="G559">
        <v>3261</v>
      </c>
      <c r="H559" s="116"/>
      <c r="I559" s="116"/>
      <c r="L559" s="169">
        <v>46098</v>
      </c>
      <c r="M559" s="116">
        <v>1152.5</v>
      </c>
      <c r="N559" s="116">
        <v>1187.3</v>
      </c>
      <c r="O559" s="116">
        <v>1142.5</v>
      </c>
      <c r="P559" s="116">
        <v>1143.7</v>
      </c>
      <c r="Q559" s="116">
        <v>1152.5</v>
      </c>
      <c r="R559">
        <v>83571</v>
      </c>
    </row>
    <row r="560" spans="1:18" x14ac:dyDescent="0.25">
      <c r="A560" s="169">
        <v>46099</v>
      </c>
      <c r="B560" s="116">
        <v>1193.3499999999999</v>
      </c>
      <c r="C560" s="116">
        <v>1190.05</v>
      </c>
      <c r="D560" s="116">
        <v>1148.45</v>
      </c>
      <c r="E560" s="116">
        <v>1148.45</v>
      </c>
      <c r="F560" s="116">
        <v>1190.05</v>
      </c>
      <c r="G560">
        <v>4800</v>
      </c>
      <c r="H560" s="116"/>
      <c r="I560" s="116"/>
      <c r="L560" s="169">
        <v>46099</v>
      </c>
      <c r="M560" s="116">
        <v>1189.2</v>
      </c>
      <c r="N560" s="116">
        <v>1194</v>
      </c>
      <c r="O560" s="116">
        <v>1153.3</v>
      </c>
      <c r="P560" s="116">
        <v>1159</v>
      </c>
      <c r="Q560" s="116">
        <v>1189.2</v>
      </c>
      <c r="R560">
        <v>54663</v>
      </c>
    </row>
    <row r="561" spans="1:18" x14ac:dyDescent="0.25">
      <c r="A561" s="169">
        <v>46100</v>
      </c>
      <c r="B561" s="116">
        <v>1212.55</v>
      </c>
      <c r="C561" s="116">
        <v>1181.2</v>
      </c>
      <c r="D561" s="116">
        <v>1171.45</v>
      </c>
      <c r="E561" s="116">
        <v>1171.45</v>
      </c>
      <c r="F561" s="116">
        <v>1181.2</v>
      </c>
      <c r="G561">
        <v>12400</v>
      </c>
      <c r="H561" s="116"/>
      <c r="I561" s="116"/>
      <c r="L561" s="169">
        <v>46100</v>
      </c>
      <c r="M561" s="116">
        <v>1182.5999999999999</v>
      </c>
      <c r="N561" s="116">
        <v>1214</v>
      </c>
      <c r="O561" s="116">
        <v>1169.5999999999999</v>
      </c>
      <c r="P561" s="116">
        <v>1180</v>
      </c>
      <c r="Q561" s="116">
        <v>1182.5999999999999</v>
      </c>
      <c r="R561">
        <v>173216</v>
      </c>
    </row>
    <row r="562" spans="1:18" x14ac:dyDescent="0.25">
      <c r="A562" s="169">
        <v>46101</v>
      </c>
      <c r="B562" s="116">
        <v>1229.95</v>
      </c>
      <c r="C562" s="116">
        <v>1180.1500000000001</v>
      </c>
      <c r="D562" s="116">
        <v>1172.25</v>
      </c>
      <c r="E562" s="116">
        <v>1182.6500000000001</v>
      </c>
      <c r="F562" s="116">
        <v>1180.1500000000001</v>
      </c>
      <c r="G562">
        <v>10065</v>
      </c>
      <c r="H562" s="116"/>
      <c r="I562" s="116"/>
      <c r="L562" s="169">
        <v>46101</v>
      </c>
      <c r="M562" s="116">
        <v>1180.7</v>
      </c>
      <c r="N562" s="116">
        <v>1230</v>
      </c>
      <c r="O562" s="116">
        <v>1174</v>
      </c>
      <c r="P562" s="116">
        <v>1184</v>
      </c>
      <c r="Q562" s="116">
        <v>1180.7</v>
      </c>
      <c r="R562">
        <v>248088</v>
      </c>
    </row>
    <row r="563" spans="1:18" x14ac:dyDescent="0.25">
      <c r="A563" s="169">
        <v>46104</v>
      </c>
      <c r="B563" s="116">
        <v>1179.5999999999999</v>
      </c>
      <c r="C563" s="116">
        <v>1161.3499999999999</v>
      </c>
      <c r="D563" s="116">
        <v>1151.8</v>
      </c>
      <c r="E563" s="116">
        <v>1179.5999999999999</v>
      </c>
      <c r="F563" s="116">
        <v>1161.3499999999999</v>
      </c>
      <c r="G563">
        <v>5270</v>
      </c>
      <c r="H563" s="116"/>
      <c r="I563" s="116"/>
      <c r="L563" s="169">
        <v>46104</v>
      </c>
      <c r="M563" s="116">
        <v>1162.9000000000001</v>
      </c>
      <c r="N563" s="116">
        <v>1179</v>
      </c>
      <c r="O563" s="116">
        <v>1151.0999999999999</v>
      </c>
      <c r="P563" s="116">
        <v>1164</v>
      </c>
      <c r="Q563" s="116">
        <v>1162.9000000000001</v>
      </c>
      <c r="R563">
        <v>106173</v>
      </c>
    </row>
    <row r="564" spans="1:18" x14ac:dyDescent="0.25">
      <c r="A564" s="169">
        <v>46105</v>
      </c>
      <c r="B564" s="116">
        <v>1209.25</v>
      </c>
      <c r="C564" s="116">
        <v>1201</v>
      </c>
      <c r="D564" s="116">
        <v>1160.2</v>
      </c>
      <c r="E564" s="116">
        <v>1209.25</v>
      </c>
      <c r="F564" s="116">
        <v>1201</v>
      </c>
      <c r="G564">
        <v>9366</v>
      </c>
      <c r="H564" s="116"/>
      <c r="I564" s="116"/>
      <c r="L564" s="169">
        <v>46105</v>
      </c>
      <c r="M564" s="116">
        <v>1202.5999999999999</v>
      </c>
      <c r="N564" s="116">
        <v>1207</v>
      </c>
      <c r="O564" s="116">
        <v>1160</v>
      </c>
      <c r="P564" s="116">
        <v>1192</v>
      </c>
      <c r="Q564" s="116">
        <v>1202.5999999999999</v>
      </c>
      <c r="R564">
        <v>98259</v>
      </c>
    </row>
    <row r="565" spans="1:18" x14ac:dyDescent="0.25">
      <c r="A565" s="169">
        <v>46106</v>
      </c>
      <c r="B565" s="116">
        <v>1261.25</v>
      </c>
      <c r="C565" s="116">
        <v>1239.25</v>
      </c>
      <c r="D565" s="116">
        <v>1206.25</v>
      </c>
      <c r="E565" s="116">
        <v>1218.8499999999999</v>
      </c>
      <c r="F565" s="116">
        <v>1239.25</v>
      </c>
      <c r="G565">
        <v>19274</v>
      </c>
      <c r="H565" s="116"/>
      <c r="I565" s="116"/>
      <c r="L565" s="169">
        <v>46106</v>
      </c>
      <c r="M565" s="116">
        <v>1238.8</v>
      </c>
      <c r="N565" s="116">
        <v>1262</v>
      </c>
      <c r="O565" s="116">
        <v>1205.3</v>
      </c>
      <c r="P565" s="116">
        <v>1208.8</v>
      </c>
      <c r="Q565" s="116">
        <v>1238.8</v>
      </c>
      <c r="R565">
        <v>203621</v>
      </c>
    </row>
    <row r="566" spans="1:18" x14ac:dyDescent="0.25">
      <c r="A566" s="169">
        <v>46108</v>
      </c>
      <c r="B566" s="116">
        <v>1250</v>
      </c>
      <c r="C566" s="116">
        <v>1200.25</v>
      </c>
      <c r="D566" s="116">
        <v>1190.0999999999999</v>
      </c>
      <c r="E566" s="116">
        <v>1216.75</v>
      </c>
      <c r="F566" s="116">
        <v>1200.25</v>
      </c>
      <c r="G566">
        <v>31894</v>
      </c>
      <c r="H566" s="116"/>
      <c r="I566" s="116"/>
      <c r="L566" s="169">
        <v>46108</v>
      </c>
      <c r="M566" s="116">
        <v>1198.5999999999999</v>
      </c>
      <c r="N566" s="116">
        <v>1252</v>
      </c>
      <c r="O566" s="116">
        <v>1189.9000000000001</v>
      </c>
      <c r="P566" s="116">
        <v>1229</v>
      </c>
      <c r="Q566" s="116">
        <v>1198.5999999999999</v>
      </c>
      <c r="R566">
        <v>419891</v>
      </c>
    </row>
    <row r="567" spans="1:18" x14ac:dyDescent="0.25">
      <c r="A567" s="169">
        <v>46111</v>
      </c>
      <c r="B567" s="116">
        <v>1207.8499999999999</v>
      </c>
      <c r="C567" s="116">
        <v>1172.75</v>
      </c>
      <c r="D567" s="116">
        <v>1155.1500000000001</v>
      </c>
      <c r="E567" s="116">
        <v>1155.1500000000001</v>
      </c>
      <c r="F567" s="116">
        <v>1172.75</v>
      </c>
      <c r="G567">
        <v>19885</v>
      </c>
      <c r="H567" s="116"/>
      <c r="I567" s="116"/>
      <c r="L567" s="169">
        <v>46111</v>
      </c>
      <c r="M567" s="116">
        <v>1175</v>
      </c>
      <c r="N567" s="116">
        <v>1206.9000000000001</v>
      </c>
      <c r="O567" s="116">
        <v>1148.9000000000001</v>
      </c>
      <c r="P567" s="116">
        <v>1185</v>
      </c>
      <c r="Q567" s="116">
        <v>1175</v>
      </c>
      <c r="R567">
        <v>263715</v>
      </c>
    </row>
    <row r="568" spans="1:18" x14ac:dyDescent="0.25">
      <c r="A568" s="169">
        <v>46113</v>
      </c>
      <c r="B568" s="116">
        <v>1251</v>
      </c>
      <c r="C568" s="116">
        <v>1245.45</v>
      </c>
      <c r="D568" s="116">
        <v>1194.55</v>
      </c>
      <c r="E568" s="116">
        <v>1234.75</v>
      </c>
      <c r="F568" s="116">
        <v>1245.45</v>
      </c>
      <c r="G568">
        <v>8121</v>
      </c>
      <c r="H568" s="116"/>
      <c r="I568" s="116"/>
      <c r="L568" s="169">
        <v>46113</v>
      </c>
      <c r="M568" s="116">
        <v>1245.0999999999999</v>
      </c>
      <c r="N568" s="116">
        <v>1252</v>
      </c>
      <c r="O568" s="116">
        <v>1190.2</v>
      </c>
      <c r="P568" s="116">
        <v>1198</v>
      </c>
      <c r="Q568" s="116">
        <v>1245.0999999999999</v>
      </c>
      <c r="R568">
        <v>125662</v>
      </c>
    </row>
    <row r="569" spans="1:18" x14ac:dyDescent="0.25">
      <c r="A569" s="169">
        <v>46114</v>
      </c>
      <c r="B569" s="116">
        <v>1246</v>
      </c>
      <c r="C569" s="116">
        <v>1241.8</v>
      </c>
      <c r="D569" s="116">
        <v>1208.5</v>
      </c>
      <c r="E569" s="116">
        <v>1220</v>
      </c>
      <c r="F569" s="116">
        <v>1241.8</v>
      </c>
      <c r="G569">
        <v>8012</v>
      </c>
      <c r="H569" s="116"/>
      <c r="I569" s="116"/>
      <c r="L569" s="169">
        <v>46114</v>
      </c>
      <c r="M569" s="116">
        <v>1242.3</v>
      </c>
      <c r="N569" s="116">
        <v>1248</v>
      </c>
      <c r="O569" s="116">
        <v>1209</v>
      </c>
      <c r="P569" s="116">
        <v>1227</v>
      </c>
      <c r="Q569" s="116">
        <v>1242.3</v>
      </c>
      <c r="R569">
        <v>58762</v>
      </c>
    </row>
    <row r="570" spans="1:18" x14ac:dyDescent="0.25">
      <c r="A570" s="169">
        <v>46118</v>
      </c>
      <c r="B570" s="116">
        <v>1259</v>
      </c>
      <c r="C570" s="116">
        <v>1217.6500000000001</v>
      </c>
      <c r="D570" s="116">
        <v>1210</v>
      </c>
      <c r="E570" s="116">
        <v>1242.9000000000001</v>
      </c>
      <c r="F570" s="116">
        <v>1217.6500000000001</v>
      </c>
      <c r="G570">
        <v>8254</v>
      </c>
      <c r="H570" s="116"/>
      <c r="I570" s="116"/>
      <c r="L570" s="169">
        <v>46118</v>
      </c>
      <c r="M570" s="116">
        <v>1219.8</v>
      </c>
      <c r="N570" s="116">
        <v>1259</v>
      </c>
      <c r="O570" s="116">
        <v>1212.3</v>
      </c>
      <c r="P570" s="116">
        <v>1253.9000000000001</v>
      </c>
      <c r="Q570" s="116">
        <v>1219.8</v>
      </c>
      <c r="R570">
        <v>106983</v>
      </c>
    </row>
    <row r="571" spans="1:18" x14ac:dyDescent="0.25">
      <c r="A571" s="169">
        <v>46119</v>
      </c>
      <c r="B571" s="116">
        <v>1230.95</v>
      </c>
      <c r="C571" s="116">
        <v>1225.25</v>
      </c>
      <c r="D571" s="116">
        <v>1204.75</v>
      </c>
      <c r="E571" s="116">
        <v>1204.75</v>
      </c>
      <c r="F571" s="116">
        <v>1225.25</v>
      </c>
      <c r="G571">
        <v>1358</v>
      </c>
      <c r="H571" s="116"/>
      <c r="I571" s="116"/>
      <c r="L571" s="169">
        <v>46119</v>
      </c>
      <c r="M571" s="116">
        <v>1225.4000000000001</v>
      </c>
      <c r="N571" s="116">
        <v>1232</v>
      </c>
      <c r="O571" s="116">
        <v>1214</v>
      </c>
      <c r="P571" s="116">
        <v>1223</v>
      </c>
      <c r="Q571" s="116">
        <v>1225.4000000000001</v>
      </c>
      <c r="R571">
        <v>32670</v>
      </c>
    </row>
    <row r="572" spans="1:18" x14ac:dyDescent="0.25">
      <c r="A572" s="169">
        <v>46120</v>
      </c>
      <c r="B572" s="116">
        <v>1274.95</v>
      </c>
      <c r="C572" s="116">
        <v>1231.8499999999999</v>
      </c>
      <c r="D572" s="116">
        <v>1205.4000000000001</v>
      </c>
      <c r="E572" s="116">
        <v>1274.95</v>
      </c>
      <c r="F572" s="116">
        <v>1231.8499999999999</v>
      </c>
      <c r="G572">
        <v>16931</v>
      </c>
      <c r="H572" s="116"/>
      <c r="I572" s="116"/>
      <c r="L572" s="169">
        <v>46120</v>
      </c>
      <c r="M572" s="116">
        <v>1231.5999999999999</v>
      </c>
      <c r="N572" s="116">
        <v>1269</v>
      </c>
      <c r="O572" s="116">
        <v>1202.7</v>
      </c>
      <c r="P572" s="116">
        <v>1267</v>
      </c>
      <c r="Q572" s="116">
        <v>1231.5999999999999</v>
      </c>
      <c r="R572">
        <v>301556</v>
      </c>
    </row>
    <row r="573" spans="1:18" x14ac:dyDescent="0.25">
      <c r="A573" s="169">
        <v>46121</v>
      </c>
      <c r="B573" s="116">
        <v>1254</v>
      </c>
      <c r="C573" s="116">
        <v>1225.6500000000001</v>
      </c>
      <c r="D573" s="116">
        <v>1218.1500000000001</v>
      </c>
      <c r="E573" s="116">
        <v>1218.1500000000001</v>
      </c>
      <c r="F573" s="116">
        <v>1225.6500000000001</v>
      </c>
      <c r="G573">
        <v>8876</v>
      </c>
      <c r="H573" s="116"/>
      <c r="I573" s="116"/>
      <c r="L573" s="169">
        <v>46121</v>
      </c>
      <c r="M573" s="116">
        <v>1223.9000000000001</v>
      </c>
      <c r="N573" s="116">
        <v>1255.5999999999999</v>
      </c>
      <c r="O573" s="116">
        <v>1218</v>
      </c>
      <c r="P573" s="116">
        <v>1233</v>
      </c>
      <c r="Q573" s="116">
        <v>1223.9000000000001</v>
      </c>
      <c r="R573">
        <v>175945</v>
      </c>
    </row>
    <row r="574" spans="1:18" x14ac:dyDescent="0.25">
      <c r="A574" s="169">
        <v>46122</v>
      </c>
      <c r="B574" s="116">
        <v>1324</v>
      </c>
      <c r="C574" s="116">
        <v>1304.5</v>
      </c>
      <c r="D574" s="116">
        <v>1223.8499999999999</v>
      </c>
      <c r="E574" s="116">
        <v>1223.8499999999999</v>
      </c>
      <c r="F574" s="116">
        <v>1304.5</v>
      </c>
      <c r="G574">
        <v>63171</v>
      </c>
      <c r="H574" s="116"/>
      <c r="I574" s="116"/>
      <c r="L574" s="169">
        <v>46122</v>
      </c>
      <c r="M574" s="116">
        <v>1305.0999999999999</v>
      </c>
      <c r="N574" s="116">
        <v>1325</v>
      </c>
      <c r="O574" s="116">
        <v>1226</v>
      </c>
      <c r="P574" s="116">
        <v>1226</v>
      </c>
      <c r="Q574" s="116">
        <v>1305.0999999999999</v>
      </c>
      <c r="R574">
        <v>780326</v>
      </c>
    </row>
    <row r="575" spans="1:18" x14ac:dyDescent="0.25">
      <c r="A575" s="169">
        <v>46125</v>
      </c>
      <c r="B575" s="116">
        <v>1424.6</v>
      </c>
      <c r="C575" s="116">
        <v>1410.85</v>
      </c>
      <c r="D575" s="116">
        <v>1287</v>
      </c>
      <c r="E575" s="116">
        <v>1316.1</v>
      </c>
      <c r="F575" s="116">
        <v>1410.85</v>
      </c>
      <c r="G575">
        <v>73488</v>
      </c>
      <c r="H575" s="116"/>
      <c r="I575" s="116"/>
      <c r="L575" s="169">
        <v>46125</v>
      </c>
      <c r="M575" s="116">
        <v>1411.6</v>
      </c>
      <c r="N575" s="116">
        <v>1425</v>
      </c>
      <c r="O575" s="116">
        <v>1287.0999999999999</v>
      </c>
      <c r="P575" s="116">
        <v>1299.0999999999999</v>
      </c>
      <c r="Q575" s="116">
        <v>1411.6</v>
      </c>
      <c r="R575">
        <v>1379554</v>
      </c>
    </row>
    <row r="576" spans="1:18" x14ac:dyDescent="0.25">
      <c r="A576" s="169">
        <v>46127</v>
      </c>
      <c r="B576" s="116">
        <v>1489.95</v>
      </c>
      <c r="C576" s="116">
        <v>1465.85</v>
      </c>
      <c r="D576" s="116">
        <v>1445.3</v>
      </c>
      <c r="E576" s="116">
        <v>1474.05</v>
      </c>
      <c r="F576" s="116">
        <v>1465.85</v>
      </c>
      <c r="G576">
        <v>40159</v>
      </c>
      <c r="H576" s="116"/>
      <c r="I576" s="116"/>
      <c r="L576" s="169">
        <v>46127</v>
      </c>
      <c r="M576" s="116">
        <v>1468.6</v>
      </c>
      <c r="N576" s="116">
        <v>1490</v>
      </c>
      <c r="O576" s="116">
        <v>1444.3</v>
      </c>
      <c r="P576" s="116">
        <v>1468.1</v>
      </c>
      <c r="Q576" s="116">
        <v>1468.6</v>
      </c>
      <c r="R576">
        <v>725287</v>
      </c>
    </row>
    <row r="577" spans="1:18" x14ac:dyDescent="0.25">
      <c r="A577" s="169">
        <v>46128</v>
      </c>
      <c r="B577" s="116">
        <v>1530</v>
      </c>
      <c r="C577" s="116">
        <v>1498.9</v>
      </c>
      <c r="D577" s="116">
        <v>1455</v>
      </c>
      <c r="E577" s="116">
        <v>1478.95</v>
      </c>
      <c r="F577" s="116">
        <v>1498.9</v>
      </c>
      <c r="G577">
        <v>25559</v>
      </c>
      <c r="H577" s="116"/>
      <c r="I577" s="116"/>
      <c r="L577" s="169">
        <v>46128</v>
      </c>
      <c r="M577" s="116">
        <v>1498.1</v>
      </c>
      <c r="N577" s="116">
        <v>1533.9</v>
      </c>
      <c r="O577" s="116">
        <v>1450</v>
      </c>
      <c r="P577" s="116">
        <v>1471</v>
      </c>
      <c r="Q577" s="116">
        <v>1498.1</v>
      </c>
      <c r="R577">
        <v>359861</v>
      </c>
    </row>
    <row r="578" spans="1:18" x14ac:dyDescent="0.25">
      <c r="A578" s="169">
        <v>46129</v>
      </c>
      <c r="B578" s="116">
        <v>1554.7</v>
      </c>
      <c r="C578" s="116">
        <v>1492.95</v>
      </c>
      <c r="D578" s="116">
        <v>1482.2</v>
      </c>
      <c r="E578" s="116">
        <v>1498.9</v>
      </c>
      <c r="F578" s="116">
        <v>1492.95</v>
      </c>
      <c r="G578">
        <v>30863</v>
      </c>
      <c r="H578" s="116"/>
      <c r="I578" s="116"/>
      <c r="L578" s="169">
        <v>46129</v>
      </c>
      <c r="M578" s="116">
        <v>1491.7</v>
      </c>
      <c r="N578" s="116">
        <v>1554.8</v>
      </c>
      <c r="O578" s="116">
        <v>1483.3</v>
      </c>
      <c r="P578" s="116">
        <v>1495</v>
      </c>
      <c r="Q578" s="116">
        <v>1491.7</v>
      </c>
      <c r="R578">
        <v>384300</v>
      </c>
    </row>
    <row r="579" spans="1:18" x14ac:dyDescent="0.25">
      <c r="A579" s="169">
        <v>46132</v>
      </c>
      <c r="B579" s="116">
        <v>1500</v>
      </c>
      <c r="C579" s="116">
        <v>1477.5</v>
      </c>
      <c r="D579" s="116">
        <v>1465</v>
      </c>
      <c r="E579" s="116">
        <v>1500</v>
      </c>
      <c r="F579" s="116">
        <v>1477.5</v>
      </c>
      <c r="G579">
        <v>31214</v>
      </c>
      <c r="H579" s="116"/>
      <c r="I579" s="116"/>
      <c r="L579" s="169">
        <v>46132</v>
      </c>
      <c r="M579" s="116">
        <v>1477.3</v>
      </c>
      <c r="N579" s="116">
        <v>1504.9</v>
      </c>
      <c r="O579" s="116">
        <v>1463</v>
      </c>
      <c r="P579" s="116">
        <v>1504.9</v>
      </c>
      <c r="Q579" s="116">
        <v>1477.3</v>
      </c>
      <c r="R579">
        <v>165942</v>
      </c>
    </row>
    <row r="580" spans="1:18" x14ac:dyDescent="0.25">
      <c r="A580" s="169">
        <v>46133</v>
      </c>
      <c r="B580" s="116">
        <v>1513.1</v>
      </c>
      <c r="C580" s="116">
        <v>1481.6</v>
      </c>
      <c r="D580" s="116">
        <v>1457.15</v>
      </c>
      <c r="E580" s="116">
        <v>1475.95</v>
      </c>
      <c r="F580" s="116">
        <v>1481.6</v>
      </c>
      <c r="G580">
        <v>14245</v>
      </c>
      <c r="H580" s="116"/>
      <c r="I580" s="116"/>
      <c r="L580" s="169">
        <v>46133</v>
      </c>
      <c r="M580" s="116">
        <v>1482.6</v>
      </c>
      <c r="N580" s="116">
        <v>1514</v>
      </c>
      <c r="O580" s="116">
        <v>1469.1</v>
      </c>
      <c r="P580" s="116">
        <v>1479</v>
      </c>
      <c r="Q580" s="116">
        <v>1482.6</v>
      </c>
      <c r="R580">
        <v>153392</v>
      </c>
    </row>
    <row r="581" spans="1:18" x14ac:dyDescent="0.25">
      <c r="A581" s="169">
        <v>46134</v>
      </c>
      <c r="B581" s="116">
        <v>1603.15</v>
      </c>
      <c r="C581" s="116">
        <v>1592.9</v>
      </c>
      <c r="D581" s="116">
        <v>1479.85</v>
      </c>
      <c r="E581" s="116">
        <v>1499.65</v>
      </c>
      <c r="F581" s="116">
        <v>1592.9</v>
      </c>
      <c r="G581">
        <v>33334</v>
      </c>
      <c r="H581" s="116"/>
      <c r="I581" s="116"/>
      <c r="L581" s="169">
        <v>46134</v>
      </c>
      <c r="M581" s="116">
        <v>1592.9</v>
      </c>
      <c r="N581" s="116">
        <v>1604.4</v>
      </c>
      <c r="O581" s="116">
        <v>1480</v>
      </c>
      <c r="P581" s="116">
        <v>1493.5</v>
      </c>
      <c r="Q581" s="116">
        <v>1592.9</v>
      </c>
      <c r="R581">
        <v>601226</v>
      </c>
    </row>
    <row r="582" spans="1:18" x14ac:dyDescent="0.25">
      <c r="A582" s="169">
        <v>46135</v>
      </c>
      <c r="B582" s="116">
        <v>1616</v>
      </c>
      <c r="C582" s="116">
        <v>1568.8</v>
      </c>
      <c r="D582" s="116">
        <v>1563.4</v>
      </c>
      <c r="E582" s="116">
        <v>1600.1</v>
      </c>
      <c r="F582" s="116">
        <v>1568.8</v>
      </c>
      <c r="G582">
        <v>29545</v>
      </c>
      <c r="H582" s="116"/>
      <c r="I582" s="116"/>
      <c r="L582" s="169">
        <v>46135</v>
      </c>
      <c r="M582" s="116">
        <v>1570.1</v>
      </c>
      <c r="N582" s="116">
        <v>1615.9</v>
      </c>
      <c r="O582" s="116">
        <v>1562.4</v>
      </c>
      <c r="P582" s="116">
        <v>1602</v>
      </c>
      <c r="Q582" s="116">
        <v>1570.1</v>
      </c>
      <c r="R582">
        <v>292536</v>
      </c>
    </row>
    <row r="583" spans="1:18" x14ac:dyDescent="0.25">
      <c r="A583" s="169">
        <v>46136</v>
      </c>
      <c r="B583" s="116">
        <v>1583.95</v>
      </c>
      <c r="C583" s="116">
        <v>1508.85</v>
      </c>
      <c r="D583" s="116">
        <v>1491.3</v>
      </c>
      <c r="E583" s="116">
        <v>1568.8</v>
      </c>
      <c r="F583" s="116">
        <v>1508.85</v>
      </c>
      <c r="G583">
        <v>26090</v>
      </c>
      <c r="H583" s="116"/>
      <c r="I583" s="116"/>
      <c r="L583" s="169">
        <v>46136</v>
      </c>
      <c r="M583" s="116">
        <v>1508.6</v>
      </c>
      <c r="N583" s="116">
        <v>1585.1</v>
      </c>
      <c r="O583" s="116">
        <v>1491.2</v>
      </c>
      <c r="P583" s="116">
        <v>1570.9</v>
      </c>
      <c r="Q583" s="116">
        <v>1508.6</v>
      </c>
      <c r="R583">
        <v>331013</v>
      </c>
    </row>
    <row r="584" spans="1:18" x14ac:dyDescent="0.25">
      <c r="A584" s="169">
        <v>46139</v>
      </c>
      <c r="B584" s="116">
        <v>1541.4</v>
      </c>
      <c r="C584" s="116">
        <v>1511</v>
      </c>
      <c r="D584" s="116">
        <v>1496.7</v>
      </c>
      <c r="E584" s="116">
        <v>1529.45</v>
      </c>
      <c r="F584" s="116">
        <v>1511</v>
      </c>
      <c r="G584">
        <v>20975</v>
      </c>
      <c r="H584" s="116"/>
      <c r="I584" s="116"/>
      <c r="L584" s="169">
        <v>46139</v>
      </c>
      <c r="M584" s="116">
        <v>1512.1</v>
      </c>
      <c r="N584" s="116">
        <v>1543.9</v>
      </c>
      <c r="O584" s="116">
        <v>1496.7</v>
      </c>
      <c r="P584" s="116">
        <v>1517.4</v>
      </c>
      <c r="Q584" s="116">
        <v>1512.1</v>
      </c>
      <c r="R584">
        <v>145472</v>
      </c>
    </row>
    <row r="585" spans="1:18" x14ac:dyDescent="0.25">
      <c r="A585" s="169">
        <v>46140</v>
      </c>
      <c r="B585" s="116">
        <v>1619.9</v>
      </c>
      <c r="C585" s="116">
        <v>1487.3</v>
      </c>
      <c r="D585" s="116">
        <v>1481.4</v>
      </c>
      <c r="E585" s="116">
        <v>1619.9</v>
      </c>
      <c r="F585" s="116">
        <v>1487.3</v>
      </c>
      <c r="G585">
        <v>13012</v>
      </c>
      <c r="H585" s="116"/>
      <c r="I585" s="116"/>
      <c r="L585" s="169">
        <v>46140</v>
      </c>
      <c r="M585" s="116">
        <v>1487.2</v>
      </c>
      <c r="N585" s="116">
        <v>1555</v>
      </c>
      <c r="O585" s="116">
        <v>1480.4</v>
      </c>
      <c r="P585" s="116">
        <v>1524.4</v>
      </c>
      <c r="Q585" s="116">
        <v>1487.2</v>
      </c>
      <c r="R585">
        <v>159853</v>
      </c>
    </row>
    <row r="586" spans="1:18" x14ac:dyDescent="0.25">
      <c r="A586" s="169">
        <v>46141</v>
      </c>
      <c r="B586" s="116">
        <v>1515</v>
      </c>
      <c r="C586" s="116">
        <v>1504.8</v>
      </c>
      <c r="D586" s="116">
        <v>1473.45</v>
      </c>
      <c r="E586" s="116">
        <v>1487.6</v>
      </c>
      <c r="F586" s="116">
        <v>1504.8</v>
      </c>
      <c r="G586">
        <v>25520</v>
      </c>
      <c r="H586" s="116"/>
      <c r="I586" s="116"/>
      <c r="L586" s="169">
        <v>46141</v>
      </c>
      <c r="M586" s="116">
        <v>1502.7</v>
      </c>
      <c r="N586" s="116">
        <v>1516</v>
      </c>
      <c r="O586" s="116">
        <v>1472.5</v>
      </c>
      <c r="P586" s="116">
        <v>1489.9</v>
      </c>
      <c r="Q586" s="116">
        <v>1502.7</v>
      </c>
      <c r="R586">
        <v>148547</v>
      </c>
    </row>
    <row r="587" spans="1:18" x14ac:dyDescent="0.25">
      <c r="A587" s="169">
        <v>46142</v>
      </c>
      <c r="B587" s="116">
        <v>1497.2</v>
      </c>
      <c r="C587" s="116">
        <v>1461.15</v>
      </c>
      <c r="D587" s="116">
        <v>1444.1</v>
      </c>
      <c r="E587" s="116">
        <v>1496</v>
      </c>
      <c r="F587" s="116">
        <v>1461.15</v>
      </c>
      <c r="G587">
        <v>50006</v>
      </c>
      <c r="H587" s="116"/>
      <c r="I587" s="116"/>
      <c r="L587" s="169">
        <v>46142</v>
      </c>
      <c r="M587" s="116">
        <v>1457</v>
      </c>
      <c r="N587" s="116">
        <v>1499</v>
      </c>
      <c r="O587" s="116">
        <v>1444.4</v>
      </c>
      <c r="P587" s="116">
        <v>1498</v>
      </c>
      <c r="Q587" s="116">
        <v>1457</v>
      </c>
      <c r="R587">
        <v>175234</v>
      </c>
    </row>
    <row r="588" spans="1:18" x14ac:dyDescent="0.25">
      <c r="A588" s="169">
        <v>46146</v>
      </c>
      <c r="B588" s="116">
        <v>1521.8</v>
      </c>
      <c r="C588" s="116">
        <v>1504.85</v>
      </c>
      <c r="D588" s="116">
        <v>1465</v>
      </c>
      <c r="E588" s="116">
        <v>1483</v>
      </c>
      <c r="F588" s="116">
        <v>1504.85</v>
      </c>
      <c r="G588">
        <v>26561</v>
      </c>
      <c r="H588" s="116"/>
      <c r="I588" s="116"/>
      <c r="L588" s="169">
        <v>46146</v>
      </c>
      <c r="M588" s="116">
        <v>1504.7</v>
      </c>
      <c r="N588" s="116">
        <v>1525</v>
      </c>
      <c r="O588" s="116">
        <v>1460.8</v>
      </c>
      <c r="P588" s="116">
        <v>1480.8</v>
      </c>
      <c r="Q588" s="116">
        <v>1504.7</v>
      </c>
      <c r="R588">
        <v>364440</v>
      </c>
    </row>
    <row r="589" spans="1:18" x14ac:dyDescent="0.25">
      <c r="A589" s="169">
        <v>46147</v>
      </c>
      <c r="B589" s="116">
        <v>1524.55</v>
      </c>
      <c r="C589" s="116">
        <v>1512.65</v>
      </c>
      <c r="D589" s="116">
        <v>1479.5</v>
      </c>
      <c r="E589" s="116">
        <v>1519.5</v>
      </c>
      <c r="F589" s="116">
        <v>1512.65</v>
      </c>
      <c r="G589">
        <v>21503</v>
      </c>
      <c r="H589" s="116"/>
      <c r="I589" s="116"/>
      <c r="L589" s="169">
        <v>46147</v>
      </c>
      <c r="M589" s="116">
        <v>1513.8</v>
      </c>
      <c r="N589" s="116">
        <v>1527.9</v>
      </c>
      <c r="O589" s="116">
        <v>1478</v>
      </c>
      <c r="P589" s="116">
        <v>1513</v>
      </c>
      <c r="Q589" s="116">
        <v>1513.8</v>
      </c>
      <c r="R589">
        <v>284788</v>
      </c>
    </row>
    <row r="590" spans="1:18" x14ac:dyDescent="0.25">
      <c r="A590" s="169">
        <v>46148</v>
      </c>
      <c r="B590" s="116">
        <v>1575.95</v>
      </c>
      <c r="C590" s="116">
        <v>1508.05</v>
      </c>
      <c r="D590" s="116">
        <v>1490</v>
      </c>
      <c r="E590" s="116">
        <v>1535.2</v>
      </c>
      <c r="F590" s="116">
        <v>1508.05</v>
      </c>
      <c r="G590">
        <v>28250</v>
      </c>
      <c r="H590" s="116"/>
      <c r="I590" s="116"/>
      <c r="L590" s="169">
        <v>46148</v>
      </c>
      <c r="M590" s="116">
        <v>1508.6</v>
      </c>
      <c r="N590" s="116">
        <v>1574</v>
      </c>
      <c r="O590" s="116">
        <v>1488.2</v>
      </c>
      <c r="P590" s="116">
        <v>1540</v>
      </c>
      <c r="Q590" s="116">
        <v>1508.6</v>
      </c>
      <c r="R590">
        <v>467329</v>
      </c>
    </row>
    <row r="591" spans="1:18" x14ac:dyDescent="0.25">
      <c r="A591" s="169">
        <v>46149</v>
      </c>
      <c r="B591" s="116">
        <v>1563.9</v>
      </c>
      <c r="C591" s="116">
        <v>1553.4</v>
      </c>
      <c r="D591" s="116">
        <v>1497.5</v>
      </c>
      <c r="E591" s="116">
        <v>1518.15</v>
      </c>
      <c r="F591" s="116">
        <v>1553.4</v>
      </c>
      <c r="G591">
        <v>13617</v>
      </c>
      <c r="H591" s="116"/>
      <c r="I591" s="116"/>
      <c r="L591" s="169">
        <v>46149</v>
      </c>
      <c r="M591" s="116">
        <v>1554.5</v>
      </c>
      <c r="N591" s="116">
        <v>1564.7</v>
      </c>
      <c r="O591" s="116">
        <v>1495.5</v>
      </c>
      <c r="P591" s="116">
        <v>1508.6</v>
      </c>
      <c r="Q591" s="116">
        <v>1554.5</v>
      </c>
      <c r="R591">
        <v>239815</v>
      </c>
    </row>
    <row r="592" spans="1:18" x14ac:dyDescent="0.25">
      <c r="A592" s="169">
        <v>46150</v>
      </c>
      <c r="B592" s="116">
        <v>1576</v>
      </c>
      <c r="C592" s="116">
        <v>1483.65</v>
      </c>
      <c r="D592" s="116">
        <v>1412.1</v>
      </c>
      <c r="E592" s="116">
        <v>1566.6</v>
      </c>
      <c r="F592" s="116">
        <v>1483.65</v>
      </c>
      <c r="G592">
        <v>56596</v>
      </c>
      <c r="H592" s="116"/>
      <c r="I592" s="116"/>
      <c r="L592" s="169">
        <v>46150</v>
      </c>
      <c r="M592" s="116">
        <v>1483.2</v>
      </c>
      <c r="N592" s="116">
        <v>1579.2</v>
      </c>
      <c r="O592" s="116">
        <v>1408</v>
      </c>
      <c r="P592" s="116">
        <v>1558.5</v>
      </c>
      <c r="Q592" s="116">
        <v>1483.2</v>
      </c>
      <c r="R592">
        <v>843810</v>
      </c>
    </row>
    <row r="593" spans="1:18" x14ac:dyDescent="0.25">
      <c r="A593" s="169">
        <v>46153</v>
      </c>
      <c r="B593" s="116">
        <v>1490.9</v>
      </c>
      <c r="C593" s="116">
        <v>1458</v>
      </c>
      <c r="D593" s="116">
        <v>1445.55</v>
      </c>
      <c r="E593" s="116">
        <v>1484.7</v>
      </c>
      <c r="F593" s="116">
        <v>1458</v>
      </c>
      <c r="G593">
        <v>33339</v>
      </c>
      <c r="H593" s="116"/>
      <c r="I593" s="116"/>
      <c r="L593" s="169">
        <v>46153</v>
      </c>
      <c r="M593" s="116">
        <v>1458.3</v>
      </c>
      <c r="N593" s="116">
        <v>1493.9</v>
      </c>
      <c r="O593" s="116">
        <v>1445.7</v>
      </c>
      <c r="P593" s="116">
        <v>1491.7</v>
      </c>
      <c r="Q593" s="116">
        <v>1458.3</v>
      </c>
      <c r="R593">
        <v>146904</v>
      </c>
    </row>
    <row r="594" spans="1:18" x14ac:dyDescent="0.25">
      <c r="A594" s="169">
        <v>46154</v>
      </c>
      <c r="B594" s="116">
        <v>1473.85</v>
      </c>
      <c r="C594" s="116">
        <v>1412.1</v>
      </c>
      <c r="D594" s="116">
        <v>1402</v>
      </c>
      <c r="E594" s="116">
        <v>1473.75</v>
      </c>
      <c r="F594" s="116">
        <v>1412.1</v>
      </c>
      <c r="G594">
        <v>9748</v>
      </c>
      <c r="H594" s="116"/>
      <c r="I594" s="116"/>
      <c r="L594" s="169">
        <v>46154</v>
      </c>
      <c r="M594" s="116">
        <v>1411.4</v>
      </c>
      <c r="N594" s="116">
        <v>1472</v>
      </c>
      <c r="O594" s="116">
        <v>1400.3</v>
      </c>
      <c r="P594" s="116">
        <v>1469</v>
      </c>
      <c r="Q594" s="116">
        <v>1411.4</v>
      </c>
      <c r="R594">
        <v>189577</v>
      </c>
    </row>
    <row r="595" spans="1:18" x14ac:dyDescent="0.25">
      <c r="A595" s="169">
        <v>46155</v>
      </c>
      <c r="B595" s="116">
        <v>1439.7</v>
      </c>
      <c r="C595" s="116">
        <v>1426.15</v>
      </c>
      <c r="D595" s="116">
        <v>1368.95</v>
      </c>
      <c r="E595" s="116">
        <v>1380.9</v>
      </c>
      <c r="F595" s="116">
        <v>1426.15</v>
      </c>
      <c r="G595">
        <v>48694</v>
      </c>
      <c r="H595" s="116"/>
      <c r="I595" s="116"/>
      <c r="L595" s="169">
        <v>46155</v>
      </c>
      <c r="M595" s="116">
        <v>1424.9</v>
      </c>
      <c r="N595" s="116">
        <v>1439</v>
      </c>
      <c r="O595" s="116">
        <v>1368.1</v>
      </c>
      <c r="P595" s="116">
        <v>1385</v>
      </c>
      <c r="Q595" s="116">
        <v>1424.9</v>
      </c>
      <c r="R595">
        <v>285700</v>
      </c>
    </row>
    <row r="596" spans="1:18" x14ac:dyDescent="0.25">
      <c r="A596" s="169">
        <v>46156</v>
      </c>
      <c r="B596" s="116">
        <v>1506</v>
      </c>
      <c r="C596" s="116">
        <v>1431.85</v>
      </c>
      <c r="D596" s="116">
        <v>1410.1</v>
      </c>
      <c r="E596" s="116">
        <v>1440.15</v>
      </c>
      <c r="F596" s="116">
        <v>1431.85</v>
      </c>
      <c r="G596">
        <v>26115</v>
      </c>
      <c r="H596" s="116"/>
      <c r="I596" s="116"/>
      <c r="L596" s="169">
        <v>46156</v>
      </c>
      <c r="M596" s="116">
        <v>1429.5</v>
      </c>
      <c r="N596" s="116">
        <v>1508.6</v>
      </c>
      <c r="O596" s="116">
        <v>1406.3</v>
      </c>
      <c r="P596" s="116">
        <v>1449</v>
      </c>
      <c r="Q596" s="116">
        <v>1429.5</v>
      </c>
      <c r="R596">
        <v>402402</v>
      </c>
    </row>
    <row r="597" spans="1:18" x14ac:dyDescent="0.25">
      <c r="A597" s="169">
        <v>46157</v>
      </c>
      <c r="B597" s="116">
        <v>1442.6</v>
      </c>
      <c r="C597" s="116">
        <v>1432.5</v>
      </c>
      <c r="D597" s="116">
        <v>1392.65</v>
      </c>
      <c r="E597" s="116">
        <v>1430.2</v>
      </c>
      <c r="F597" s="116">
        <v>1432.5</v>
      </c>
      <c r="G597">
        <v>18531</v>
      </c>
      <c r="H597" s="116"/>
      <c r="I597" s="116"/>
      <c r="L597" s="169">
        <v>46157</v>
      </c>
      <c r="M597" s="116">
        <v>1433</v>
      </c>
      <c r="N597" s="116">
        <v>1447.1</v>
      </c>
      <c r="O597" s="116">
        <v>1393.9</v>
      </c>
      <c r="P597" s="116">
        <v>1445.2</v>
      </c>
      <c r="Q597" s="116">
        <v>1433</v>
      </c>
      <c r="R597">
        <v>141805</v>
      </c>
    </row>
    <row r="598" spans="1:18" x14ac:dyDescent="0.25">
      <c r="A598" s="169">
        <v>46160</v>
      </c>
      <c r="B598" s="116">
        <v>1426.75</v>
      </c>
      <c r="C598" s="116">
        <v>1401.5</v>
      </c>
      <c r="D598" s="116">
        <v>1379.95</v>
      </c>
      <c r="E598" s="116">
        <v>1424</v>
      </c>
      <c r="F598" s="116">
        <v>1401.5</v>
      </c>
      <c r="G598">
        <v>12139</v>
      </c>
      <c r="H598" s="116"/>
      <c r="I598" s="116"/>
      <c r="L598" s="169">
        <v>46160</v>
      </c>
      <c r="M598" s="116">
        <v>1401.9</v>
      </c>
      <c r="N598" s="116">
        <v>1427.8</v>
      </c>
      <c r="O598" s="116">
        <v>1378.1</v>
      </c>
      <c r="P598" s="116">
        <v>1404</v>
      </c>
      <c r="Q598" s="116">
        <v>1401.9</v>
      </c>
      <c r="R598">
        <v>190534</v>
      </c>
    </row>
    <row r="599" spans="1:18" x14ac:dyDescent="0.25">
      <c r="A599" s="169">
        <v>46161</v>
      </c>
      <c r="B599" s="116">
        <v>1441.5</v>
      </c>
      <c r="C599" s="116">
        <v>1429.05</v>
      </c>
      <c r="D599" s="116">
        <v>1395.95</v>
      </c>
      <c r="E599" s="116">
        <v>1419.75</v>
      </c>
      <c r="F599" s="116">
        <v>1429.05</v>
      </c>
      <c r="G599">
        <v>9746</v>
      </c>
      <c r="H599" s="116"/>
      <c r="I599" s="116"/>
      <c r="L599" s="169">
        <v>46161</v>
      </c>
      <c r="M599" s="116">
        <v>1428.9</v>
      </c>
      <c r="N599" s="116">
        <v>1441.9</v>
      </c>
      <c r="O599" s="116">
        <v>1395.2</v>
      </c>
      <c r="P599" s="116">
        <v>1410</v>
      </c>
      <c r="Q599" s="116">
        <v>1428.9</v>
      </c>
      <c r="R599">
        <v>128235</v>
      </c>
    </row>
    <row r="600" spans="1:18" x14ac:dyDescent="0.25">
      <c r="A600" s="169">
        <v>46162</v>
      </c>
      <c r="B600" s="116">
        <v>1460.35</v>
      </c>
      <c r="C600" s="116">
        <v>1447.5</v>
      </c>
      <c r="D600" s="116">
        <v>1400.55</v>
      </c>
      <c r="E600" s="116">
        <v>1400.55</v>
      </c>
      <c r="F600" s="116">
        <v>1447.5</v>
      </c>
      <c r="G600">
        <v>12756</v>
      </c>
      <c r="H600" s="116"/>
      <c r="I600" s="116"/>
      <c r="L600" s="169">
        <v>46162</v>
      </c>
      <c r="M600" s="116">
        <v>1449.2</v>
      </c>
      <c r="N600" s="116">
        <v>1461</v>
      </c>
      <c r="O600" s="116">
        <v>1402</v>
      </c>
      <c r="P600" s="116">
        <v>1406.9</v>
      </c>
      <c r="Q600" s="116">
        <v>1449.2</v>
      </c>
      <c r="R600">
        <v>94001</v>
      </c>
    </row>
    <row r="601" spans="1:18" x14ac:dyDescent="0.25">
      <c r="A601" s="169">
        <v>46163</v>
      </c>
      <c r="B601" s="116">
        <v>1497.55</v>
      </c>
      <c r="C601" s="116">
        <v>1464.7</v>
      </c>
      <c r="D601" s="116">
        <v>1444.9</v>
      </c>
      <c r="E601" s="116">
        <v>1448.55</v>
      </c>
      <c r="F601" s="116">
        <v>1464.7</v>
      </c>
      <c r="G601">
        <v>9294</v>
      </c>
      <c r="H601" s="116"/>
      <c r="I601" s="116"/>
      <c r="L601" s="169">
        <v>46163</v>
      </c>
      <c r="M601" s="116">
        <v>1463.2</v>
      </c>
      <c r="N601" s="116">
        <v>1495.9</v>
      </c>
      <c r="O601" s="116">
        <v>1443</v>
      </c>
      <c r="P601" s="116">
        <v>1454.9</v>
      </c>
      <c r="Q601" s="116">
        <v>1463.2</v>
      </c>
      <c r="R601">
        <v>211019</v>
      </c>
    </row>
    <row r="602" spans="1:18" x14ac:dyDescent="0.25">
      <c r="A602" s="169">
        <v>46164</v>
      </c>
      <c r="B602" s="116">
        <v>1491.15</v>
      </c>
      <c r="C602" s="116">
        <v>1447.9</v>
      </c>
      <c r="D602" s="116">
        <v>1430.1</v>
      </c>
      <c r="E602" s="116">
        <v>1465</v>
      </c>
      <c r="F602" s="116">
        <v>1447.9</v>
      </c>
      <c r="G602">
        <v>13072</v>
      </c>
      <c r="H602" s="116"/>
      <c r="I602" s="116"/>
      <c r="L602" s="169">
        <v>46164</v>
      </c>
      <c r="M602" s="116">
        <v>1448.3</v>
      </c>
      <c r="N602" s="116">
        <v>1489.4</v>
      </c>
      <c r="O602" s="116">
        <v>1426</v>
      </c>
      <c r="P602" s="116">
        <v>1473.4</v>
      </c>
      <c r="Q602" s="116">
        <v>1448.3</v>
      </c>
      <c r="R602">
        <v>111177</v>
      </c>
    </row>
    <row r="603" spans="1:18" x14ac:dyDescent="0.25">
      <c r="A603" s="169">
        <v>46167</v>
      </c>
      <c r="B603" s="116">
        <v>1465.95</v>
      </c>
      <c r="C603" s="116">
        <v>1440.05</v>
      </c>
      <c r="D603" s="116">
        <v>1430.45</v>
      </c>
      <c r="E603" s="116">
        <v>1453.45</v>
      </c>
      <c r="F603" s="116">
        <v>1440.05</v>
      </c>
      <c r="G603">
        <v>3669</v>
      </c>
      <c r="H603" s="116"/>
      <c r="I603" s="116"/>
      <c r="L603" s="169">
        <v>46167</v>
      </c>
      <c r="M603" s="116">
        <v>1440</v>
      </c>
      <c r="N603" s="116">
        <v>1468.5</v>
      </c>
      <c r="O603" s="116">
        <v>1427.1</v>
      </c>
      <c r="P603" s="116">
        <v>1449.9</v>
      </c>
      <c r="Q603" s="116">
        <v>1440</v>
      </c>
      <c r="R603">
        <v>100767</v>
      </c>
    </row>
    <row r="604" spans="1:18" x14ac:dyDescent="0.25">
      <c r="A604" s="169">
        <v>46168</v>
      </c>
      <c r="B604" s="116">
        <v>1508.8</v>
      </c>
      <c r="C604" s="116">
        <v>1487.55</v>
      </c>
      <c r="D604" s="116">
        <v>1430.5</v>
      </c>
      <c r="E604" s="116">
        <v>1430.5</v>
      </c>
      <c r="F604" s="116">
        <v>1487.55</v>
      </c>
      <c r="G604">
        <v>22962</v>
      </c>
      <c r="H604" s="116"/>
      <c r="I604" s="116"/>
      <c r="L604" s="169">
        <v>46168</v>
      </c>
      <c r="M604" s="116">
        <v>1488.1</v>
      </c>
      <c r="N604" s="116">
        <v>1509.9</v>
      </c>
      <c r="O604" s="116">
        <v>1436.4</v>
      </c>
      <c r="P604" s="116">
        <v>1440</v>
      </c>
      <c r="Q604" s="116">
        <v>1488.1</v>
      </c>
      <c r="R604">
        <v>293825</v>
      </c>
    </row>
    <row r="605" spans="1:18" x14ac:dyDescent="0.25">
      <c r="A605" s="169">
        <v>46169</v>
      </c>
      <c r="B605" s="116">
        <v>1545.2</v>
      </c>
      <c r="C605" s="116">
        <v>1523.6</v>
      </c>
      <c r="D605" s="116">
        <v>1479.7</v>
      </c>
      <c r="E605" s="116">
        <v>1487.15</v>
      </c>
      <c r="F605" s="116">
        <v>1523.6</v>
      </c>
      <c r="G605">
        <v>15331</v>
      </c>
      <c r="H605" s="116"/>
      <c r="I605" s="116"/>
      <c r="L605" s="169">
        <v>46169</v>
      </c>
      <c r="M605" s="116">
        <v>1524.9</v>
      </c>
      <c r="N605" s="116">
        <v>1545.8</v>
      </c>
      <c r="O605" s="116">
        <v>1465.2</v>
      </c>
      <c r="P605" s="116">
        <v>1501.5</v>
      </c>
      <c r="Q605" s="116">
        <v>1524.9</v>
      </c>
      <c r="R605">
        <v>371484</v>
      </c>
    </row>
    <row r="606" spans="1:18" x14ac:dyDescent="0.25">
      <c r="A606" s="169">
        <v>46171</v>
      </c>
      <c r="B606" s="116">
        <v>1554.75</v>
      </c>
      <c r="C606" s="116">
        <v>1496.65</v>
      </c>
      <c r="D606" s="116">
        <v>1481.5</v>
      </c>
      <c r="E606" s="116">
        <v>1554.75</v>
      </c>
      <c r="F606" s="116">
        <v>1496.65</v>
      </c>
      <c r="G606">
        <v>7945</v>
      </c>
      <c r="H606" s="116"/>
      <c r="I606" s="116"/>
      <c r="L606" s="169">
        <v>46171</v>
      </c>
      <c r="M606" s="116">
        <v>1493.6</v>
      </c>
      <c r="N606" s="116">
        <v>1555</v>
      </c>
      <c r="O606" s="116">
        <v>1480</v>
      </c>
      <c r="P606" s="116">
        <v>1548.7</v>
      </c>
      <c r="Q606" s="116">
        <v>1493.6</v>
      </c>
      <c r="R606">
        <v>226271</v>
      </c>
    </row>
    <row r="607" spans="1:18" x14ac:dyDescent="0.25">
      <c r="A607" s="169">
        <v>46174</v>
      </c>
      <c r="B607" s="116">
        <v>1502</v>
      </c>
      <c r="C607" s="116">
        <v>1445.8</v>
      </c>
      <c r="D607" s="116">
        <v>1436</v>
      </c>
      <c r="E607" s="116">
        <v>1501.65</v>
      </c>
      <c r="F607" s="116">
        <v>1445.8</v>
      </c>
      <c r="G607">
        <v>24155</v>
      </c>
      <c r="H607" s="116"/>
      <c r="I607" s="116"/>
      <c r="L607" s="169">
        <v>46174</v>
      </c>
      <c r="M607" s="116">
        <v>1446.8</v>
      </c>
      <c r="N607" s="116">
        <v>1510</v>
      </c>
      <c r="O607" s="116">
        <v>1433.3</v>
      </c>
      <c r="P607" s="116">
        <v>1500</v>
      </c>
      <c r="Q607" s="116">
        <v>1446.8</v>
      </c>
      <c r="R607">
        <v>166046</v>
      </c>
    </row>
    <row r="608" spans="1:18" x14ac:dyDescent="0.25">
      <c r="A608" s="169">
        <v>46175</v>
      </c>
      <c r="B608" s="116">
        <v>1457.6</v>
      </c>
      <c r="C608" s="116">
        <v>1452.9</v>
      </c>
      <c r="D608" s="116">
        <v>1425.6</v>
      </c>
      <c r="E608" s="116">
        <v>1432.95</v>
      </c>
      <c r="F608" s="116">
        <v>1452.9</v>
      </c>
      <c r="G608">
        <v>4387</v>
      </c>
      <c r="H608" s="116"/>
      <c r="I608" s="116"/>
      <c r="L608" s="169">
        <v>46175</v>
      </c>
      <c r="M608" s="116">
        <v>1452.2</v>
      </c>
      <c r="N608" s="116">
        <v>1460.2</v>
      </c>
      <c r="O608" s="116">
        <v>1425.2</v>
      </c>
      <c r="P608" s="116">
        <v>1437</v>
      </c>
      <c r="Q608" s="116">
        <v>1452.2</v>
      </c>
      <c r="R608">
        <v>78084</v>
      </c>
    </row>
    <row r="609" spans="1:18" x14ac:dyDescent="0.25">
      <c r="A609" s="169">
        <v>46176</v>
      </c>
      <c r="B609" s="116">
        <v>1483.6</v>
      </c>
      <c r="C609" s="116">
        <v>1476.55</v>
      </c>
      <c r="D609" s="116">
        <v>1431.25</v>
      </c>
      <c r="E609" s="116">
        <v>1452.9</v>
      </c>
      <c r="F609" s="116">
        <v>1476.55</v>
      </c>
      <c r="G609">
        <v>11727</v>
      </c>
      <c r="H609" s="116"/>
      <c r="I609" s="116"/>
      <c r="L609" s="169">
        <v>46176</v>
      </c>
      <c r="M609" s="116">
        <v>1476.6</v>
      </c>
      <c r="N609" s="116">
        <v>1484.7</v>
      </c>
      <c r="O609" s="116">
        <v>1431.5</v>
      </c>
      <c r="P609" s="116">
        <v>1457.7</v>
      </c>
      <c r="Q609" s="116">
        <v>1476.6</v>
      </c>
      <c r="R609">
        <v>82867</v>
      </c>
    </row>
    <row r="610" spans="1:18" x14ac:dyDescent="0.25">
      <c r="A610" s="169">
        <v>46177</v>
      </c>
      <c r="B610" s="116">
        <v>1549</v>
      </c>
      <c r="C610" s="116">
        <v>1506.25</v>
      </c>
      <c r="D610" s="116">
        <v>1477.35</v>
      </c>
      <c r="E610" s="116">
        <v>1483.9</v>
      </c>
      <c r="F610" s="116">
        <v>1506.25</v>
      </c>
      <c r="G610">
        <v>11707</v>
      </c>
      <c r="H610" s="116"/>
      <c r="I610" s="116"/>
      <c r="L610" s="169">
        <v>46177</v>
      </c>
      <c r="M610" s="116">
        <v>1505</v>
      </c>
      <c r="N610" s="116">
        <v>1549</v>
      </c>
      <c r="O610" s="116">
        <v>1469.1</v>
      </c>
      <c r="P610" s="116">
        <v>1480</v>
      </c>
      <c r="Q610" s="116">
        <v>1505</v>
      </c>
      <c r="R610">
        <v>198069</v>
      </c>
    </row>
    <row r="611" spans="1:18" x14ac:dyDescent="0.25">
      <c r="A611" s="169">
        <v>46178</v>
      </c>
      <c r="B611" s="116">
        <v>1593</v>
      </c>
      <c r="C611" s="116">
        <v>1580.4</v>
      </c>
      <c r="D611" s="116">
        <v>1504</v>
      </c>
      <c r="E611" s="116">
        <v>1513.75</v>
      </c>
      <c r="F611" s="116">
        <v>1580.4</v>
      </c>
      <c r="G611">
        <v>39774</v>
      </c>
      <c r="H611" s="116"/>
      <c r="I611" s="116"/>
      <c r="L611" s="169">
        <v>46178</v>
      </c>
      <c r="M611" s="116">
        <v>1578.8</v>
      </c>
      <c r="N611" s="116">
        <v>1594</v>
      </c>
      <c r="O611" s="116">
        <v>1505</v>
      </c>
      <c r="P611" s="116">
        <v>1511.1</v>
      </c>
      <c r="Q611" s="116">
        <v>1578.8</v>
      </c>
      <c r="R611">
        <v>454358</v>
      </c>
    </row>
    <row r="612" spans="1:18" x14ac:dyDescent="0.25">
      <c r="A612" s="169">
        <v>46181</v>
      </c>
      <c r="B612" s="116">
        <v>1697.65</v>
      </c>
      <c r="C612" s="116">
        <v>1663.45</v>
      </c>
      <c r="D612" s="116">
        <v>1542.45</v>
      </c>
      <c r="E612" s="116">
        <v>1549.15</v>
      </c>
      <c r="F612" s="116">
        <v>1663.45</v>
      </c>
      <c r="G612">
        <v>124409</v>
      </c>
      <c r="H612" s="116"/>
      <c r="I612" s="116"/>
      <c r="L612" s="169">
        <v>46181</v>
      </c>
      <c r="M612" s="116">
        <v>1665.1</v>
      </c>
      <c r="N612" s="116">
        <v>1697.4</v>
      </c>
      <c r="O612" s="116">
        <v>1543.5</v>
      </c>
      <c r="P612" s="116">
        <v>1553.9</v>
      </c>
      <c r="Q612" s="116">
        <v>1665.1</v>
      </c>
      <c r="R612">
        <v>1354829</v>
      </c>
    </row>
    <row r="613" spans="1:18" x14ac:dyDescent="0.25">
      <c r="A613" s="169">
        <v>46182</v>
      </c>
      <c r="B613" s="116">
        <v>1751.95</v>
      </c>
      <c r="C613" s="116">
        <v>1685.55</v>
      </c>
      <c r="D613" s="116">
        <v>1656.2</v>
      </c>
      <c r="E613" s="116">
        <v>1675</v>
      </c>
      <c r="F613" s="116">
        <v>1685.55</v>
      </c>
      <c r="G613">
        <v>28510</v>
      </c>
      <c r="H613" s="116"/>
      <c r="I613" s="116"/>
      <c r="L613" s="169">
        <v>46182</v>
      </c>
      <c r="M613" s="116">
        <v>1686.7</v>
      </c>
      <c r="N613" s="116">
        <v>1753</v>
      </c>
      <c r="O613" s="116">
        <v>1655.8</v>
      </c>
      <c r="P613" s="116">
        <v>1675.1</v>
      </c>
      <c r="Q613" s="116">
        <v>1686.7</v>
      </c>
      <c r="R613">
        <v>594115</v>
      </c>
    </row>
    <row r="614" spans="1:18" x14ac:dyDescent="0.25">
      <c r="A614" s="169">
        <v>46183</v>
      </c>
      <c r="B614" s="116">
        <v>1979</v>
      </c>
      <c r="C614" s="116">
        <v>1897.5</v>
      </c>
      <c r="D614" s="116">
        <v>1695.45</v>
      </c>
      <c r="E614" s="116">
        <v>1704.6</v>
      </c>
      <c r="F614" s="116">
        <v>1897.5</v>
      </c>
      <c r="G614">
        <v>282677</v>
      </c>
      <c r="H614" s="116"/>
      <c r="I614" s="116"/>
      <c r="L614" s="169">
        <v>46183</v>
      </c>
      <c r="M614" s="116">
        <v>1891.6</v>
      </c>
      <c r="N614" s="116">
        <v>1980</v>
      </c>
      <c r="O614" s="116">
        <v>1692</v>
      </c>
      <c r="P614" s="116">
        <v>1699</v>
      </c>
      <c r="Q614" s="116">
        <v>1891.6</v>
      </c>
      <c r="R614">
        <v>4034181</v>
      </c>
    </row>
    <row r="615" spans="1:18" x14ac:dyDescent="0.25">
      <c r="A615" s="169">
        <v>46184</v>
      </c>
      <c r="B615" s="116">
        <v>1881.35</v>
      </c>
      <c r="C615" s="116">
        <v>1849.9</v>
      </c>
      <c r="D615" s="116">
        <v>1790.65</v>
      </c>
      <c r="E615" s="116">
        <v>1825.35</v>
      </c>
      <c r="F615" s="116">
        <v>1849.9</v>
      </c>
      <c r="G615">
        <v>63995</v>
      </c>
      <c r="H615" s="116"/>
      <c r="I615" s="116"/>
      <c r="L615" s="169">
        <v>46184</v>
      </c>
      <c r="M615" s="116">
        <v>1848.8</v>
      </c>
      <c r="N615" s="116">
        <v>1895</v>
      </c>
      <c r="O615" s="116">
        <v>1791</v>
      </c>
      <c r="P615" s="116">
        <v>1843.6</v>
      </c>
      <c r="Q615" s="116">
        <v>1848.8</v>
      </c>
      <c r="R615">
        <v>914863</v>
      </c>
    </row>
    <row r="616" spans="1:18" x14ac:dyDescent="0.25">
      <c r="A616" s="169">
        <v>46185</v>
      </c>
      <c r="B616" s="116">
        <v>1927.5</v>
      </c>
      <c r="C616" s="116">
        <v>1807.7</v>
      </c>
      <c r="D616" s="116">
        <v>1797.85</v>
      </c>
      <c r="E616" s="116">
        <v>1876</v>
      </c>
      <c r="F616" s="116">
        <v>1807.7</v>
      </c>
      <c r="G616">
        <v>48371</v>
      </c>
      <c r="H616" s="116"/>
      <c r="I616" s="116"/>
      <c r="L616" s="169">
        <v>46185</v>
      </c>
      <c r="M616" s="116">
        <v>1808.2</v>
      </c>
      <c r="N616" s="116">
        <v>1930.3</v>
      </c>
      <c r="O616" s="116">
        <v>1795</v>
      </c>
      <c r="P616" s="116">
        <v>1880</v>
      </c>
      <c r="Q616" s="116">
        <v>1808.2</v>
      </c>
      <c r="R616">
        <v>715519</v>
      </c>
    </row>
    <row r="617" spans="1:18" x14ac:dyDescent="0.25">
      <c r="A617" s="169">
        <v>46188</v>
      </c>
      <c r="B617" s="116">
        <v>1858.3</v>
      </c>
      <c r="C617" s="116">
        <v>1788.75</v>
      </c>
      <c r="D617" s="116">
        <v>1760</v>
      </c>
      <c r="E617" s="116">
        <v>1858.3</v>
      </c>
      <c r="F617" s="116">
        <v>1788.75</v>
      </c>
      <c r="G617">
        <v>12421</v>
      </c>
      <c r="H617" s="116"/>
      <c r="I617" s="116"/>
      <c r="L617" s="169">
        <v>46188</v>
      </c>
      <c r="M617" s="116">
        <v>1786.4</v>
      </c>
      <c r="N617" s="116">
        <v>1849</v>
      </c>
      <c r="O617" s="116">
        <v>1755.4</v>
      </c>
      <c r="P617" s="116">
        <v>1838.8</v>
      </c>
      <c r="Q617" s="116">
        <v>1786.4</v>
      </c>
      <c r="R617">
        <v>239242</v>
      </c>
    </row>
    <row r="618" spans="1:18" x14ac:dyDescent="0.25">
      <c r="A618" s="169">
        <v>46189</v>
      </c>
      <c r="B618" s="116">
        <v>1890</v>
      </c>
      <c r="C618" s="116">
        <v>1840.3</v>
      </c>
      <c r="D618" s="116">
        <v>1788.35</v>
      </c>
      <c r="E618" s="116">
        <v>1792.2</v>
      </c>
      <c r="F618" s="116">
        <v>1840.3</v>
      </c>
      <c r="G618">
        <v>36506</v>
      </c>
      <c r="H618" s="116"/>
      <c r="I618" s="116"/>
      <c r="L618" s="169">
        <v>46189</v>
      </c>
      <c r="M618" s="116">
        <v>1839.6</v>
      </c>
      <c r="N618" s="116">
        <v>1890</v>
      </c>
      <c r="O618" s="116">
        <v>1792</v>
      </c>
      <c r="P618" s="116">
        <v>1808.6</v>
      </c>
      <c r="Q618" s="116">
        <v>1839.6</v>
      </c>
      <c r="R618">
        <v>566883</v>
      </c>
    </row>
    <row r="619" spans="1:18" x14ac:dyDescent="0.25">
      <c r="A619" s="169">
        <v>46190</v>
      </c>
      <c r="B619" s="116">
        <v>1923.8</v>
      </c>
      <c r="C619" s="116">
        <v>1914.05</v>
      </c>
      <c r="D619" s="116">
        <v>1821.6</v>
      </c>
      <c r="E619" s="116">
        <v>1856.3</v>
      </c>
      <c r="F619" s="116">
        <v>1914.05</v>
      </c>
      <c r="G619">
        <v>38390</v>
      </c>
      <c r="H619" s="116"/>
      <c r="I619" s="116"/>
      <c r="L619" s="169">
        <v>46190</v>
      </c>
      <c r="M619" s="116">
        <v>1915.1</v>
      </c>
      <c r="N619" s="116">
        <v>1924.4</v>
      </c>
      <c r="O619" s="116">
        <v>1820.1</v>
      </c>
      <c r="P619" s="116">
        <v>1839</v>
      </c>
      <c r="Q619" s="116">
        <v>1915.1</v>
      </c>
      <c r="R619">
        <v>415966</v>
      </c>
    </row>
    <row r="620" spans="1:18" x14ac:dyDescent="0.25">
      <c r="A620" s="169"/>
      <c r="B620" s="116"/>
      <c r="C620" s="116"/>
      <c r="D620" s="116"/>
      <c r="E620" s="116"/>
      <c r="F620" s="116"/>
      <c r="H620" s="116"/>
      <c r="I620" s="116"/>
      <c r="L620" s="169"/>
    </row>
    <row r="621" spans="1:18" x14ac:dyDescent="0.25">
      <c r="A621" s="169"/>
      <c r="B621" s="116"/>
      <c r="C621" s="116"/>
      <c r="D621" s="116"/>
      <c r="E621" s="116"/>
      <c r="F621" s="116"/>
      <c r="H621" s="116"/>
      <c r="I621" s="116"/>
      <c r="L621" s="169"/>
    </row>
    <row r="622" spans="1:18" x14ac:dyDescent="0.25">
      <c r="A622" s="169"/>
      <c r="B622" s="116"/>
      <c r="C622" s="116"/>
      <c r="D622" s="116"/>
      <c r="E622" s="116"/>
      <c r="F622" s="116"/>
      <c r="H622" s="116"/>
      <c r="I622" s="116"/>
      <c r="L622" s="169"/>
    </row>
    <row r="623" spans="1:18" x14ac:dyDescent="0.25">
      <c r="A623" s="169"/>
      <c r="B623" s="116"/>
      <c r="C623" s="116"/>
      <c r="D623" s="116"/>
      <c r="E623" s="116"/>
      <c r="F623" s="116"/>
      <c r="H623" s="116"/>
      <c r="I623" s="116"/>
      <c r="L623" s="169"/>
    </row>
    <row r="624" spans="1:18" x14ac:dyDescent="0.25">
      <c r="A624" s="169"/>
      <c r="B624" s="116"/>
      <c r="C624" s="116"/>
      <c r="D624" s="116"/>
      <c r="E624" s="116"/>
      <c r="F624" s="116"/>
      <c r="H624" s="116"/>
      <c r="I624" s="116"/>
      <c r="L624" s="169"/>
    </row>
    <row r="625" spans="1:12" x14ac:dyDescent="0.25">
      <c r="A625" s="169"/>
      <c r="B625" s="116"/>
      <c r="C625" s="116"/>
      <c r="D625" s="116"/>
      <c r="E625" s="116"/>
      <c r="F625" s="116"/>
      <c r="H625" s="116"/>
      <c r="I625" s="116"/>
      <c r="L625" s="169"/>
    </row>
    <row r="626" spans="1:12" x14ac:dyDescent="0.25">
      <c r="A626" s="169"/>
      <c r="B626" s="116"/>
      <c r="C626" s="116"/>
      <c r="D626" s="116"/>
      <c r="E626" s="116"/>
      <c r="F626" s="116"/>
      <c r="H626" s="116"/>
      <c r="I626" s="116"/>
      <c r="L626" s="169"/>
    </row>
    <row r="627" spans="1:12" x14ac:dyDescent="0.25">
      <c r="A627" s="169"/>
      <c r="B627" s="116"/>
      <c r="C627" s="116"/>
      <c r="D627" s="116"/>
      <c r="E627" s="116"/>
      <c r="F627" s="116"/>
      <c r="H627" s="116"/>
      <c r="I627" s="116"/>
      <c r="L627" s="169"/>
    </row>
    <row r="628" spans="1:12" x14ac:dyDescent="0.25">
      <c r="A628" s="169"/>
      <c r="B628" s="116"/>
      <c r="C628" s="116"/>
      <c r="D628" s="116"/>
      <c r="E628" s="116"/>
      <c r="F628" s="116"/>
      <c r="H628" s="116"/>
      <c r="I628" s="116"/>
      <c r="L628" s="169"/>
    </row>
    <row r="629" spans="1:12" x14ac:dyDescent="0.25">
      <c r="A629" s="169"/>
      <c r="B629" s="116"/>
      <c r="C629" s="116"/>
      <c r="D629" s="116"/>
      <c r="E629" s="116"/>
      <c r="F629" s="116"/>
      <c r="H629" s="116"/>
      <c r="I629" s="116"/>
      <c r="L629" s="169"/>
    </row>
    <row r="630" spans="1:12" x14ac:dyDescent="0.25">
      <c r="A630" s="169"/>
      <c r="B630" s="116"/>
      <c r="C630" s="116"/>
      <c r="D630" s="116"/>
      <c r="E630" s="116"/>
      <c r="F630" s="116"/>
      <c r="H630" s="116"/>
      <c r="I630" s="116"/>
      <c r="L630" s="169"/>
    </row>
    <row r="631" spans="1:12" x14ac:dyDescent="0.25">
      <c r="A631" s="169"/>
      <c r="B631" s="116"/>
      <c r="C631" s="116"/>
      <c r="D631" s="116"/>
      <c r="E631" s="116"/>
      <c r="F631" s="116"/>
      <c r="H631" s="116"/>
      <c r="I631" s="116"/>
      <c r="L631" s="169"/>
    </row>
    <row r="632" spans="1:12" x14ac:dyDescent="0.25">
      <c r="A632" s="169"/>
      <c r="B632" s="116"/>
      <c r="C632" s="116"/>
      <c r="D632" s="116"/>
      <c r="E632" s="116"/>
      <c r="F632" s="116"/>
      <c r="H632" s="116"/>
      <c r="I632" s="116"/>
      <c r="L632" s="169"/>
    </row>
    <row r="633" spans="1:12" x14ac:dyDescent="0.25">
      <c r="A633" s="169"/>
      <c r="B633" s="116"/>
      <c r="C633" s="116"/>
      <c r="D633" s="116"/>
      <c r="E633" s="116"/>
      <c r="F633" s="116"/>
      <c r="H633" s="116"/>
      <c r="I633" s="116"/>
      <c r="L633" s="169"/>
    </row>
    <row r="634" spans="1:12" x14ac:dyDescent="0.25">
      <c r="A634" s="169"/>
      <c r="B634" s="116"/>
      <c r="C634" s="116"/>
      <c r="D634" s="116"/>
      <c r="E634" s="116"/>
      <c r="F634" s="116"/>
      <c r="H634" s="116"/>
      <c r="I634" s="116"/>
      <c r="L634" s="169"/>
    </row>
    <row r="635" spans="1:12" x14ac:dyDescent="0.25">
      <c r="A635" s="169"/>
      <c r="B635" s="116"/>
      <c r="C635" s="116"/>
      <c r="D635" s="116"/>
      <c r="E635" s="116"/>
      <c r="F635" s="116"/>
      <c r="H635" s="116"/>
      <c r="I635" s="116"/>
      <c r="L635" s="169"/>
    </row>
    <row r="636" spans="1:12" x14ac:dyDescent="0.25">
      <c r="A636" s="169"/>
      <c r="B636" s="116"/>
      <c r="C636" s="116"/>
      <c r="D636" s="116"/>
      <c r="E636" s="116"/>
      <c r="F636" s="116"/>
      <c r="H636" s="116"/>
      <c r="I636" s="116"/>
      <c r="L636" s="169"/>
    </row>
    <row r="637" spans="1:12" x14ac:dyDescent="0.25">
      <c r="A637" s="169"/>
      <c r="B637" s="116"/>
      <c r="C637" s="116"/>
      <c r="D637" s="116"/>
      <c r="E637" s="116"/>
      <c r="F637" s="116"/>
      <c r="H637" s="116"/>
      <c r="I637" s="116"/>
      <c r="L637" s="169"/>
    </row>
    <row r="638" spans="1:12" x14ac:dyDescent="0.25">
      <c r="A638" s="169"/>
      <c r="B638" s="116"/>
      <c r="C638" s="116"/>
      <c r="D638" s="116"/>
      <c r="E638" s="116"/>
      <c r="F638" s="116"/>
      <c r="H638" s="116"/>
      <c r="I638" s="116"/>
      <c r="L638" s="169"/>
    </row>
    <row r="639" spans="1:12" x14ac:dyDescent="0.25">
      <c r="A639" s="169"/>
      <c r="B639" s="116"/>
      <c r="C639" s="116"/>
      <c r="D639" s="116"/>
      <c r="E639" s="116"/>
      <c r="F639" s="116"/>
      <c r="H639" s="116"/>
      <c r="I639" s="116"/>
      <c r="L639" s="169"/>
    </row>
    <row r="640" spans="1:12" x14ac:dyDescent="0.25">
      <c r="A640" s="169"/>
      <c r="B640" s="116"/>
      <c r="C640" s="116"/>
      <c r="D640" s="116"/>
      <c r="E640" s="116"/>
      <c r="F640" s="116"/>
      <c r="H640" s="116"/>
      <c r="I640" s="116"/>
      <c r="L640" s="169"/>
    </row>
    <row r="641" spans="1:12" x14ac:dyDescent="0.25">
      <c r="A641" s="169"/>
      <c r="B641" s="116"/>
      <c r="C641" s="116"/>
      <c r="D641" s="116"/>
      <c r="E641" s="116"/>
      <c r="F641" s="116"/>
      <c r="H641" s="116"/>
      <c r="I641" s="116"/>
      <c r="L641" s="169"/>
    </row>
    <row r="642" spans="1:12" x14ac:dyDescent="0.25">
      <c r="A642" s="169"/>
      <c r="B642" s="116"/>
      <c r="C642" s="116"/>
      <c r="D642" s="116"/>
      <c r="E642" s="116"/>
      <c r="F642" s="116"/>
      <c r="H642" s="116"/>
      <c r="I642" s="116"/>
      <c r="L642" s="169"/>
    </row>
    <row r="643" spans="1:12" x14ac:dyDescent="0.25">
      <c r="A643" s="169"/>
      <c r="B643" s="116"/>
      <c r="C643" s="116"/>
      <c r="D643" s="116"/>
      <c r="E643" s="116"/>
      <c r="F643" s="116"/>
      <c r="H643" s="116"/>
      <c r="I643" s="116"/>
      <c r="L643" s="169"/>
    </row>
    <row r="644" spans="1:12" x14ac:dyDescent="0.25">
      <c r="A644" s="169"/>
      <c r="B644" s="116"/>
      <c r="C644" s="116"/>
      <c r="D644" s="116"/>
      <c r="E644" s="116"/>
      <c r="F644" s="116"/>
      <c r="H644" s="116"/>
      <c r="I644" s="116"/>
      <c r="L644" s="169"/>
    </row>
    <row r="645" spans="1:12" x14ac:dyDescent="0.25">
      <c r="A645" s="169"/>
      <c r="B645" s="116"/>
      <c r="C645" s="116"/>
      <c r="D645" s="116"/>
      <c r="E645" s="116"/>
      <c r="F645" s="116"/>
      <c r="H645" s="116"/>
      <c r="I645" s="116"/>
      <c r="L645" s="169"/>
    </row>
    <row r="646" spans="1:12" x14ac:dyDescent="0.25">
      <c r="A646" s="169"/>
      <c r="B646" s="116"/>
      <c r="C646" s="116"/>
      <c r="D646" s="116"/>
      <c r="E646" s="116"/>
      <c r="F646" s="116"/>
      <c r="H646" s="116"/>
      <c r="I646" s="116"/>
      <c r="L646" s="169"/>
    </row>
    <row r="647" spans="1:12" x14ac:dyDescent="0.25">
      <c r="A647" s="169"/>
      <c r="B647" s="116"/>
      <c r="C647" s="116"/>
      <c r="D647" s="116"/>
      <c r="E647" s="116"/>
      <c r="F647" s="116"/>
      <c r="H647" s="116"/>
      <c r="I647" s="116"/>
      <c r="L647" s="169"/>
    </row>
    <row r="648" spans="1:12" x14ac:dyDescent="0.25">
      <c r="A648" s="169"/>
      <c r="B648" s="116"/>
      <c r="C648" s="116"/>
      <c r="D648" s="116"/>
      <c r="E648" s="116"/>
      <c r="F648" s="116"/>
      <c r="H648" s="116"/>
      <c r="I648" s="116"/>
      <c r="L648" s="169"/>
    </row>
    <row r="649" spans="1:12" x14ac:dyDescent="0.25">
      <c r="A649" s="169"/>
      <c r="B649" s="116"/>
      <c r="C649" s="116"/>
      <c r="D649" s="116"/>
      <c r="E649" s="116"/>
      <c r="F649" s="116"/>
      <c r="H649" s="116"/>
      <c r="I649" s="116"/>
      <c r="L649" s="169"/>
    </row>
    <row r="650" spans="1:12" x14ac:dyDescent="0.25">
      <c r="A650" s="169"/>
      <c r="B650" s="116"/>
      <c r="C650" s="116"/>
      <c r="D650" s="116"/>
      <c r="E650" s="116"/>
      <c r="F650" s="116"/>
      <c r="H650" s="116"/>
      <c r="I650" s="116"/>
      <c r="L650" s="169"/>
    </row>
    <row r="651" spans="1:12" x14ac:dyDescent="0.25">
      <c r="A651" s="169"/>
      <c r="B651" s="116"/>
      <c r="C651" s="116"/>
      <c r="D651" s="116"/>
      <c r="E651" s="116"/>
      <c r="F651" s="116"/>
      <c r="H651" s="116"/>
      <c r="I651" s="116"/>
      <c r="L651" s="169"/>
    </row>
    <row r="652" spans="1:12" x14ac:dyDescent="0.25">
      <c r="A652" s="169"/>
      <c r="B652" s="116"/>
      <c r="C652" s="116"/>
      <c r="D652" s="116"/>
      <c r="E652" s="116"/>
      <c r="F652" s="116"/>
      <c r="H652" s="116"/>
      <c r="I652" s="116"/>
      <c r="L652" s="169"/>
    </row>
    <row r="653" spans="1:12" x14ac:dyDescent="0.25">
      <c r="A653" s="169"/>
      <c r="B653" s="116"/>
      <c r="C653" s="116"/>
      <c r="D653" s="116"/>
      <c r="E653" s="116"/>
      <c r="F653" s="116"/>
      <c r="H653" s="116"/>
      <c r="I653" s="116"/>
      <c r="L653" s="169"/>
    </row>
    <row r="654" spans="1:12" x14ac:dyDescent="0.25">
      <c r="A654" s="169"/>
      <c r="B654" s="116"/>
      <c r="C654" s="116"/>
      <c r="D654" s="116"/>
      <c r="E654" s="116"/>
      <c r="F654" s="116"/>
      <c r="H654" s="116"/>
      <c r="I654" s="116"/>
      <c r="L654" s="169"/>
    </row>
    <row r="655" spans="1:12" x14ac:dyDescent="0.25">
      <c r="A655" s="169"/>
      <c r="B655" s="116"/>
      <c r="C655" s="116"/>
      <c r="D655" s="116"/>
      <c r="E655" s="116"/>
      <c r="F655" s="116"/>
      <c r="H655" s="116"/>
      <c r="I655" s="116"/>
      <c r="L655" s="169"/>
    </row>
    <row r="656" spans="1:12" x14ac:dyDescent="0.25">
      <c r="A656" s="169"/>
      <c r="B656" s="116"/>
      <c r="C656" s="116"/>
      <c r="D656" s="116"/>
      <c r="E656" s="116"/>
      <c r="F656" s="116"/>
      <c r="H656" s="116"/>
      <c r="I656" s="116"/>
      <c r="L656" s="169"/>
    </row>
    <row r="657" spans="1:12" x14ac:dyDescent="0.25">
      <c r="A657" s="169"/>
      <c r="B657" s="116"/>
      <c r="C657" s="116"/>
      <c r="D657" s="116"/>
      <c r="E657" s="116"/>
      <c r="F657" s="116"/>
      <c r="H657" s="116"/>
      <c r="I657" s="116"/>
      <c r="L657" s="169"/>
    </row>
    <row r="658" spans="1:12" x14ac:dyDescent="0.25">
      <c r="A658" s="169"/>
      <c r="B658" s="116"/>
      <c r="C658" s="116"/>
      <c r="D658" s="116"/>
      <c r="E658" s="116"/>
      <c r="F658" s="116"/>
      <c r="H658" s="116"/>
      <c r="I658" s="116"/>
      <c r="L658" s="169"/>
    </row>
    <row r="659" spans="1:12" x14ac:dyDescent="0.25">
      <c r="A659" s="169"/>
      <c r="B659" s="116"/>
      <c r="C659" s="116"/>
      <c r="D659" s="116"/>
      <c r="E659" s="116"/>
      <c r="F659" s="116"/>
      <c r="H659" s="116"/>
      <c r="I659" s="116"/>
      <c r="L659" s="169"/>
    </row>
    <row r="660" spans="1:12" x14ac:dyDescent="0.25">
      <c r="A660" s="169"/>
      <c r="B660" s="116"/>
      <c r="C660" s="116"/>
      <c r="D660" s="116"/>
      <c r="E660" s="116"/>
      <c r="F660" s="116"/>
      <c r="H660" s="116"/>
      <c r="I660" s="116"/>
      <c r="L660" s="169"/>
    </row>
    <row r="661" spans="1:12" x14ac:dyDescent="0.25">
      <c r="A661" s="169"/>
      <c r="B661" s="116"/>
      <c r="C661" s="116"/>
      <c r="D661" s="116"/>
      <c r="E661" s="116"/>
      <c r="F661" s="116"/>
      <c r="H661" s="116"/>
      <c r="I661" s="116"/>
      <c r="L661" s="169"/>
    </row>
    <row r="662" spans="1:12" x14ac:dyDescent="0.25">
      <c r="A662" s="169"/>
      <c r="B662" s="116"/>
      <c r="C662" s="116"/>
      <c r="D662" s="116"/>
      <c r="E662" s="116"/>
      <c r="F662" s="116"/>
      <c r="H662" s="116"/>
      <c r="I662" s="116"/>
      <c r="L662" s="169"/>
    </row>
    <row r="663" spans="1:12" x14ac:dyDescent="0.25">
      <c r="A663" s="169"/>
      <c r="B663" s="116"/>
      <c r="C663" s="116"/>
      <c r="D663" s="116"/>
      <c r="E663" s="116"/>
      <c r="F663" s="116"/>
      <c r="H663" s="116"/>
      <c r="I663" s="116"/>
      <c r="L663" s="169"/>
    </row>
    <row r="664" spans="1:12" x14ac:dyDescent="0.25">
      <c r="A664" s="169"/>
      <c r="B664" s="116"/>
      <c r="C664" s="116"/>
      <c r="D664" s="116"/>
      <c r="E664" s="116"/>
      <c r="F664" s="116"/>
      <c r="H664" s="116"/>
      <c r="I664" s="116"/>
      <c r="L664" s="169"/>
    </row>
    <row r="665" spans="1:12" x14ac:dyDescent="0.25">
      <c r="A665" s="169"/>
      <c r="B665" s="116"/>
      <c r="C665" s="116"/>
      <c r="D665" s="116"/>
      <c r="E665" s="116"/>
      <c r="F665" s="116"/>
      <c r="H665" s="116"/>
      <c r="I665" s="116"/>
      <c r="L665" s="169"/>
    </row>
    <row r="666" spans="1:12" x14ac:dyDescent="0.25">
      <c r="A666" s="169"/>
      <c r="B666" s="116"/>
      <c r="C666" s="116"/>
      <c r="D666" s="116"/>
      <c r="E666" s="116"/>
      <c r="F666" s="116"/>
      <c r="H666" s="116"/>
      <c r="I666" s="116"/>
      <c r="L666" s="169"/>
    </row>
    <row r="667" spans="1:12" x14ac:dyDescent="0.25">
      <c r="A667" s="169"/>
      <c r="B667" s="116"/>
      <c r="C667" s="116"/>
      <c r="D667" s="116"/>
      <c r="E667" s="116"/>
      <c r="F667" s="116"/>
      <c r="H667" s="116"/>
      <c r="I667" s="116"/>
      <c r="L667" s="169"/>
    </row>
    <row r="668" spans="1:12" x14ac:dyDescent="0.25">
      <c r="A668" s="169"/>
      <c r="B668" s="116"/>
      <c r="C668" s="116"/>
      <c r="D668" s="116"/>
      <c r="E668" s="116"/>
      <c r="F668" s="116"/>
      <c r="H668" s="116"/>
      <c r="I668" s="116"/>
      <c r="L668" s="169"/>
    </row>
    <row r="669" spans="1:12" x14ac:dyDescent="0.25">
      <c r="A669" s="169"/>
      <c r="B669" s="116"/>
      <c r="C669" s="116"/>
      <c r="D669" s="116"/>
      <c r="E669" s="116"/>
      <c r="F669" s="116"/>
      <c r="H669" s="116"/>
      <c r="I669" s="116"/>
      <c r="L669" s="169"/>
    </row>
    <row r="670" spans="1:12" x14ac:dyDescent="0.25">
      <c r="A670" s="169"/>
      <c r="B670" s="116"/>
      <c r="C670" s="116"/>
      <c r="D670" s="116"/>
      <c r="E670" s="116"/>
      <c r="F670" s="116"/>
      <c r="H670" s="116"/>
      <c r="I670" s="116"/>
      <c r="L670" s="169"/>
    </row>
    <row r="671" spans="1:12" x14ac:dyDescent="0.25">
      <c r="A671" s="169"/>
      <c r="B671" s="116"/>
      <c r="C671" s="116"/>
      <c r="D671" s="116"/>
      <c r="E671" s="116"/>
      <c r="F671" s="116"/>
      <c r="H671" s="116"/>
      <c r="I671" s="116"/>
      <c r="L671" s="169"/>
    </row>
    <row r="672" spans="1:12" x14ac:dyDescent="0.25">
      <c r="A672" s="169"/>
      <c r="B672" s="116"/>
      <c r="C672" s="116"/>
      <c r="D672" s="116"/>
      <c r="E672" s="116"/>
      <c r="F672" s="116"/>
      <c r="H672" s="116"/>
      <c r="I672" s="116"/>
      <c r="L672" s="169"/>
    </row>
    <row r="673" spans="1:12" x14ac:dyDescent="0.25">
      <c r="A673" s="169"/>
      <c r="B673" s="116"/>
      <c r="C673" s="116"/>
      <c r="D673" s="116"/>
      <c r="E673" s="116"/>
      <c r="F673" s="116"/>
      <c r="H673" s="116"/>
      <c r="I673" s="116"/>
      <c r="L673" s="169"/>
    </row>
    <row r="674" spans="1:12" x14ac:dyDescent="0.25">
      <c r="A674" s="169"/>
      <c r="B674" s="116"/>
      <c r="C674" s="116"/>
      <c r="D674" s="116"/>
      <c r="E674" s="116"/>
      <c r="F674" s="116"/>
      <c r="H674" s="116"/>
      <c r="I674" s="116"/>
      <c r="L674" s="169"/>
    </row>
    <row r="675" spans="1:12" x14ac:dyDescent="0.25">
      <c r="A675" s="169"/>
      <c r="B675" s="116"/>
      <c r="C675" s="116"/>
      <c r="D675" s="116"/>
      <c r="E675" s="116"/>
      <c r="F675" s="116"/>
      <c r="H675" s="116"/>
      <c r="I675" s="116"/>
      <c r="L675" s="169"/>
    </row>
    <row r="676" spans="1:12" x14ac:dyDescent="0.25">
      <c r="A676" s="169"/>
      <c r="B676" s="116"/>
      <c r="C676" s="116"/>
      <c r="D676" s="116"/>
      <c r="E676" s="116"/>
      <c r="F676" s="116"/>
      <c r="H676" s="116"/>
      <c r="I676" s="116"/>
      <c r="L676" s="169"/>
    </row>
    <row r="677" spans="1:12" x14ac:dyDescent="0.25">
      <c r="A677" s="169"/>
      <c r="B677" s="116"/>
      <c r="C677" s="116"/>
      <c r="D677" s="116"/>
      <c r="E677" s="116"/>
      <c r="F677" s="116"/>
      <c r="H677" s="116"/>
      <c r="I677" s="116"/>
      <c r="L677" s="169"/>
    </row>
    <row r="678" spans="1:12" x14ac:dyDescent="0.25">
      <c r="A678" s="169"/>
      <c r="B678" s="116"/>
      <c r="C678" s="116"/>
      <c r="D678" s="116"/>
      <c r="E678" s="116"/>
      <c r="F678" s="116"/>
      <c r="H678" s="116"/>
      <c r="I678" s="116"/>
      <c r="L678" s="169"/>
    </row>
    <row r="679" spans="1:12" x14ac:dyDescent="0.25">
      <c r="A679" s="169"/>
      <c r="B679" s="116"/>
      <c r="C679" s="116"/>
      <c r="D679" s="116"/>
      <c r="E679" s="116"/>
      <c r="F679" s="116"/>
      <c r="H679" s="116"/>
      <c r="I679" s="116"/>
      <c r="L679" s="169"/>
    </row>
    <row r="680" spans="1:12" x14ac:dyDescent="0.25">
      <c r="A680" s="169"/>
      <c r="B680" s="116"/>
      <c r="C680" s="116"/>
      <c r="D680" s="116"/>
      <c r="E680" s="116"/>
      <c r="F680" s="116"/>
      <c r="H680" s="116"/>
      <c r="I680" s="116"/>
      <c r="L680" s="169"/>
    </row>
    <row r="681" spans="1:12" x14ac:dyDescent="0.25">
      <c r="A681" s="169"/>
      <c r="B681" s="116"/>
      <c r="C681" s="116"/>
      <c r="D681" s="116"/>
      <c r="E681" s="116"/>
      <c r="F681" s="116"/>
      <c r="H681" s="116"/>
      <c r="I681" s="116"/>
      <c r="L681" s="169"/>
    </row>
    <row r="682" spans="1:12" x14ac:dyDescent="0.25">
      <c r="A682" s="169"/>
      <c r="B682" s="116"/>
      <c r="C682" s="116"/>
      <c r="D682" s="116"/>
      <c r="E682" s="116"/>
      <c r="F682" s="116"/>
      <c r="H682" s="116"/>
      <c r="I682" s="116"/>
      <c r="L682" s="169"/>
    </row>
    <row r="683" spans="1:12" x14ac:dyDescent="0.25">
      <c r="A683" s="169"/>
      <c r="B683" s="116"/>
      <c r="C683" s="116"/>
      <c r="D683" s="116"/>
      <c r="E683" s="116"/>
      <c r="F683" s="116"/>
      <c r="H683" s="116"/>
      <c r="I683" s="116"/>
      <c r="L683" s="169"/>
    </row>
    <row r="684" spans="1:12" x14ac:dyDescent="0.25">
      <c r="A684" s="169"/>
      <c r="B684" s="116"/>
      <c r="C684" s="116"/>
      <c r="D684" s="116"/>
      <c r="E684" s="116"/>
      <c r="F684" s="116"/>
      <c r="H684" s="116"/>
      <c r="I684" s="116"/>
      <c r="L684" s="169"/>
    </row>
    <row r="685" spans="1:12" x14ac:dyDescent="0.25">
      <c r="A685" s="169"/>
      <c r="B685" s="116"/>
      <c r="C685" s="116"/>
      <c r="D685" s="116"/>
      <c r="E685" s="116"/>
      <c r="F685" s="116"/>
      <c r="H685" s="116"/>
      <c r="I685" s="116"/>
      <c r="L685" s="169"/>
    </row>
    <row r="686" spans="1:12" x14ac:dyDescent="0.25">
      <c r="A686" s="169"/>
      <c r="B686" s="116"/>
      <c r="C686" s="116"/>
      <c r="D686" s="116"/>
      <c r="E686" s="116"/>
      <c r="F686" s="116"/>
      <c r="H686" s="116"/>
      <c r="I686" s="116"/>
      <c r="L686" s="169"/>
    </row>
    <row r="687" spans="1:12" x14ac:dyDescent="0.25">
      <c r="A687" s="169"/>
      <c r="B687" s="116"/>
      <c r="C687" s="116"/>
      <c r="D687" s="116"/>
      <c r="E687" s="116"/>
      <c r="F687" s="116"/>
      <c r="H687" s="116"/>
      <c r="I687" s="116"/>
      <c r="L687" s="169"/>
    </row>
    <row r="688" spans="1:12" x14ac:dyDescent="0.25">
      <c r="A688" s="169"/>
      <c r="B688" s="116"/>
      <c r="C688" s="116"/>
      <c r="D688" s="116"/>
      <c r="E688" s="116"/>
      <c r="F688" s="116"/>
      <c r="H688" s="116"/>
      <c r="I688" s="116"/>
      <c r="L688" s="169"/>
    </row>
    <row r="689" spans="1:12" x14ac:dyDescent="0.25">
      <c r="A689" s="169"/>
      <c r="B689" s="116"/>
      <c r="C689" s="116"/>
      <c r="D689" s="116"/>
      <c r="E689" s="116"/>
      <c r="F689" s="116"/>
      <c r="H689" s="116"/>
      <c r="I689" s="116"/>
      <c r="L689" s="169"/>
    </row>
    <row r="690" spans="1:12" x14ac:dyDescent="0.25">
      <c r="A690" s="169"/>
      <c r="B690" s="116"/>
      <c r="C690" s="116"/>
      <c r="D690" s="116"/>
      <c r="E690" s="116"/>
      <c r="F690" s="116"/>
      <c r="H690" s="116"/>
      <c r="I690" s="116"/>
      <c r="L690" s="169"/>
    </row>
    <row r="691" spans="1:12" x14ac:dyDescent="0.25">
      <c r="A691" s="169"/>
      <c r="B691" s="116"/>
      <c r="C691" s="116"/>
      <c r="D691" s="116"/>
      <c r="E691" s="116"/>
      <c r="F691" s="116"/>
      <c r="H691" s="116"/>
      <c r="I691" s="116"/>
      <c r="L691" s="169"/>
    </row>
    <row r="692" spans="1:12" x14ac:dyDescent="0.25">
      <c r="A692" s="169"/>
      <c r="B692" s="116"/>
      <c r="C692" s="116"/>
      <c r="D692" s="116"/>
      <c r="E692" s="116"/>
      <c r="F692" s="116"/>
      <c r="H692" s="116"/>
      <c r="I692" s="116"/>
      <c r="L692" s="169"/>
    </row>
    <row r="693" spans="1:12" x14ac:dyDescent="0.25">
      <c r="A693" s="169"/>
      <c r="B693" s="116"/>
      <c r="C693" s="116"/>
      <c r="D693" s="116"/>
      <c r="E693" s="116"/>
      <c r="F693" s="116"/>
      <c r="H693" s="116"/>
      <c r="I693" s="116"/>
      <c r="L693" s="169"/>
    </row>
    <row r="694" spans="1:12" x14ac:dyDescent="0.25">
      <c r="A694" s="169"/>
      <c r="B694" s="116"/>
      <c r="C694" s="116"/>
      <c r="D694" s="116"/>
      <c r="E694" s="116"/>
      <c r="F694" s="116"/>
      <c r="H694" s="116"/>
      <c r="I694" s="116"/>
      <c r="L694" s="169"/>
    </row>
    <row r="695" spans="1:12" x14ac:dyDescent="0.25">
      <c r="A695" s="169"/>
      <c r="B695" s="116"/>
      <c r="C695" s="116"/>
      <c r="D695" s="116"/>
      <c r="E695" s="116"/>
      <c r="F695" s="116"/>
      <c r="H695" s="116"/>
      <c r="I695" s="116"/>
      <c r="L695" s="169"/>
    </row>
    <row r="696" spans="1:12" x14ac:dyDescent="0.25">
      <c r="A696" s="169"/>
      <c r="B696" s="116"/>
      <c r="C696" s="116"/>
      <c r="D696" s="116"/>
      <c r="E696" s="116"/>
      <c r="F696" s="116"/>
      <c r="H696" s="116"/>
      <c r="I696" s="116"/>
      <c r="L696" s="169"/>
    </row>
    <row r="697" spans="1:12" x14ac:dyDescent="0.25">
      <c r="A697" s="169"/>
      <c r="B697" s="116"/>
      <c r="C697" s="116"/>
      <c r="D697" s="116"/>
      <c r="E697" s="116"/>
      <c r="F697" s="116"/>
      <c r="H697" s="116"/>
      <c r="I697" s="116"/>
      <c r="L697" s="169"/>
    </row>
    <row r="698" spans="1:12" x14ac:dyDescent="0.25">
      <c r="A698" s="169"/>
      <c r="B698" s="116"/>
      <c r="C698" s="116"/>
      <c r="D698" s="116"/>
      <c r="E698" s="116"/>
      <c r="F698" s="116"/>
      <c r="H698" s="116"/>
      <c r="I698" s="116"/>
      <c r="L698" s="169"/>
    </row>
    <row r="699" spans="1:12" x14ac:dyDescent="0.25">
      <c r="A699" s="169"/>
      <c r="B699" s="116"/>
      <c r="C699" s="116"/>
      <c r="D699" s="116"/>
      <c r="E699" s="116"/>
      <c r="F699" s="116"/>
      <c r="H699" s="116"/>
      <c r="I699" s="116"/>
      <c r="L699" s="169"/>
    </row>
    <row r="700" spans="1:12" x14ac:dyDescent="0.25">
      <c r="A700" s="169"/>
      <c r="B700" s="116"/>
      <c r="C700" s="116"/>
      <c r="D700" s="116"/>
      <c r="E700" s="116"/>
      <c r="F700" s="116"/>
      <c r="H700" s="116"/>
      <c r="I700" s="116"/>
      <c r="L700" s="169"/>
    </row>
    <row r="701" spans="1:12" x14ac:dyDescent="0.25">
      <c r="A701" s="169"/>
      <c r="B701" s="116"/>
      <c r="C701" s="116"/>
      <c r="D701" s="116"/>
      <c r="E701" s="116"/>
      <c r="F701" s="116"/>
      <c r="H701" s="116"/>
      <c r="I701" s="116"/>
      <c r="L701" s="169"/>
    </row>
    <row r="702" spans="1:12" x14ac:dyDescent="0.25">
      <c r="A702" s="169"/>
      <c r="B702" s="116"/>
      <c r="C702" s="116"/>
      <c r="D702" s="116"/>
      <c r="E702" s="116"/>
      <c r="F702" s="116"/>
      <c r="H702" s="116"/>
      <c r="I702" s="116"/>
      <c r="L702" s="169"/>
    </row>
    <row r="703" spans="1:12" x14ac:dyDescent="0.25">
      <c r="A703" s="169"/>
      <c r="B703" s="116"/>
      <c r="C703" s="116"/>
      <c r="D703" s="116"/>
      <c r="E703" s="116"/>
      <c r="F703" s="116"/>
      <c r="H703" s="116"/>
      <c r="I703" s="116"/>
      <c r="L703" s="169"/>
    </row>
    <row r="704" spans="1:12" x14ac:dyDescent="0.25">
      <c r="A704" s="169"/>
      <c r="B704" s="116"/>
      <c r="C704" s="116"/>
      <c r="D704" s="116"/>
      <c r="E704" s="116"/>
      <c r="F704" s="116"/>
      <c r="H704" s="116"/>
      <c r="I704" s="116"/>
      <c r="L704" s="169"/>
    </row>
    <row r="705" spans="1:12" x14ac:dyDescent="0.25">
      <c r="A705" s="169"/>
      <c r="B705" s="116"/>
      <c r="C705" s="116"/>
      <c r="D705" s="116"/>
      <c r="E705" s="116"/>
      <c r="F705" s="116"/>
      <c r="H705" s="116"/>
      <c r="I705" s="116"/>
      <c r="L705" s="169"/>
    </row>
    <row r="706" spans="1:12" x14ac:dyDescent="0.25">
      <c r="A706" s="169"/>
      <c r="B706" s="116"/>
      <c r="C706" s="116"/>
      <c r="D706" s="116"/>
      <c r="E706" s="116"/>
      <c r="F706" s="116"/>
      <c r="H706" s="116"/>
      <c r="I706" s="116"/>
      <c r="L706" s="169"/>
    </row>
    <row r="707" spans="1:12" x14ac:dyDescent="0.25">
      <c r="A707" s="169"/>
      <c r="B707" s="116"/>
      <c r="C707" s="116"/>
      <c r="D707" s="116"/>
      <c r="E707" s="116"/>
      <c r="F707" s="116"/>
      <c r="H707" s="116"/>
      <c r="I707" s="116"/>
      <c r="L707" s="169"/>
    </row>
    <row r="708" spans="1:12" x14ac:dyDescent="0.25">
      <c r="A708" s="169"/>
      <c r="B708" s="116"/>
      <c r="C708" s="116"/>
      <c r="D708" s="116"/>
      <c r="E708" s="116"/>
      <c r="F708" s="116"/>
      <c r="H708" s="116"/>
      <c r="I708" s="116"/>
      <c r="L708" s="169"/>
    </row>
    <row r="709" spans="1:12" x14ac:dyDescent="0.25">
      <c r="A709" s="169"/>
      <c r="B709" s="116"/>
      <c r="C709" s="116"/>
      <c r="D709" s="116"/>
      <c r="E709" s="116"/>
      <c r="F709" s="116"/>
      <c r="H709" s="116"/>
      <c r="I709" s="116"/>
      <c r="L709" s="169"/>
    </row>
    <row r="710" spans="1:12" x14ac:dyDescent="0.25">
      <c r="A710" s="169"/>
      <c r="B710" s="116"/>
      <c r="C710" s="116"/>
      <c r="D710" s="116"/>
      <c r="E710" s="116"/>
      <c r="F710" s="116"/>
      <c r="H710" s="116"/>
      <c r="I710" s="116"/>
      <c r="L710" s="169"/>
    </row>
    <row r="711" spans="1:12" x14ac:dyDescent="0.25">
      <c r="A711" s="169"/>
      <c r="B711" s="116"/>
      <c r="C711" s="116"/>
      <c r="D711" s="116"/>
      <c r="E711" s="116"/>
      <c r="F711" s="116"/>
      <c r="H711" s="116"/>
      <c r="I711" s="116"/>
      <c r="L711" s="169"/>
    </row>
    <row r="712" spans="1:12" x14ac:dyDescent="0.25">
      <c r="A712" s="169"/>
      <c r="B712" s="116"/>
      <c r="C712" s="116"/>
      <c r="D712" s="116"/>
      <c r="E712" s="116"/>
      <c r="F712" s="116"/>
      <c r="H712" s="116"/>
      <c r="I712" s="116"/>
      <c r="L712" s="169"/>
    </row>
    <row r="713" spans="1:12" x14ac:dyDescent="0.25">
      <c r="A713" s="169"/>
      <c r="B713" s="116"/>
      <c r="C713" s="116"/>
      <c r="D713" s="116"/>
      <c r="E713" s="116"/>
      <c r="F713" s="116"/>
      <c r="H713" s="116"/>
      <c r="I713" s="116"/>
      <c r="L713" s="169"/>
    </row>
    <row r="714" spans="1:12" x14ac:dyDescent="0.25">
      <c r="A714" s="169"/>
      <c r="B714" s="116"/>
      <c r="C714" s="116"/>
      <c r="D714" s="116"/>
      <c r="E714" s="116"/>
      <c r="F714" s="116"/>
      <c r="H714" s="116"/>
      <c r="I714" s="116"/>
      <c r="L714" s="169"/>
    </row>
    <row r="715" spans="1:12" x14ac:dyDescent="0.25">
      <c r="A715" s="169"/>
      <c r="B715" s="116"/>
      <c r="C715" s="116"/>
      <c r="D715" s="116"/>
      <c r="E715" s="116"/>
      <c r="F715" s="116"/>
      <c r="H715" s="116"/>
      <c r="I715" s="116"/>
      <c r="L715" s="169"/>
    </row>
    <row r="716" spans="1:12" x14ac:dyDescent="0.25">
      <c r="A716" s="169"/>
      <c r="B716" s="116"/>
      <c r="C716" s="116"/>
      <c r="D716" s="116"/>
      <c r="E716" s="116"/>
      <c r="F716" s="116"/>
      <c r="H716" s="116"/>
      <c r="I716" s="116"/>
      <c r="L716" s="169"/>
    </row>
    <row r="717" spans="1:12" x14ac:dyDescent="0.25">
      <c r="A717" s="169"/>
      <c r="B717" s="116"/>
      <c r="C717" s="116"/>
      <c r="D717" s="116"/>
      <c r="E717" s="116"/>
      <c r="F717" s="116"/>
      <c r="H717" s="116"/>
      <c r="I717" s="116"/>
      <c r="L717" s="169"/>
    </row>
    <row r="718" spans="1:12" x14ac:dyDescent="0.25">
      <c r="A718" s="169"/>
      <c r="B718" s="116"/>
      <c r="C718" s="116"/>
      <c r="D718" s="116"/>
      <c r="E718" s="116"/>
      <c r="F718" s="116"/>
      <c r="H718" s="116"/>
      <c r="I718" s="116"/>
      <c r="L718" s="169"/>
    </row>
    <row r="719" spans="1:12" x14ac:dyDescent="0.25">
      <c r="A719" s="169"/>
      <c r="B719" s="116"/>
      <c r="C719" s="116"/>
      <c r="D719" s="116"/>
      <c r="E719" s="116"/>
      <c r="F719" s="116"/>
      <c r="H719" s="116"/>
      <c r="I719" s="116"/>
      <c r="L719" s="169"/>
    </row>
    <row r="720" spans="1:12" x14ac:dyDescent="0.25">
      <c r="A720" s="169"/>
      <c r="B720" s="116"/>
      <c r="C720" s="116"/>
      <c r="D720" s="116"/>
      <c r="E720" s="116"/>
      <c r="F720" s="116"/>
      <c r="H720" s="116"/>
      <c r="I720" s="116"/>
      <c r="L720" s="169"/>
    </row>
    <row r="721" spans="1:12" x14ac:dyDescent="0.25">
      <c r="A721" s="169"/>
      <c r="B721" s="116"/>
      <c r="C721" s="116"/>
      <c r="D721" s="116"/>
      <c r="E721" s="116"/>
      <c r="F721" s="116"/>
      <c r="H721" s="116"/>
      <c r="I721" s="116"/>
      <c r="L721" s="169"/>
    </row>
    <row r="722" spans="1:12" x14ac:dyDescent="0.25">
      <c r="A722" s="169"/>
      <c r="B722" s="116"/>
      <c r="C722" s="116"/>
      <c r="D722" s="116"/>
      <c r="E722" s="116"/>
      <c r="F722" s="116"/>
      <c r="H722" s="116"/>
      <c r="I722" s="116"/>
      <c r="L722" s="169"/>
    </row>
    <row r="723" spans="1:12" x14ac:dyDescent="0.25">
      <c r="A723" s="169"/>
      <c r="B723" s="116"/>
      <c r="C723" s="116"/>
      <c r="D723" s="116"/>
      <c r="E723" s="116"/>
      <c r="F723" s="116"/>
      <c r="H723" s="116"/>
      <c r="I723" s="116"/>
      <c r="L723" s="169"/>
    </row>
    <row r="724" spans="1:12" x14ac:dyDescent="0.25">
      <c r="A724" s="169"/>
      <c r="B724" s="116"/>
      <c r="C724" s="116"/>
      <c r="D724" s="116"/>
      <c r="E724" s="116"/>
      <c r="F724" s="116"/>
      <c r="H724" s="116"/>
      <c r="I724" s="116"/>
      <c r="L724" s="169"/>
    </row>
    <row r="725" spans="1:12" x14ac:dyDescent="0.25">
      <c r="A725" s="169"/>
      <c r="B725" s="116"/>
      <c r="C725" s="116"/>
      <c r="D725" s="116"/>
      <c r="E725" s="116"/>
      <c r="F725" s="116"/>
      <c r="H725" s="116"/>
      <c r="I725" s="116"/>
      <c r="L725" s="169"/>
    </row>
    <row r="726" spans="1:12" x14ac:dyDescent="0.25">
      <c r="A726" s="169"/>
      <c r="B726" s="116"/>
      <c r="C726" s="116"/>
      <c r="D726" s="116"/>
      <c r="E726" s="116"/>
      <c r="F726" s="116"/>
      <c r="H726" s="116"/>
      <c r="I726" s="116"/>
      <c r="L726" s="169"/>
    </row>
    <row r="727" spans="1:12" x14ac:dyDescent="0.25">
      <c r="A727" s="169"/>
      <c r="B727" s="116"/>
      <c r="C727" s="116"/>
      <c r="D727" s="116"/>
      <c r="E727" s="116"/>
      <c r="F727" s="116"/>
      <c r="H727" s="116"/>
      <c r="I727" s="116"/>
      <c r="L727" s="169"/>
    </row>
    <row r="728" spans="1:12" x14ac:dyDescent="0.25">
      <c r="A728" s="169"/>
      <c r="B728" s="116"/>
      <c r="C728" s="116"/>
      <c r="D728" s="116"/>
      <c r="E728" s="116"/>
      <c r="F728" s="116"/>
      <c r="H728" s="116"/>
      <c r="I728" s="116"/>
      <c r="L728" s="169"/>
    </row>
    <row r="729" spans="1:12" x14ac:dyDescent="0.25">
      <c r="A729" s="169"/>
      <c r="B729" s="116"/>
      <c r="C729" s="116"/>
      <c r="D729" s="116"/>
      <c r="E729" s="116"/>
      <c r="F729" s="116"/>
      <c r="H729" s="116"/>
      <c r="I729" s="116"/>
      <c r="L729" s="169"/>
    </row>
    <row r="730" spans="1:12" x14ac:dyDescent="0.25">
      <c r="A730" s="169"/>
      <c r="B730" s="116"/>
      <c r="C730" s="116"/>
      <c r="D730" s="116"/>
      <c r="E730" s="116"/>
      <c r="F730" s="116"/>
      <c r="H730" s="116"/>
      <c r="I730" s="116"/>
      <c r="L730" s="169"/>
    </row>
    <row r="731" spans="1:12" x14ac:dyDescent="0.25">
      <c r="A731" s="169"/>
      <c r="B731" s="116"/>
      <c r="C731" s="116"/>
      <c r="D731" s="116"/>
      <c r="E731" s="116"/>
      <c r="F731" s="116"/>
      <c r="H731" s="116"/>
      <c r="I731" s="116"/>
      <c r="L731" s="169"/>
    </row>
    <row r="732" spans="1:12" x14ac:dyDescent="0.25">
      <c r="A732" s="169"/>
      <c r="B732" s="116"/>
      <c r="C732" s="116"/>
      <c r="D732" s="116"/>
      <c r="E732" s="116"/>
      <c r="F732" s="116"/>
      <c r="H732" s="116"/>
      <c r="I732" s="116"/>
      <c r="L732" s="169"/>
    </row>
    <row r="733" spans="1:12" x14ac:dyDescent="0.25">
      <c r="A733" s="169"/>
      <c r="B733" s="116"/>
      <c r="C733" s="116"/>
      <c r="D733" s="116"/>
      <c r="E733" s="116"/>
      <c r="F733" s="116"/>
      <c r="H733" s="116"/>
      <c r="I733" s="116"/>
      <c r="L733" s="169"/>
    </row>
    <row r="734" spans="1:12" x14ac:dyDescent="0.25">
      <c r="A734" s="169"/>
      <c r="B734" s="116"/>
      <c r="C734" s="116"/>
      <c r="D734" s="116"/>
      <c r="E734" s="116"/>
      <c r="F734" s="116"/>
      <c r="H734" s="116"/>
      <c r="I734" s="116"/>
      <c r="L734" s="169"/>
    </row>
    <row r="735" spans="1:12" x14ac:dyDescent="0.25">
      <c r="A735" s="169"/>
      <c r="B735" s="116"/>
      <c r="C735" s="116"/>
      <c r="D735" s="116"/>
      <c r="E735" s="116"/>
      <c r="F735" s="116"/>
      <c r="H735" s="116"/>
      <c r="I735" s="116"/>
      <c r="L735" s="169"/>
    </row>
    <row r="736" spans="1:12" x14ac:dyDescent="0.25">
      <c r="A736" s="169"/>
      <c r="B736" s="116"/>
      <c r="C736" s="116"/>
      <c r="D736" s="116"/>
      <c r="E736" s="116"/>
      <c r="F736" s="116"/>
      <c r="H736" s="116"/>
      <c r="I736" s="116"/>
      <c r="L736" s="169"/>
    </row>
    <row r="737" spans="1:12" x14ac:dyDescent="0.25">
      <c r="A737" s="169"/>
      <c r="B737" s="116"/>
      <c r="C737" s="116"/>
      <c r="D737" s="116"/>
      <c r="E737" s="116"/>
      <c r="F737" s="116"/>
      <c r="H737" s="116"/>
      <c r="I737" s="116"/>
      <c r="L737" s="169"/>
    </row>
    <row r="738" spans="1:12" x14ac:dyDescent="0.25">
      <c r="A738" s="169"/>
      <c r="B738" s="116"/>
      <c r="C738" s="116"/>
      <c r="D738" s="116"/>
      <c r="E738" s="116"/>
      <c r="F738" s="116"/>
      <c r="H738" s="116"/>
      <c r="I738" s="116"/>
      <c r="L738" s="169"/>
    </row>
    <row r="739" spans="1:12" x14ac:dyDescent="0.25">
      <c r="A739" s="169"/>
      <c r="B739" s="116"/>
      <c r="C739" s="116"/>
      <c r="D739" s="116"/>
      <c r="E739" s="116"/>
      <c r="F739" s="116"/>
      <c r="H739" s="116"/>
      <c r="I739" s="116"/>
      <c r="L739" s="169"/>
    </row>
    <row r="740" spans="1:12" x14ac:dyDescent="0.25">
      <c r="A740" s="169"/>
      <c r="B740" s="116"/>
      <c r="C740" s="116"/>
      <c r="D740" s="116"/>
      <c r="E740" s="116"/>
      <c r="F740" s="116"/>
      <c r="H740" s="116"/>
      <c r="I740" s="116"/>
      <c r="L740" s="169"/>
    </row>
    <row r="741" spans="1:12" x14ac:dyDescent="0.25">
      <c r="A741" s="169"/>
      <c r="B741" s="116"/>
      <c r="C741" s="116"/>
      <c r="D741" s="116"/>
      <c r="E741" s="116"/>
      <c r="F741" s="116"/>
      <c r="H741" s="116"/>
      <c r="I741" s="116"/>
      <c r="L741" s="169"/>
    </row>
    <row r="742" spans="1:12" x14ac:dyDescent="0.25">
      <c r="A742" s="169"/>
      <c r="B742" s="116"/>
      <c r="C742" s="116"/>
      <c r="D742" s="116"/>
      <c r="E742" s="116"/>
      <c r="F742" s="116"/>
      <c r="H742" s="116"/>
      <c r="I742" s="116"/>
      <c r="L742" s="169"/>
    </row>
    <row r="743" spans="1:12" x14ac:dyDescent="0.25">
      <c r="A743" s="169"/>
      <c r="B743" s="116"/>
      <c r="C743" s="116"/>
      <c r="D743" s="116"/>
      <c r="E743" s="116"/>
      <c r="F743" s="116"/>
      <c r="H743" s="116"/>
      <c r="I743" s="116"/>
      <c r="L743" s="169"/>
    </row>
    <row r="744" spans="1:12" x14ac:dyDescent="0.25">
      <c r="A744" s="169"/>
      <c r="B744" s="116"/>
      <c r="C744" s="116"/>
      <c r="D744" s="116"/>
      <c r="E744" s="116"/>
      <c r="F744" s="116"/>
      <c r="H744" s="116"/>
      <c r="I744" s="116"/>
      <c r="L744" s="169"/>
    </row>
    <row r="745" spans="1:12" x14ac:dyDescent="0.25">
      <c r="A745" s="169"/>
      <c r="B745" s="116"/>
      <c r="C745" s="116"/>
      <c r="D745" s="116"/>
      <c r="E745" s="116"/>
      <c r="F745" s="116"/>
      <c r="H745" s="116"/>
      <c r="I745" s="116"/>
      <c r="L745" s="169"/>
    </row>
    <row r="746" spans="1:12" x14ac:dyDescent="0.25">
      <c r="A746" s="169"/>
      <c r="B746" s="116"/>
      <c r="C746" s="116"/>
      <c r="D746" s="116"/>
      <c r="E746" s="116"/>
      <c r="F746" s="116"/>
      <c r="H746" s="116"/>
      <c r="I746" s="116"/>
      <c r="L746" s="169"/>
    </row>
    <row r="747" spans="1:12" x14ac:dyDescent="0.25">
      <c r="A747" s="169"/>
      <c r="B747" s="116"/>
      <c r="C747" s="116"/>
      <c r="D747" s="116"/>
      <c r="E747" s="116"/>
      <c r="F747" s="116"/>
      <c r="H747" s="116"/>
      <c r="I747" s="116"/>
      <c r="L747" s="169"/>
    </row>
    <row r="748" spans="1:12" x14ac:dyDescent="0.25">
      <c r="A748" s="169"/>
      <c r="B748" s="116"/>
      <c r="C748" s="116"/>
      <c r="D748" s="116"/>
      <c r="E748" s="116"/>
      <c r="F748" s="116"/>
      <c r="H748" s="116"/>
      <c r="I748" s="116"/>
      <c r="L748" s="169"/>
    </row>
    <row r="749" spans="1:12" x14ac:dyDescent="0.25">
      <c r="A749" s="169"/>
      <c r="B749" s="116"/>
      <c r="C749" s="116"/>
      <c r="D749" s="116"/>
      <c r="E749" s="116"/>
      <c r="F749" s="116"/>
      <c r="H749" s="116"/>
      <c r="I749" s="116"/>
      <c r="L749" s="169"/>
    </row>
    <row r="750" spans="1:12" x14ac:dyDescent="0.25">
      <c r="A750" s="169"/>
      <c r="B750" s="116"/>
      <c r="C750" s="116"/>
      <c r="D750" s="116"/>
      <c r="E750" s="116"/>
      <c r="F750" s="116"/>
      <c r="H750" s="116"/>
      <c r="I750" s="116"/>
      <c r="L750" s="169"/>
    </row>
    <row r="751" spans="1:12" x14ac:dyDescent="0.25">
      <c r="A751" s="169"/>
      <c r="B751" s="116"/>
      <c r="C751" s="116"/>
      <c r="D751" s="116"/>
      <c r="E751" s="116"/>
      <c r="F751" s="116"/>
      <c r="H751" s="116"/>
      <c r="I751" s="116"/>
      <c r="L751" s="169"/>
    </row>
    <row r="752" spans="1:12" x14ac:dyDescent="0.25">
      <c r="A752" s="169"/>
      <c r="B752" s="116"/>
      <c r="C752" s="116"/>
      <c r="D752" s="116"/>
      <c r="E752" s="116"/>
      <c r="F752" s="116"/>
      <c r="H752" s="116"/>
      <c r="I752" s="116"/>
      <c r="L752" s="169"/>
    </row>
    <row r="753" spans="1:12" x14ac:dyDescent="0.25">
      <c r="A753" s="169"/>
      <c r="B753" s="116"/>
      <c r="C753" s="116"/>
      <c r="D753" s="116"/>
      <c r="E753" s="116"/>
      <c r="F753" s="116"/>
      <c r="H753" s="116"/>
      <c r="I753" s="116"/>
      <c r="L753" s="169"/>
    </row>
    <row r="754" spans="1:12" x14ac:dyDescent="0.25">
      <c r="A754" s="169"/>
      <c r="B754" s="116"/>
      <c r="C754" s="116"/>
      <c r="D754" s="116"/>
      <c r="E754" s="116"/>
      <c r="F754" s="116"/>
      <c r="H754" s="116"/>
      <c r="I754" s="116"/>
      <c r="L754" s="169"/>
    </row>
    <row r="755" spans="1:12" x14ac:dyDescent="0.25">
      <c r="A755" s="169"/>
      <c r="B755" s="116"/>
      <c r="C755" s="116"/>
      <c r="D755" s="116"/>
      <c r="E755" s="116"/>
      <c r="F755" s="116"/>
      <c r="H755" s="116"/>
      <c r="I755" s="116"/>
      <c r="L755" s="169"/>
    </row>
    <row r="756" spans="1:12" x14ac:dyDescent="0.25">
      <c r="A756" s="169"/>
      <c r="B756" s="116"/>
      <c r="C756" s="116"/>
      <c r="D756" s="116"/>
      <c r="E756" s="116"/>
      <c r="F756" s="116"/>
      <c r="H756" s="116"/>
      <c r="I756" s="116"/>
      <c r="L756" s="169"/>
    </row>
    <row r="757" spans="1:12" x14ac:dyDescent="0.25">
      <c r="A757" s="169"/>
      <c r="B757" s="116"/>
      <c r="C757" s="116"/>
      <c r="D757" s="116"/>
      <c r="E757" s="116"/>
      <c r="F757" s="116"/>
      <c r="H757" s="116"/>
      <c r="I757" s="116"/>
      <c r="L757" s="169"/>
    </row>
    <row r="758" spans="1:12" x14ac:dyDescent="0.25">
      <c r="A758" s="169"/>
      <c r="B758" s="116"/>
      <c r="C758" s="116"/>
      <c r="D758" s="116"/>
      <c r="E758" s="116"/>
      <c r="F758" s="116"/>
      <c r="H758" s="116"/>
      <c r="I758" s="116"/>
      <c r="L758" s="169"/>
    </row>
    <row r="759" spans="1:12" x14ac:dyDescent="0.25">
      <c r="A759" s="169"/>
      <c r="B759" s="116"/>
      <c r="C759" s="116"/>
      <c r="D759" s="116"/>
      <c r="E759" s="116"/>
      <c r="F759" s="116"/>
      <c r="H759" s="116"/>
      <c r="I759" s="116"/>
      <c r="L759" s="169"/>
    </row>
    <row r="760" spans="1:12" x14ac:dyDescent="0.25">
      <c r="A760" s="169"/>
      <c r="B760" s="116"/>
      <c r="C760" s="116"/>
      <c r="D760" s="116"/>
      <c r="E760" s="116"/>
      <c r="F760" s="116"/>
      <c r="H760" s="116"/>
      <c r="I760" s="116"/>
      <c r="L760" s="169"/>
    </row>
    <row r="761" spans="1:12" x14ac:dyDescent="0.25">
      <c r="A761" s="169"/>
      <c r="B761" s="116"/>
      <c r="C761" s="116"/>
      <c r="D761" s="116"/>
      <c r="E761" s="116"/>
      <c r="F761" s="116"/>
      <c r="H761" s="116"/>
      <c r="I761" s="116"/>
      <c r="L761" s="169"/>
    </row>
    <row r="762" spans="1:12" x14ac:dyDescent="0.25">
      <c r="A762" s="169"/>
      <c r="B762" s="116"/>
      <c r="C762" s="116"/>
      <c r="D762" s="116"/>
      <c r="E762" s="116"/>
      <c r="F762" s="116"/>
      <c r="H762" s="116"/>
      <c r="I762" s="116"/>
      <c r="L762" s="169"/>
    </row>
    <row r="763" spans="1:12" x14ac:dyDescent="0.25">
      <c r="A763" s="169"/>
      <c r="B763" s="116"/>
      <c r="C763" s="116"/>
      <c r="D763" s="116"/>
      <c r="E763" s="116"/>
      <c r="F763" s="116"/>
      <c r="H763" s="116"/>
      <c r="I763" s="116"/>
      <c r="L763" s="169"/>
    </row>
    <row r="764" spans="1:12" x14ac:dyDescent="0.25">
      <c r="A764" s="169"/>
      <c r="B764" s="116"/>
      <c r="C764" s="116"/>
      <c r="D764" s="116"/>
      <c r="E764" s="116"/>
      <c r="F764" s="116"/>
      <c r="H764" s="116"/>
      <c r="I764" s="116"/>
      <c r="L764" s="169"/>
    </row>
    <row r="765" spans="1:12" x14ac:dyDescent="0.25">
      <c r="A765" s="169"/>
      <c r="B765" s="116"/>
      <c r="C765" s="116"/>
      <c r="D765" s="116"/>
      <c r="E765" s="116"/>
      <c r="F765" s="116"/>
      <c r="H765" s="116"/>
      <c r="I765" s="116"/>
      <c r="L765" s="169"/>
    </row>
    <row r="766" spans="1:12" x14ac:dyDescent="0.25">
      <c r="A766" s="169"/>
      <c r="B766" s="116"/>
      <c r="C766" s="116"/>
      <c r="D766" s="116"/>
      <c r="E766" s="116"/>
      <c r="F766" s="116"/>
      <c r="H766" s="116"/>
      <c r="I766" s="116"/>
      <c r="L766" s="169"/>
    </row>
    <row r="767" spans="1:12" x14ac:dyDescent="0.25">
      <c r="A767" s="169"/>
      <c r="B767" s="116"/>
      <c r="C767" s="116"/>
      <c r="D767" s="116"/>
      <c r="E767" s="116"/>
      <c r="F767" s="116"/>
      <c r="H767" s="116"/>
      <c r="I767" s="116"/>
      <c r="L767" s="169"/>
    </row>
    <row r="768" spans="1:12" x14ac:dyDescent="0.25">
      <c r="A768" s="169"/>
      <c r="B768" s="116"/>
      <c r="C768" s="116"/>
      <c r="D768" s="116"/>
      <c r="E768" s="116"/>
      <c r="F768" s="116"/>
      <c r="H768" s="116"/>
      <c r="I768" s="116"/>
      <c r="L768" s="169"/>
    </row>
    <row r="769" spans="1:18" x14ac:dyDescent="0.25">
      <c r="A769" s="169"/>
      <c r="B769" s="116"/>
      <c r="C769" s="116"/>
      <c r="D769" s="116"/>
      <c r="E769" s="116"/>
      <c r="F769" s="116"/>
      <c r="H769" s="116"/>
      <c r="I769" s="116"/>
      <c r="L769" s="169"/>
    </row>
    <row r="770" spans="1:18" x14ac:dyDescent="0.25">
      <c r="A770" s="169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69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69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69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69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69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69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69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69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69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69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69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69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69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69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69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69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69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69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69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69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69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69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69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69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69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69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69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69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69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69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69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69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69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69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69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69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69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69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69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69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69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69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69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69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69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69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69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69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69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69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69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69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69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69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69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69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69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69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69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69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69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69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69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69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69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69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69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69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69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69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69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69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69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69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69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69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69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69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69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69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69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69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69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69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69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69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69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69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69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69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69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69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69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69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69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69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69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69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69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69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69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69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69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69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69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69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69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69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69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69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69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69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69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69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69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69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69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69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69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69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69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69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69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69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69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69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69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69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69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69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69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69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69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69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69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69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69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69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69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69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69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69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69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69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69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69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69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69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69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69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69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69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69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69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69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69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69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69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69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69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69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69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69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69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69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69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69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69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69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69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69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69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69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69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69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69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69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69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69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69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69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69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69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69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69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69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69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69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69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69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69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69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69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69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69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69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69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69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69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69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69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69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69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69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69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69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69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69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69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69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69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69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69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69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69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69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69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69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69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69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69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69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69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69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69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69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69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69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69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69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69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69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69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69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69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69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69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69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69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69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69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69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69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69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69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69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69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69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69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69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69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69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69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69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69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69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69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69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69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69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69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69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69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69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69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69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69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69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69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69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69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69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69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69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69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69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69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69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69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69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69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69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69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69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69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69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69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69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69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69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69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69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69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69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69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69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69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69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69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69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69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69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69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69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69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69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69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69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69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69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69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69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69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69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69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69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69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69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69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69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69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69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69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69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69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69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69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69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69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69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69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69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69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69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69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69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69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69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69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69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69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69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69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69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69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69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69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69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69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69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69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69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69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69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69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69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69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69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69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69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69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69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69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69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69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69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69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69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69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69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69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69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69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69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69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69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69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69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69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69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69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69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69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69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69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69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69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69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69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69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69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69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69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69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69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69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69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69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69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69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69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69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69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69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69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69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69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69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69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69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69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69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69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69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69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69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69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69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69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69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69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69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69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69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69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69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69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69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69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69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69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69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69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69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69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69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69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69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69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69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69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69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69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69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69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69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69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69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69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69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69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69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69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69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69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69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69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69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69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69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69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69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69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69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69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69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69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69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69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69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69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69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69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69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69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69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69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69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69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69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69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69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69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69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69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69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69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69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69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69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69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69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69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69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69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69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69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69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69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69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69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69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69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69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69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69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69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69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69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69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69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69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69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69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69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69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69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69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69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69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69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69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69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69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69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69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69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69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69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69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69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69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69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69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69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69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69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69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69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69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69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69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69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69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69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69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69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69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69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69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69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69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69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69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69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69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69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69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69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69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69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69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69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69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69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69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69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69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69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69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69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69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69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69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69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69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69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69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69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69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69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69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69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69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69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69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69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69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69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69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69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69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69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69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69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69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69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69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69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69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69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69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69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69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69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69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69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69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69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69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69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69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69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69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69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69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69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69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69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69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69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69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69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69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69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69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69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69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69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69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69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69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69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69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69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69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69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69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69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69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69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69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69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69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69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69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69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69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69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69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69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69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69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69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69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69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69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69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69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69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69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69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69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69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69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69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69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69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69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69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69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69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69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69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69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69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69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69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69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69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69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69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69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69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69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69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69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69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69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69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69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69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69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69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69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69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69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69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69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69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69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69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69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69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69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69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69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69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69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69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69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69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69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69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69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69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69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69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69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69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69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69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69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69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69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69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69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69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69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69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69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69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69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69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69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69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69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69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69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69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69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69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69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69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69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69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69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69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69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69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69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69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69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69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69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69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69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69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69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69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69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69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69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69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69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69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69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69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69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69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69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69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69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69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69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69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69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69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69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69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69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69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69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69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69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69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69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69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69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69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69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69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69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69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69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69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69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69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69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69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69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69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69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69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69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69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69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69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69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69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69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69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69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69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69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69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69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69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69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69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69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69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69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69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69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69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69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69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69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69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69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69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69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69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69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69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69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69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69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69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69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69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69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69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69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69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69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69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69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69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69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69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69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69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69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69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69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69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69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69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69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69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69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69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69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69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69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69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69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69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69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69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69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69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69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69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69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69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69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69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69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69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69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69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69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69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69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69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69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69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69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69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69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69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69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69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69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69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69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69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69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69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69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69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69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69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69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69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69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69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69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69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69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69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69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69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69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69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69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69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69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69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69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69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69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69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69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69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69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69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69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69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69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69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69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69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69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69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69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69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69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69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69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69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69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69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69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69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69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69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69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69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69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69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69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69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69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69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69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69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69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69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69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69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69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69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69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69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69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69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69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69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69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69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69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69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69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69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69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69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69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69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69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69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69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69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69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69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69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69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69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69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69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69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69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69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69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69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69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69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69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69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69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69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69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69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69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69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69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69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69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69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69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69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69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69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69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69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69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69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69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69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69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69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69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69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69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69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69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69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69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69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69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69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69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69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69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69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69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69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69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69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69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69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69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69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69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69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69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69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69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69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69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69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69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69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69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69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69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69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69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69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69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69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69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69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69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69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69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69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69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69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69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69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69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69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69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69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69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69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69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69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69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69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69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69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69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69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69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69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69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69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69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69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69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69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69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69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69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69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69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69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69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69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69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69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69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69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69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69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69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69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69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69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69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69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69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69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69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69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69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69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69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69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69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69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69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69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69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69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69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69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69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69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69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69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69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69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69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69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69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69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69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69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69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69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69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69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69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69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69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69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69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69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69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69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69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69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69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69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69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69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69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69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69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69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69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69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69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69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69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69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69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69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69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69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69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69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69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69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69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69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69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69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69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69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69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69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69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69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69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69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69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69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69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69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69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69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69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69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69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69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69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69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69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69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69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69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69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69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69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69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69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69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69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69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69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69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69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69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69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69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69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69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69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69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69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69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69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69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69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69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69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69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69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69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69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69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69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69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69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69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69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69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69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69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69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69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69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69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69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69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69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69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69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69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69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69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69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69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69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69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69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69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69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69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69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69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69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69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69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69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69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69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69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69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69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69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69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69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69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69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69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69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69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69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69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69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69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69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69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69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69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69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69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69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69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69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69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69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69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69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69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69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69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69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69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69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69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69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69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69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69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69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69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69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69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69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69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69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69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69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69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69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69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69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69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69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69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69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69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69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69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69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69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69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69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69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69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69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69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69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69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69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69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69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69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69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69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69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69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69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69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69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69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69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69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69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69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69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69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69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69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69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69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69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69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69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69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69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69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69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69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69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69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69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69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69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69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69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69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69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69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69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69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69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69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69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69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69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69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69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69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69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69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69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69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69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69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69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69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69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69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69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69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69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69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69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69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69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69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69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69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69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69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69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69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69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69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69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69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69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69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69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69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69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69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69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69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69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69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69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69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69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69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69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69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69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69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69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69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69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69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69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69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69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69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69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69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69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69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69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69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69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69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69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69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69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69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69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69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69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69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69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69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69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69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69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69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69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69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69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69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69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69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69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69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69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69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69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69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69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69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69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69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69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69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69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69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69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69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69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69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69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69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69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69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69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69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69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69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69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69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69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69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69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69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69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69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69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69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69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69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69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69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69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69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69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69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69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69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69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69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69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69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69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69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69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69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69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69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69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69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69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69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69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69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69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69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69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69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69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69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69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69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69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69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69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69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69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69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69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69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69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69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69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69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69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69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69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69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69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69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69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69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69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69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69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69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69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69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69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69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69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69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69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69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69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69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69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69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69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69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69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69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69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69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69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69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69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69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69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69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69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69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69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69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69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69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69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69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69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69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69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69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69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69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69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69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69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69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69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69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69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69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69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69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69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69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69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69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69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69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69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69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69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69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69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69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69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69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69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69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69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69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69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69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69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69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69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69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69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69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69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69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69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69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69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69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69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69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69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69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69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69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69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69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69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69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69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69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69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69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69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69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69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69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69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69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69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69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69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69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69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69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69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69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69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69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69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69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69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69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69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69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69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69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69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69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69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69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69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69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69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69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69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69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69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69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69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69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69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69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69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69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69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69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69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69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69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69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69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69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69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69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69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69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69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69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69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69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69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69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69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69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69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69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69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69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69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69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69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69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69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69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69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69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69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69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69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69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69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69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69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69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69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69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69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69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69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69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69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69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69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69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69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69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69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69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69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69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69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69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69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69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69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69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69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69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69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69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69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69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69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69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69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69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69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69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69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69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69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69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69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69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69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69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69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69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69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69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69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69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69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69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69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69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69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69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69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69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69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69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69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69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69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69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69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69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69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69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69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69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69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69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69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69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69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69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69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69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69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69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69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69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69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69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69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69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69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69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69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69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69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69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69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69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69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69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69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69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69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69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69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69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69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69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69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69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69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69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69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69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69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69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69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69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69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69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69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69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69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69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69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69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69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69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69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69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69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69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69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69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69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69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69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69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69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69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69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69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69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69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69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69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69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69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69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69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69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69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69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69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69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69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69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69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69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69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69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69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69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69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69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69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69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69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69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69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69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69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69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69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69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69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69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69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69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69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69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69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69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69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69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69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69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69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69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69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69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69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69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69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69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69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69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69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69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69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69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69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69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69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69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69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69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69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69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69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69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69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69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69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69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69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69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69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69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69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69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69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69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69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69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69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69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69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69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69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69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69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69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69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69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69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69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69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69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69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69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69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69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69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69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69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69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69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69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69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69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69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69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69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69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69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69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69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69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69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69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69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69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69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69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69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69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69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69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69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69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69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69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69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69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69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69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69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69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69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69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69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69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69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69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69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69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69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69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69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69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69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69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69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69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69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69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69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69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69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69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69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69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69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69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69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69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69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69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69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69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69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69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69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69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69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69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69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69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69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69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69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69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69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69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69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69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69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69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69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69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69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69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69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69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69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69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69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69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69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69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69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69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69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69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69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69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69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69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69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69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69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69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69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69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69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69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69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69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69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69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69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69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69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69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69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69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69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69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69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69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69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69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69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69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69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69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69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69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69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69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69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69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69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69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69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69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69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69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69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69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69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69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69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69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69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69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69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69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69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69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69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69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69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69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69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69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69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69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69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69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69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69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69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69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69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69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69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69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69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69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69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69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69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69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69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69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69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69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69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69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69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69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69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69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69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69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69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69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69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69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69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69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69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69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69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69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69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69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69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69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69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69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69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69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69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69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69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69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69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69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69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69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69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69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69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69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69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69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69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69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69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69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69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69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69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69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69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69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69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69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69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69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69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69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69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69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69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69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69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69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69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69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69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69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69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69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69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69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69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69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69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69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69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69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69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69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69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69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69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69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69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69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69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69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69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69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69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69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69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69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69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69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69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69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69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69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69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69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69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69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69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69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69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69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69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69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69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69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69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69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69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69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69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69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69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69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69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69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69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69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69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69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69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69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69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69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69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69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69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69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69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69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69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69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69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69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69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69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69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69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69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69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69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69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69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69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69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69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69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69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69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69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69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69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69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69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69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69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69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69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69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69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69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69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69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69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69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69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69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69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69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69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69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69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69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69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69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69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69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69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69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69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69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69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69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69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69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69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69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69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69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69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69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69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69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69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69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69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69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69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69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69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69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69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69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69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69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69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69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69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69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69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69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69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69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69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69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69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69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69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69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69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69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69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69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69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69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69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69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69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69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69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69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69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69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69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69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69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69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69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69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69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69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69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69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69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69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69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69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69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69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69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69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69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69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69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69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69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69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69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69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69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69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69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69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69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69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69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69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69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69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69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69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69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69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69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69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69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69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69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69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69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69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69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69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69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69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69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69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69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69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69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69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69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69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69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69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69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69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69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69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69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69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69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69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69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69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69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69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69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69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69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69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69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69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69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69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69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69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69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69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69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69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69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69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69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69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69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69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69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69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69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69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69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69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69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69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69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69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69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69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69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69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69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69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69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69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69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69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69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69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69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69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69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69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69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69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69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69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69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69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69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69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69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69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69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69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69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69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69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69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69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69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69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69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69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69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69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69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69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69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69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69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69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69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69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69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69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69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69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69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69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69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69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69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69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69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69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69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69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69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69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69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69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69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69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69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69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69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69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69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69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69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69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69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69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69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69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69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69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69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69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69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69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69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69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69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69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69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69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69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69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69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69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69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69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69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69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69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69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69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69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69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69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69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69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69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69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69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69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69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69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69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69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69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69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69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69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69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69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69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69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69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69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69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69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69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69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69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69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69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69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69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69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69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69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69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69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69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69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69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69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69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69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69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69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69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2026-06-17T14:14:17Z</dcterms:modified>
  <cp:category/>
  <cp:contentStatus/>
</cp:coreProperties>
</file>