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1\Downloads\"/>
    </mc:Choice>
  </mc:AlternateContent>
  <xr:revisionPtr revIDLastSave="0" documentId="8_{06A343B4-FE2F-4A4F-A991-B907D8ED6A81}" xr6:coauthVersionLast="47" xr6:coauthVersionMax="47" xr10:uidLastSave="{00000000-0000-0000-0000-000000000000}"/>
  <bookViews>
    <workbookView xWindow="-108" yWindow="-108" windowWidth="23256" windowHeight="12456" activeTab="4" xr2:uid="{7B046131-F64E-4E25-AA3D-F5DB3B132420}"/>
  </bookViews>
  <sheets>
    <sheet name="11" sheetId="6" r:id="rId1"/>
    <sheet name="12" sheetId="8" r:id="rId2"/>
    <sheet name="13" sheetId="9" r:id="rId3"/>
    <sheet name="14" sheetId="10" r:id="rId4"/>
    <sheet name="15" sheetId="11" r:id="rId5"/>
  </sheets>
  <definedNames>
    <definedName name="Cost">'14'!$D$5:$D$16</definedName>
    <definedName name="Gross_Margin">'14'!$F$5:$F$16</definedName>
    <definedName name="_xlnm.Print_Area" localSheetId="2">'13'!$C$2:$F$15</definedName>
    <definedName name="Sales">'14'!$C$5:$C$16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1" l="1"/>
  <c r="D29" i="11"/>
  <c r="G16" i="11"/>
  <c r="G17" i="11"/>
  <c r="G18" i="11"/>
  <c r="G19" i="11"/>
  <c r="G20" i="11"/>
  <c r="G21" i="11"/>
  <c r="G22" i="11"/>
  <c r="G23" i="11"/>
  <c r="G24" i="11"/>
  <c r="G25" i="11"/>
  <c r="G26" i="11"/>
  <c r="G15" i="11"/>
  <c r="F16" i="11"/>
  <c r="F17" i="11"/>
  <c r="F18" i="11"/>
  <c r="F19" i="11"/>
  <c r="F20" i="11"/>
  <c r="F21" i="11"/>
  <c r="F22" i="11"/>
  <c r="F23" i="11"/>
  <c r="F24" i="11"/>
  <c r="F25" i="11"/>
  <c r="F26" i="11"/>
  <c r="F15" i="11"/>
  <c r="F10" i="11"/>
  <c r="C10" i="11"/>
  <c r="F5" i="10" a="1"/>
  <c r="F5" i="10" s="1"/>
  <c r="E5" i="10" a="1"/>
  <c r="E5" i="10" s="1"/>
  <c r="P14" i="8"/>
  <c r="P7" i="8"/>
  <c r="P6" i="8"/>
  <c r="P8" i="8"/>
  <c r="P9" i="8"/>
  <c r="P10" i="8"/>
  <c r="P11" i="8"/>
  <c r="P12" i="8"/>
  <c r="P13" i="8"/>
  <c r="P15" i="8"/>
  <c r="Q8" i="6"/>
  <c r="Q9" i="6"/>
  <c r="Q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<sst xmlns="http://schemas.openxmlformats.org/spreadsheetml/2006/main" count="89" uniqueCount="63">
  <si>
    <t>Month</t>
  </si>
  <si>
    <t>Jan</t>
  </si>
  <si>
    <t>Feb</t>
  </si>
  <si>
    <t>Mar</t>
  </si>
  <si>
    <t>Apr</t>
  </si>
  <si>
    <t>May</t>
  </si>
  <si>
    <t>Jun</t>
  </si>
  <si>
    <t>DAY-11</t>
  </si>
  <si>
    <t>Charts Basics</t>
  </si>
  <si>
    <t>Sales (₹)</t>
  </si>
  <si>
    <t>Growth %</t>
  </si>
  <si>
    <t>—</t>
  </si>
  <si>
    <t>Expenses (₹)</t>
  </si>
  <si>
    <t>Profit (₹)</t>
  </si>
  <si>
    <t>Monthly Sales</t>
  </si>
  <si>
    <t>Growth Trend</t>
  </si>
  <si>
    <t>Expense Distribution</t>
  </si>
  <si>
    <t xml:space="preserve">TOTAL EXPENSES </t>
  </si>
  <si>
    <t xml:space="preserve"> EXPENSES IN YEAR </t>
  </si>
  <si>
    <t>Region</t>
  </si>
  <si>
    <t>Jul</t>
  </si>
  <si>
    <t>Aug</t>
  </si>
  <si>
    <t>Sep</t>
  </si>
  <si>
    <t>Oct</t>
  </si>
  <si>
    <t>Nov</t>
  </si>
  <si>
    <t>Dec</t>
  </si>
  <si>
    <t>Avg Sales</t>
  </si>
  <si>
    <t>North</t>
  </si>
  <si>
    <t>South</t>
  </si>
  <si>
    <t>East</t>
  </si>
  <si>
    <t>West</t>
  </si>
  <si>
    <t>Central</t>
  </si>
  <si>
    <t>Northeast</t>
  </si>
  <si>
    <t>Northwest</t>
  </si>
  <si>
    <t>Southeast</t>
  </si>
  <si>
    <t>Southwest</t>
  </si>
  <si>
    <t>Coastal</t>
  </si>
  <si>
    <t>DAY-12</t>
  </si>
  <si>
    <t>Conditional Formatting &amp; Sparklines</t>
  </si>
  <si>
    <t>Revenue (₹)</t>
  </si>
  <si>
    <t>Profit Margin %</t>
  </si>
  <si>
    <t>Monthly Revenue &amp; Profit Margin</t>
  </si>
  <si>
    <t>Cost (₹)</t>
  </si>
  <si>
    <t>Gross Margin (₹)</t>
  </si>
  <si>
    <t>Gross Margin %</t>
  </si>
  <si>
    <t>DAY-14</t>
  </si>
  <si>
    <t>Named Ranges &amp; Basic Named Formulas</t>
  </si>
  <si>
    <t>DAY-15</t>
  </si>
  <si>
    <t>What-If Analysis</t>
  </si>
  <si>
    <t>Parameter</t>
  </si>
  <si>
    <t>Value</t>
  </si>
  <si>
    <t>Loan Amount (₹)</t>
  </si>
  <si>
    <t>Tenure (Months)</t>
  </si>
  <si>
    <t>Interest Rate (per annum)</t>
  </si>
  <si>
    <t>Target EMI (₹)</t>
  </si>
  <si>
    <t>Calculated EMI (₹)</t>
  </si>
  <si>
    <t>Find Interest Rate for Target EMI</t>
  </si>
  <si>
    <t>Create Cashflow Scenarios</t>
  </si>
  <si>
    <t>EMI (₹)</t>
  </si>
  <si>
    <t>Net Cashflow (Best Case)</t>
  </si>
  <si>
    <t>Net Cashflow (Worst Case)</t>
  </si>
  <si>
    <t>AVG Net Cashflow (Best Case)</t>
  </si>
  <si>
    <t>AVG Net Cashflow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</si>
</sst>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3" fillId="6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/>
    <xf numFmtId="0" fontId="1" fillId="0" borderId="0" xfId="0" applyFon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1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17" fontId="5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/>
    </xf>
    <xf numFmtId="10" fontId="5" fillId="0" borderId="6" xfId="0" applyNumberFormat="1" applyFont="1" applyBorder="1" applyAlignment="1">
      <alignment horizontal="right" vertical="center"/>
    </xf>
    <xf numFmtId="3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1" xfId="0" applyNumberFormat="1" applyBorder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'11'!$C$5</c:f>
              <c:strCache>
                <c:ptCount val="1"/>
                <c:pt idx="0">
                  <c:v>Sales (₹)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'11'!$B$6:$B$35</c:f>
              <c:numCache>
                <c:formatCode>mmm\-yy</c:formatCode>
                <c:ptCount val="30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</c:numCache>
            </c:numRef>
          </c:cat>
          <c:val>
            <c:numRef>
              <c:f>'11'!$C$6:$C$35</c:f>
              <c:numCache>
                <c:formatCode>General</c:formatCode>
                <c:ptCount val="30"/>
                <c:pt idx="0">
                  <c:v>145000</c:v>
                </c:pt>
                <c:pt idx="1">
                  <c:v>152000</c:v>
                </c:pt>
                <c:pt idx="2">
                  <c:v>160000</c:v>
                </c:pt>
                <c:pt idx="3">
                  <c:v>168500</c:v>
                </c:pt>
                <c:pt idx="4">
                  <c:v>174000</c:v>
                </c:pt>
                <c:pt idx="5">
                  <c:v>182000</c:v>
                </c:pt>
                <c:pt idx="6">
                  <c:v>190000</c:v>
                </c:pt>
                <c:pt idx="7">
                  <c:v>198000</c:v>
                </c:pt>
                <c:pt idx="8">
                  <c:v>205000</c:v>
                </c:pt>
                <c:pt idx="9">
                  <c:v>214500</c:v>
                </c:pt>
                <c:pt idx="10">
                  <c:v>223000</c:v>
                </c:pt>
                <c:pt idx="11">
                  <c:v>231000</c:v>
                </c:pt>
                <c:pt idx="12">
                  <c:v>240500</c:v>
                </c:pt>
                <c:pt idx="13">
                  <c:v>249000</c:v>
                </c:pt>
                <c:pt idx="14">
                  <c:v>260000</c:v>
                </c:pt>
                <c:pt idx="15">
                  <c:v>272000</c:v>
                </c:pt>
                <c:pt idx="16">
                  <c:v>283000</c:v>
                </c:pt>
                <c:pt idx="17">
                  <c:v>291000</c:v>
                </c:pt>
                <c:pt idx="18">
                  <c:v>304000</c:v>
                </c:pt>
                <c:pt idx="19">
                  <c:v>315500</c:v>
                </c:pt>
                <c:pt idx="20">
                  <c:v>326000</c:v>
                </c:pt>
                <c:pt idx="21">
                  <c:v>337000</c:v>
                </c:pt>
                <c:pt idx="22">
                  <c:v>345500</c:v>
                </c:pt>
                <c:pt idx="23">
                  <c:v>356000</c:v>
                </c:pt>
                <c:pt idx="24">
                  <c:v>367500</c:v>
                </c:pt>
                <c:pt idx="25">
                  <c:v>379000</c:v>
                </c:pt>
                <c:pt idx="26">
                  <c:v>392000</c:v>
                </c:pt>
                <c:pt idx="27">
                  <c:v>404500</c:v>
                </c:pt>
                <c:pt idx="28">
                  <c:v>418000</c:v>
                </c:pt>
                <c:pt idx="29">
                  <c:v>430000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C-4094-8517-A95261BC1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640111"/>
        <c:axId val="1330640591"/>
      </c:barChart>
      <c:dateAx>
        <c:axId val="133064011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40591"/>
        <c:crosses val="autoZero"/>
        <c:auto val="1"/>
        <c:lblOffset val="100"/>
        <c:baseTimeUnit val="months"/>
      </c:dateAx>
      <c:valAx>
        <c:axId val="133064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'11'!$F$5:$F$6</c:f>
              <c:strCache>
                <c:ptCount val="2"/>
                <c:pt idx="0">
                  <c:v>Growth %</c:v>
                </c:pt>
                <c:pt idx="1">
                  <c:v>—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8000"/>
                </a:schemeClr>
              </a:solidFill>
              <a:ln w="9525">
                <a:solidFill>
                  <a:schemeClr val="accent1">
                    <a:shade val="58000"/>
                  </a:schemeClr>
                </a:solidFill>
              </a:ln>
              <a:effectLst/>
            </c:spPr>
          </c:marker>
          <c:cat>
            <c:numRef>
              <c:f>'11'!$B$7:$B$35</c:f>
              <c:numCache>
                <c:formatCode>mmm\-yy</c:formatCode>
                <c:ptCount val="29"/>
                <c:pt idx="0">
                  <c:v>44958</c:v>
                </c:pt>
                <c:pt idx="1">
                  <c:v>44986</c:v>
                </c:pt>
                <c:pt idx="2">
                  <c:v>45017</c:v>
                </c:pt>
                <c:pt idx="3">
                  <c:v>45047</c:v>
                </c:pt>
                <c:pt idx="4">
                  <c:v>45078</c:v>
                </c:pt>
                <c:pt idx="5">
                  <c:v>45108</c:v>
                </c:pt>
                <c:pt idx="6">
                  <c:v>45139</c:v>
                </c:pt>
                <c:pt idx="7">
                  <c:v>45170</c:v>
                </c:pt>
                <c:pt idx="8">
                  <c:v>45200</c:v>
                </c:pt>
                <c:pt idx="9">
                  <c:v>45231</c:v>
                </c:pt>
                <c:pt idx="10">
                  <c:v>45261</c:v>
                </c:pt>
                <c:pt idx="11">
                  <c:v>45292</c:v>
                </c:pt>
                <c:pt idx="12">
                  <c:v>45323</c:v>
                </c:pt>
                <c:pt idx="13">
                  <c:v>45352</c:v>
                </c:pt>
                <c:pt idx="14">
                  <c:v>45383</c:v>
                </c:pt>
                <c:pt idx="15">
                  <c:v>45413</c:v>
                </c:pt>
                <c:pt idx="16">
                  <c:v>45444</c:v>
                </c:pt>
                <c:pt idx="17">
                  <c:v>45474</c:v>
                </c:pt>
                <c:pt idx="18">
                  <c:v>45505</c:v>
                </c:pt>
                <c:pt idx="19">
                  <c:v>45536</c:v>
                </c:pt>
                <c:pt idx="20">
                  <c:v>45566</c:v>
                </c:pt>
                <c:pt idx="21">
                  <c:v>45597</c:v>
                </c:pt>
                <c:pt idx="22">
                  <c:v>45627</c:v>
                </c:pt>
                <c:pt idx="23">
                  <c:v>45658</c:v>
                </c:pt>
                <c:pt idx="24">
                  <c:v>45689</c:v>
                </c:pt>
                <c:pt idx="25">
                  <c:v>45717</c:v>
                </c:pt>
                <c:pt idx="26">
                  <c:v>45748</c:v>
                </c:pt>
                <c:pt idx="27">
                  <c:v>45778</c:v>
                </c:pt>
                <c:pt idx="28">
                  <c:v>45809</c:v>
                </c:pt>
              </c:numCache>
            </c:numRef>
          </c:cat>
          <c:val>
            <c:numRef>
              <c:f>'11'!$F$7:$F$35</c:f>
              <c:numCache>
                <c:formatCode>0.00%</c:formatCode>
                <c:ptCount val="29"/>
                <c:pt idx="0">
                  <c:v>4.8000000000000001E-2</c:v>
                </c:pt>
                <c:pt idx="1">
                  <c:v>5.2999999999999999E-2</c:v>
                </c:pt>
                <c:pt idx="2">
                  <c:v>5.2999999999999999E-2</c:v>
                </c:pt>
                <c:pt idx="3">
                  <c:v>3.3000000000000002E-2</c:v>
                </c:pt>
                <c:pt idx="4">
                  <c:v>4.5999999999999999E-2</c:v>
                </c:pt>
                <c:pt idx="5">
                  <c:v>4.3999999999999997E-2</c:v>
                </c:pt>
                <c:pt idx="6">
                  <c:v>4.2000000000000003E-2</c:v>
                </c:pt>
                <c:pt idx="7">
                  <c:v>3.5000000000000003E-2</c:v>
                </c:pt>
                <c:pt idx="8">
                  <c:v>4.5999999999999999E-2</c:v>
                </c:pt>
                <c:pt idx="9">
                  <c:v>0.04</c:v>
                </c:pt>
                <c:pt idx="10">
                  <c:v>3.5999999999999997E-2</c:v>
                </c:pt>
                <c:pt idx="11">
                  <c:v>4.1000000000000002E-2</c:v>
                </c:pt>
                <c:pt idx="12">
                  <c:v>3.5000000000000003E-2</c:v>
                </c:pt>
                <c:pt idx="13">
                  <c:v>4.3999999999999997E-2</c:v>
                </c:pt>
                <c:pt idx="14">
                  <c:v>4.5999999999999999E-2</c:v>
                </c:pt>
                <c:pt idx="15">
                  <c:v>0.04</c:v>
                </c:pt>
                <c:pt idx="16">
                  <c:v>2.8000000000000001E-2</c:v>
                </c:pt>
                <c:pt idx="17">
                  <c:v>4.4999999999999998E-2</c:v>
                </c:pt>
                <c:pt idx="18">
                  <c:v>3.7999999999999999E-2</c:v>
                </c:pt>
                <c:pt idx="19">
                  <c:v>3.3000000000000002E-2</c:v>
                </c:pt>
                <c:pt idx="20">
                  <c:v>3.4000000000000002E-2</c:v>
                </c:pt>
                <c:pt idx="21">
                  <c:v>2.5000000000000001E-2</c:v>
                </c:pt>
                <c:pt idx="22">
                  <c:v>0.03</c:v>
                </c:pt>
                <c:pt idx="23">
                  <c:v>3.2000000000000001E-2</c:v>
                </c:pt>
                <c:pt idx="24">
                  <c:v>3.1E-2</c:v>
                </c:pt>
                <c:pt idx="25">
                  <c:v>3.4000000000000002E-2</c:v>
                </c:pt>
                <c:pt idx="26">
                  <c:v>3.2000000000000001E-2</c:v>
                </c:pt>
                <c:pt idx="27">
                  <c:v>3.3000000000000002E-2</c:v>
                </c:pt>
                <c:pt idx="28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3B-490B-83C6-AEBE5108F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2730847"/>
        <c:axId val="19427313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'11'!$C$5:$C$6</c15:sqref>
                        </c15:formulaRef>
                      </c:ext>
                    </c:extLst>
                    <c:strCache>
                      <c:ptCount val="2"/>
                      <c:pt idx="0">
                        <c:v>Sales (₹)</c:v>
                      </c:pt>
                      <c:pt idx="1">
                        <c:v>145000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58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'11'!$B$7:$B$35</c15:sqref>
                        </c15:formulaRef>
                      </c:ext>
                    </c:extLst>
                    <c:numCache>
                      <c:formatCode>mmm\-yy</c:formatCode>
                      <c:ptCount val="29"/>
                      <c:pt idx="0">
                        <c:v>44958</c:v>
                      </c:pt>
                      <c:pt idx="1">
                        <c:v>44986</c:v>
                      </c:pt>
                      <c:pt idx="2">
                        <c:v>45017</c:v>
                      </c:pt>
                      <c:pt idx="3">
                        <c:v>45047</c:v>
                      </c:pt>
                      <c:pt idx="4">
                        <c:v>45078</c:v>
                      </c:pt>
                      <c:pt idx="5">
                        <c:v>45108</c:v>
                      </c:pt>
                      <c:pt idx="6">
                        <c:v>45139</c:v>
                      </c:pt>
                      <c:pt idx="7">
                        <c:v>45170</c:v>
                      </c:pt>
                      <c:pt idx="8">
                        <c:v>45200</c:v>
                      </c:pt>
                      <c:pt idx="9">
                        <c:v>45231</c:v>
                      </c:pt>
                      <c:pt idx="10">
                        <c:v>45261</c:v>
                      </c:pt>
                      <c:pt idx="11">
                        <c:v>45292</c:v>
                      </c:pt>
                      <c:pt idx="12">
                        <c:v>45323</c:v>
                      </c:pt>
                      <c:pt idx="13">
                        <c:v>45352</c:v>
                      </c:pt>
                      <c:pt idx="14">
                        <c:v>45383</c:v>
                      </c:pt>
                      <c:pt idx="15">
                        <c:v>45413</c:v>
                      </c:pt>
                      <c:pt idx="16">
                        <c:v>45444</c:v>
                      </c:pt>
                      <c:pt idx="17">
                        <c:v>45474</c:v>
                      </c:pt>
                      <c:pt idx="18">
                        <c:v>45505</c:v>
                      </c:pt>
                      <c:pt idx="19">
                        <c:v>45536</c:v>
                      </c:pt>
                      <c:pt idx="20">
                        <c:v>45566</c:v>
                      </c:pt>
                      <c:pt idx="21">
                        <c:v>45597</c:v>
                      </c:pt>
                      <c:pt idx="22">
                        <c:v>45627</c:v>
                      </c:pt>
                      <c:pt idx="23">
                        <c:v>45658</c:v>
                      </c:pt>
                      <c:pt idx="24">
                        <c:v>45689</c:v>
                      </c:pt>
                      <c:pt idx="25">
                        <c:v>45717</c:v>
                      </c:pt>
                      <c:pt idx="26">
                        <c:v>45748</c:v>
                      </c:pt>
                      <c:pt idx="27">
                        <c:v>45778</c:v>
                      </c:pt>
                      <c:pt idx="28">
                        <c:v>45809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'11'!$C$7:$C$35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152000</c:v>
                      </c:pt>
                      <c:pt idx="1">
                        <c:v>160000</c:v>
                      </c:pt>
                      <c:pt idx="2">
                        <c:v>168500</c:v>
                      </c:pt>
                      <c:pt idx="3">
                        <c:v>174000</c:v>
                      </c:pt>
                      <c:pt idx="4">
                        <c:v>182000</c:v>
                      </c:pt>
                      <c:pt idx="5">
                        <c:v>190000</c:v>
                      </c:pt>
                      <c:pt idx="6">
                        <c:v>198000</c:v>
                      </c:pt>
                      <c:pt idx="7">
                        <c:v>205000</c:v>
                      </c:pt>
                      <c:pt idx="8">
                        <c:v>214500</c:v>
                      </c:pt>
                      <c:pt idx="9">
                        <c:v>223000</c:v>
                      </c:pt>
                      <c:pt idx="10">
                        <c:v>231000</c:v>
                      </c:pt>
                      <c:pt idx="11">
                        <c:v>240500</c:v>
                      </c:pt>
                      <c:pt idx="12">
                        <c:v>249000</c:v>
                      </c:pt>
                      <c:pt idx="13">
                        <c:v>260000</c:v>
                      </c:pt>
                      <c:pt idx="14">
                        <c:v>272000</c:v>
                      </c:pt>
                      <c:pt idx="15">
                        <c:v>283000</c:v>
                      </c:pt>
                      <c:pt idx="16">
                        <c:v>291000</c:v>
                      </c:pt>
                      <c:pt idx="17">
                        <c:v>304000</c:v>
                      </c:pt>
                      <c:pt idx="18">
                        <c:v>315500</c:v>
                      </c:pt>
                      <c:pt idx="19">
                        <c:v>326000</c:v>
                      </c:pt>
                      <c:pt idx="20">
                        <c:v>337000</c:v>
                      </c:pt>
                      <c:pt idx="21">
                        <c:v>345500</c:v>
                      </c:pt>
                      <c:pt idx="22">
                        <c:v>356000</c:v>
                      </c:pt>
                      <c:pt idx="23">
                        <c:v>367500</c:v>
                      </c:pt>
                      <c:pt idx="24">
                        <c:v>379000</c:v>
                      </c:pt>
                      <c:pt idx="25">
                        <c:v>392000</c:v>
                      </c:pt>
                      <c:pt idx="26">
                        <c:v>404500</c:v>
                      </c:pt>
                      <c:pt idx="27">
                        <c:v>418000</c:v>
                      </c:pt>
                      <c:pt idx="28">
                        <c:v>430000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03B-490B-83C6-AEBE5108FCF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'11'!$D$5:$D$6</c15:sqref>
                        </c15:formulaRef>
                      </c:ext>
                    </c:extLst>
                    <c:strCache>
                      <c:ptCount val="2"/>
                      <c:pt idx="0">
                        <c:v>Expenses (₹)</c:v>
                      </c:pt>
                      <c:pt idx="1">
                        <c:v>95000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86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'11'!$B$7:$B$35</c15:sqref>
                        </c15:formulaRef>
                      </c:ext>
                    </c:extLst>
                    <c:numCache>
                      <c:formatCode>mmm\-yy</c:formatCode>
                      <c:ptCount val="29"/>
                      <c:pt idx="0">
                        <c:v>44958</c:v>
                      </c:pt>
                      <c:pt idx="1">
                        <c:v>44986</c:v>
                      </c:pt>
                      <c:pt idx="2">
                        <c:v>45017</c:v>
                      </c:pt>
                      <c:pt idx="3">
                        <c:v>45047</c:v>
                      </c:pt>
                      <c:pt idx="4">
                        <c:v>45078</c:v>
                      </c:pt>
                      <c:pt idx="5">
                        <c:v>45108</c:v>
                      </c:pt>
                      <c:pt idx="6">
                        <c:v>45139</c:v>
                      </c:pt>
                      <c:pt idx="7">
                        <c:v>45170</c:v>
                      </c:pt>
                      <c:pt idx="8">
                        <c:v>45200</c:v>
                      </c:pt>
                      <c:pt idx="9">
                        <c:v>45231</c:v>
                      </c:pt>
                      <c:pt idx="10">
                        <c:v>45261</c:v>
                      </c:pt>
                      <c:pt idx="11">
                        <c:v>45292</c:v>
                      </c:pt>
                      <c:pt idx="12">
                        <c:v>45323</c:v>
                      </c:pt>
                      <c:pt idx="13">
                        <c:v>45352</c:v>
                      </c:pt>
                      <c:pt idx="14">
                        <c:v>45383</c:v>
                      </c:pt>
                      <c:pt idx="15">
                        <c:v>45413</c:v>
                      </c:pt>
                      <c:pt idx="16">
                        <c:v>45444</c:v>
                      </c:pt>
                      <c:pt idx="17">
                        <c:v>45474</c:v>
                      </c:pt>
                      <c:pt idx="18">
                        <c:v>45505</c:v>
                      </c:pt>
                      <c:pt idx="19">
                        <c:v>45536</c:v>
                      </c:pt>
                      <c:pt idx="20">
                        <c:v>45566</c:v>
                      </c:pt>
                      <c:pt idx="21">
                        <c:v>45597</c:v>
                      </c:pt>
                      <c:pt idx="22">
                        <c:v>45627</c:v>
                      </c:pt>
                      <c:pt idx="23">
                        <c:v>45658</c:v>
                      </c:pt>
                      <c:pt idx="24">
                        <c:v>45689</c:v>
                      </c:pt>
                      <c:pt idx="25">
                        <c:v>45717</c:v>
                      </c:pt>
                      <c:pt idx="26">
                        <c:v>45748</c:v>
                      </c:pt>
                      <c:pt idx="27">
                        <c:v>45778</c:v>
                      </c:pt>
                      <c:pt idx="28">
                        <c:v>45809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'11'!$D$7:$D$35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98000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108000</c:v>
                      </c:pt>
                      <c:pt idx="4">
                        <c:v>112000</c:v>
                      </c:pt>
                      <c:pt idx="5">
                        <c:v>115500</c:v>
                      </c:pt>
                      <c:pt idx="6">
                        <c:v>118000</c:v>
                      </c:pt>
                      <c:pt idx="7">
                        <c:v>121000</c:v>
                      </c:pt>
                      <c:pt idx="8">
                        <c:v>126000</c:v>
                      </c:pt>
                      <c:pt idx="9">
                        <c:v>129000</c:v>
                      </c:pt>
                      <c:pt idx="10">
                        <c:v>133000</c:v>
                      </c:pt>
                      <c:pt idx="11">
                        <c:v>136000</c:v>
                      </c:pt>
                      <c:pt idx="12">
                        <c:v>140000</c:v>
                      </c:pt>
                      <c:pt idx="13">
                        <c:v>145000</c:v>
                      </c:pt>
                      <c:pt idx="14">
                        <c:v>151000</c:v>
                      </c:pt>
                      <c:pt idx="15">
                        <c:v>157000</c:v>
                      </c:pt>
                      <c:pt idx="16">
                        <c:v>160000</c:v>
                      </c:pt>
                      <c:pt idx="17">
                        <c:v>165000</c:v>
                      </c:pt>
                      <c:pt idx="18">
                        <c:v>171000</c:v>
                      </c:pt>
                      <c:pt idx="19">
                        <c:v>176000</c:v>
                      </c:pt>
                      <c:pt idx="20">
                        <c:v>181000</c:v>
                      </c:pt>
                      <c:pt idx="21">
                        <c:v>185000</c:v>
                      </c:pt>
                      <c:pt idx="22">
                        <c:v>189000</c:v>
                      </c:pt>
                      <c:pt idx="23">
                        <c:v>193000</c:v>
                      </c:pt>
                      <c:pt idx="24">
                        <c:v>198000</c:v>
                      </c:pt>
                      <c:pt idx="25">
                        <c:v>203000</c:v>
                      </c:pt>
                      <c:pt idx="26">
                        <c:v>207000</c:v>
                      </c:pt>
                      <c:pt idx="27">
                        <c:v>212000</c:v>
                      </c:pt>
                      <c:pt idx="28">
                        <c:v>218000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03B-490B-83C6-AEBE5108FCF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'11'!$E$5:$E$6</c15:sqref>
                        </c15:formulaRef>
                      </c:ext>
                    </c:extLst>
                    <c:strCache>
                      <c:ptCount val="2"/>
                      <c:pt idx="0">
                        <c:v>Profit (₹)</c:v>
                      </c:pt>
                      <c:pt idx="1">
                        <c:v>50000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shade val="86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'11'!$B$7:$B$35</c15:sqref>
                        </c15:formulaRef>
                      </c:ext>
                    </c:extLst>
                    <c:numCache>
                      <c:formatCode>mmm\-yy</c:formatCode>
                      <c:ptCount val="29"/>
                      <c:pt idx="0">
                        <c:v>44958</c:v>
                      </c:pt>
                      <c:pt idx="1">
                        <c:v>44986</c:v>
                      </c:pt>
                      <c:pt idx="2">
                        <c:v>45017</c:v>
                      </c:pt>
                      <c:pt idx="3">
                        <c:v>45047</c:v>
                      </c:pt>
                      <c:pt idx="4">
                        <c:v>45078</c:v>
                      </c:pt>
                      <c:pt idx="5">
                        <c:v>45108</c:v>
                      </c:pt>
                      <c:pt idx="6">
                        <c:v>45139</c:v>
                      </c:pt>
                      <c:pt idx="7">
                        <c:v>45170</c:v>
                      </c:pt>
                      <c:pt idx="8">
                        <c:v>45200</c:v>
                      </c:pt>
                      <c:pt idx="9">
                        <c:v>45231</c:v>
                      </c:pt>
                      <c:pt idx="10">
                        <c:v>45261</c:v>
                      </c:pt>
                      <c:pt idx="11">
                        <c:v>45292</c:v>
                      </c:pt>
                      <c:pt idx="12">
                        <c:v>45323</c:v>
                      </c:pt>
                      <c:pt idx="13">
                        <c:v>45352</c:v>
                      </c:pt>
                      <c:pt idx="14">
                        <c:v>45383</c:v>
                      </c:pt>
                      <c:pt idx="15">
                        <c:v>45413</c:v>
                      </c:pt>
                      <c:pt idx="16">
                        <c:v>45444</c:v>
                      </c:pt>
                      <c:pt idx="17">
                        <c:v>45474</c:v>
                      </c:pt>
                      <c:pt idx="18">
                        <c:v>45505</c:v>
                      </c:pt>
                      <c:pt idx="19">
                        <c:v>45536</c:v>
                      </c:pt>
                      <c:pt idx="20">
                        <c:v>45566</c:v>
                      </c:pt>
                      <c:pt idx="21">
                        <c:v>45597</c:v>
                      </c:pt>
                      <c:pt idx="22">
                        <c:v>45627</c:v>
                      </c:pt>
                      <c:pt idx="23">
                        <c:v>45658</c:v>
                      </c:pt>
                      <c:pt idx="24">
                        <c:v>45689</c:v>
                      </c:pt>
                      <c:pt idx="25">
                        <c:v>45717</c:v>
                      </c:pt>
                      <c:pt idx="26">
                        <c:v>45748</c:v>
                      </c:pt>
                      <c:pt idx="27">
                        <c:v>45778</c:v>
                      </c:pt>
                      <c:pt idx="28">
                        <c:v>45809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'11'!$E$7:$E$35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54000</c:v>
                      </c:pt>
                      <c:pt idx="1">
                        <c:v>59000</c:v>
                      </c:pt>
                      <c:pt idx="2">
                        <c:v>63500</c:v>
                      </c:pt>
                      <c:pt idx="3">
                        <c:v>66000</c:v>
                      </c:pt>
                      <c:pt idx="4">
                        <c:v>70000</c:v>
                      </c:pt>
                      <c:pt idx="5">
                        <c:v>74500</c:v>
                      </c:pt>
                      <c:pt idx="6">
                        <c:v>80000</c:v>
                      </c:pt>
                      <c:pt idx="7">
                        <c:v>84000</c:v>
                      </c:pt>
                      <c:pt idx="8">
                        <c:v>88500</c:v>
                      </c:pt>
                      <c:pt idx="9">
                        <c:v>94000</c:v>
                      </c:pt>
                      <c:pt idx="10">
                        <c:v>98000</c:v>
                      </c:pt>
                      <c:pt idx="11">
                        <c:v>104500</c:v>
                      </c:pt>
                      <c:pt idx="12">
                        <c:v>109000</c:v>
                      </c:pt>
                      <c:pt idx="13">
                        <c:v>115000</c:v>
                      </c:pt>
                      <c:pt idx="14">
                        <c:v>121000</c:v>
                      </c:pt>
                      <c:pt idx="15">
                        <c:v>126000</c:v>
                      </c:pt>
                      <c:pt idx="16">
                        <c:v>131000</c:v>
                      </c:pt>
                      <c:pt idx="17">
                        <c:v>139000</c:v>
                      </c:pt>
                      <c:pt idx="18">
                        <c:v>144500</c:v>
                      </c:pt>
                      <c:pt idx="19">
                        <c:v>150000</c:v>
                      </c:pt>
                      <c:pt idx="20">
                        <c:v>156000</c:v>
                      </c:pt>
                      <c:pt idx="21">
                        <c:v>160500</c:v>
                      </c:pt>
                      <c:pt idx="22">
                        <c:v>167000</c:v>
                      </c:pt>
                      <c:pt idx="23">
                        <c:v>174500</c:v>
                      </c:pt>
                      <c:pt idx="24">
                        <c:v>181000</c:v>
                      </c:pt>
                      <c:pt idx="25">
                        <c:v>189000</c:v>
                      </c:pt>
                      <c:pt idx="26">
                        <c:v>197500</c:v>
                      </c:pt>
                      <c:pt idx="27">
                        <c:v>206000</c:v>
                      </c:pt>
                      <c:pt idx="28">
                        <c:v>212000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03B-490B-83C6-AEBE5108FCFC}"/>
                  </c:ext>
                </c:extLst>
              </c15:ser>
            </c15:filteredLineSeries>
          </c:ext>
        </c:extLst>
      </c:lineChart>
      <c:dateAx>
        <c:axId val="194273084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31327"/>
        <c:crosses val="autoZero"/>
        <c:auto val="1"/>
        <c:lblOffset val="100"/>
        <c:baseTimeUnit val="months"/>
      </c:dateAx>
      <c:valAx>
        <c:axId val="19427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3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'11'!$P$7</c:f>
              <c:strCache>
                <c:ptCount val="1"/>
                <c:pt idx="0">
                  <c:v> EXPENSES IN YEAR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1E-4280-935F-95733D4548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1E-4280-935F-95733D45486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1E-4280-935F-95733D4548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'11'!$P$8:$P$10</c:f>
              <c:numCache>
                <c:formatCode>General</c:formatCode>
                <c:ptCount val="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4-41ED-B461-F8D6F120A6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'11'!$Q$7</c15:sqref>
                        </c15:formulaRef>
                      </c:ext>
                    </c:extLst>
                    <c:strCache>
                      <c:ptCount val="1"/>
                      <c:pt idx="0">
                        <c:v>TOTAL EXPENSES 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tint val="65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tint val="65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tint val="65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7-D51E-4280-935F-95733D454862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D51E-4280-935F-95733D454862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1">
                            <a:shade val="65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hade val="65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shade val="65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D51E-4280-935F-95733D454862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'11'!$Q$8:$Q$10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1361500</c:v>
                      </c:pt>
                      <c:pt idx="1">
                        <c:v>3579500</c:v>
                      </c:pt>
                      <c:pt idx="2">
                        <c:v>2391000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654-41ED-B461-F8D6F120A69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Revenue &amp; Profit Margin</a:t>
            </a:r>
            <a:endParaRPr lang="en-IN"/>
          </a:p>
        </c:rich>
      </c:tx>
      <c:layout>
        <c:manualLayout>
          <c:xMode val="edge"/>
          <c:yMode val="edge"/>
          <c:x val="0.2189544845541650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'13'!$C$3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'13'!$B$4:$B$15</c:f>
              <c:numCache>
                <c:formatCode>mmm\-yy</c:formatCode>
                <c:ptCount val="12"/>
              </c:numCache>
            </c:numRef>
          </c:cat>
          <c:val>
            <c:numRef>
              <c:f>'13'!$C$4:$C$15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1-4F48-BB94-785D0BC314D1}"/>
            </c:ext>
          </c:extLst>
        </c:ser>
        <c:ser>
          <c:idx val="1"/>
          <c:order val="1"/>
          <c:tx>
            <c:strRef>
              <c:f>'13'!$D$3</c:f>
              <c:strCache>
                <c:ptCount val="1"/>
                <c:pt idx="0">
                  <c:v>Revenue (₹)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'13'!$B$4:$B$15</c:f>
              <c:numCache>
                <c:formatCode>mmm\-yy</c:formatCode>
                <c:ptCount val="12"/>
              </c:numCache>
            </c:numRef>
          </c:cat>
          <c:val>
            <c:numRef>
              <c:f>'13'!$D$4:$D$15</c:f>
              <c:numCache>
                <c:formatCode>General</c:formatCode>
                <c:ptCount val="12"/>
                <c:pt idx="0">
                  <c:v>420000</c:v>
                </c:pt>
                <c:pt idx="1">
                  <c:v>435000</c:v>
                </c:pt>
                <c:pt idx="2">
                  <c:v>450000</c:v>
                </c:pt>
                <c:pt idx="3">
                  <c:v>468000</c:v>
                </c:pt>
                <c:pt idx="4">
                  <c:v>482000</c:v>
                </c:pt>
                <c:pt idx="5">
                  <c:v>498000</c:v>
                </c:pt>
                <c:pt idx="6">
                  <c:v>510000</c:v>
                </c:pt>
                <c:pt idx="7">
                  <c:v>525000</c:v>
                </c:pt>
                <c:pt idx="8">
                  <c:v>540000</c:v>
                </c:pt>
                <c:pt idx="9">
                  <c:v>556000</c:v>
                </c:pt>
                <c:pt idx="10">
                  <c:v>572000</c:v>
                </c:pt>
                <c:pt idx="11">
                  <c:v>590000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1-4F48-BB94-785D0BC31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9037616"/>
        <c:axId val="1679044336"/>
      </c:barChart>
      <c:lineChart>
        <c:grouping val="standard"/>
        <c:varyColors val="0"/>
        <c:ser>
          <c:idx val="2"/>
          <c:order val="2"/>
          <c:tx>
            <c:strRef>
              <c:f>'13'!$E$3</c:f>
              <c:strCache>
                <c:ptCount val="1"/>
                <c:pt idx="0">
                  <c:v>Profit (₹)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'13'!$B$4:$B$15</c:f>
              <c:numCache>
                <c:formatCode>mmm\-yy</c:formatCode>
                <c:ptCount val="12"/>
              </c:numCache>
            </c:numRef>
          </c:cat>
          <c:val>
            <c:numRef>
              <c:f>'13'!$E$4:$E$15</c:f>
              <c:numCache>
                <c:formatCode>General</c:formatCode>
                <c:ptCount val="12"/>
                <c:pt idx="0">
                  <c:v>73500</c:v>
                </c:pt>
                <c:pt idx="1">
                  <c:v>85000</c:v>
                </c:pt>
                <c:pt idx="2">
                  <c:v>94500</c:v>
                </c:pt>
                <c:pt idx="3">
                  <c:v>97000</c:v>
                </c:pt>
                <c:pt idx="4">
                  <c:v>102000</c:v>
                </c:pt>
                <c:pt idx="5">
                  <c:v>109000</c:v>
                </c:pt>
                <c:pt idx="6">
                  <c:v>111000</c:v>
                </c:pt>
                <c:pt idx="7">
                  <c:v>118000</c:v>
                </c:pt>
                <c:pt idx="8">
                  <c:v>122000</c:v>
                </c:pt>
                <c:pt idx="9">
                  <c:v>126000</c:v>
                </c:pt>
                <c:pt idx="10">
                  <c:v>132000</c:v>
                </c:pt>
                <c:pt idx="11">
                  <c:v>139000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1-4F48-BB94-785D0BC31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031856"/>
        <c:axId val="1679035216"/>
      </c:lineChart>
      <c:catAx>
        <c:axId val="1679037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44336"/>
        <c:crosses val="autoZero"/>
        <c:auto val="1"/>
        <c:lblAlgn val="ctr"/>
        <c:lblOffset val="100"/>
        <c:noMultiLvlLbl val="0"/>
      </c:catAx>
      <c:valAx>
        <c:axId val="16790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37616"/>
        <c:crosses val="autoZero"/>
        <c:crossBetween val="between"/>
      </c:valAx>
      <c:valAx>
        <c:axId val="16790352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31856"/>
        <c:crosses val="max"/>
        <c:crossBetween val="between"/>
      </c:valAx>
      <c:catAx>
        <c:axId val="16790318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67903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Sales and Gross Margin KPI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'14'!$C$4</c:f>
              <c:strCache>
                <c:ptCount val="1"/>
                <c:pt idx="0">
                  <c:v>Sales (₹)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'14'!$B$5:$B$16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'14'!$C$5:$C$16</c:f>
              <c:numCache>
                <c:formatCode>General</c:formatCode>
                <c:ptCount val="12"/>
                <c:pt idx="0">
                  <c:v>420000</c:v>
                </c:pt>
                <c:pt idx="1">
                  <c:v>435000</c:v>
                </c:pt>
                <c:pt idx="2">
                  <c:v>450000</c:v>
                </c:pt>
                <c:pt idx="3">
                  <c:v>468000</c:v>
                </c:pt>
                <c:pt idx="4">
                  <c:v>482000</c:v>
                </c:pt>
                <c:pt idx="5">
                  <c:v>498000</c:v>
                </c:pt>
                <c:pt idx="6">
                  <c:v>510000</c:v>
                </c:pt>
                <c:pt idx="7">
                  <c:v>525000</c:v>
                </c:pt>
                <c:pt idx="8">
                  <c:v>540000</c:v>
                </c:pt>
                <c:pt idx="9">
                  <c:v>556000</c:v>
                </c:pt>
                <c:pt idx="10">
                  <c:v>572000</c:v>
                </c:pt>
                <c:pt idx="11">
                  <c:v>590000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4311-84C3-34DA8C7AC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8303440"/>
        <c:axId val="1828301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'14'!$D$4</c15:sqref>
                        </c15:formulaRef>
                      </c:ext>
                    </c:extLst>
                    <c:strCache>
                      <c:ptCount val="1"/>
                      <c:pt idx="0">
                        <c:v>Cost (₹)</c:v>
                      </c:pt>
                    </c:strCache>
                  </c:strRef>
                </c:tx>
                <c:spPr>
                  <a:solidFill>
                    <a:schemeClr val="accent1">
                      <a:shade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'14'!$B$5:$B$16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45292</c:v>
                      </c:pt>
                      <c:pt idx="1">
                        <c:v>45323</c:v>
                      </c:pt>
                      <c:pt idx="2">
                        <c:v>45352</c:v>
                      </c:pt>
                      <c:pt idx="3">
                        <c:v>45383</c:v>
                      </c:pt>
                      <c:pt idx="4">
                        <c:v>45413</c:v>
                      </c:pt>
                      <c:pt idx="5">
                        <c:v>45444</c:v>
                      </c:pt>
                      <c:pt idx="6">
                        <c:v>45474</c:v>
                      </c:pt>
                      <c:pt idx="7">
                        <c:v>45505</c:v>
                      </c:pt>
                      <c:pt idx="8">
                        <c:v>45536</c:v>
                      </c:pt>
                      <c:pt idx="9">
                        <c:v>45566</c:v>
                      </c:pt>
                      <c:pt idx="10">
                        <c:v>45597</c:v>
                      </c:pt>
                      <c:pt idx="11">
                        <c:v>45627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'14'!$D$5:$D$16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310000</c:v>
                      </c:pt>
                      <c:pt idx="1">
                        <c:v>324000</c:v>
                      </c:pt>
                      <c:pt idx="2">
                        <c:v>333000</c:v>
                      </c:pt>
                      <c:pt idx="3">
                        <c:v>345000</c:v>
                      </c:pt>
                      <c:pt idx="4">
                        <c:v>352000</c:v>
                      </c:pt>
                      <c:pt idx="5">
                        <c:v>359000</c:v>
                      </c:pt>
                      <c:pt idx="6">
                        <c:v>367000</c:v>
                      </c:pt>
                      <c:pt idx="7">
                        <c:v>376000</c:v>
                      </c:pt>
                      <c:pt idx="8">
                        <c:v>385000</c:v>
                      </c:pt>
                      <c:pt idx="9">
                        <c:v>397000</c:v>
                      </c:pt>
                      <c:pt idx="10">
                        <c:v>407000</c:v>
                      </c:pt>
                      <c:pt idx="11">
                        <c:v>416000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C0D-4311-84C3-34DA8C7AC4E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'14'!$E$4</c15:sqref>
                        </c15:formulaRef>
                      </c:ext>
                    </c:extLst>
                    <c:strCache>
                      <c:ptCount val="1"/>
                      <c:pt idx="0">
                        <c:v>Gross Margin (₹)</c:v>
                      </c:pt>
                    </c:strCache>
                  </c:strRef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'14'!$B$5:$B$16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45292</c:v>
                      </c:pt>
                      <c:pt idx="1">
                        <c:v>45323</c:v>
                      </c:pt>
                      <c:pt idx="2">
                        <c:v>45352</c:v>
                      </c:pt>
                      <c:pt idx="3">
                        <c:v>45383</c:v>
                      </c:pt>
                      <c:pt idx="4">
                        <c:v>45413</c:v>
                      </c:pt>
                      <c:pt idx="5">
                        <c:v>45444</c:v>
                      </c:pt>
                      <c:pt idx="6">
                        <c:v>45474</c:v>
                      </c:pt>
                      <c:pt idx="7">
                        <c:v>45505</c:v>
                      </c:pt>
                      <c:pt idx="8">
                        <c:v>45536</c:v>
                      </c:pt>
                      <c:pt idx="9">
                        <c:v>45566</c:v>
                      </c:pt>
                      <c:pt idx="10">
                        <c:v>45597</c:v>
                      </c:pt>
                      <c:pt idx="11">
                        <c:v>45627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'14'!$E$5:$E$16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110000</c:v>
                      </c:pt>
                      <c:pt idx="1">
                        <c:v>111000</c:v>
                      </c:pt>
                      <c:pt idx="2">
                        <c:v>117000</c:v>
                      </c:pt>
                      <c:pt idx="3">
                        <c:v>123000</c:v>
                      </c:pt>
                      <c:pt idx="4">
                        <c:v>130000</c:v>
                      </c:pt>
                      <c:pt idx="5">
                        <c:v>139000</c:v>
                      </c:pt>
                      <c:pt idx="6">
                        <c:v>143000</c:v>
                      </c:pt>
                      <c:pt idx="7">
                        <c:v>149000</c:v>
                      </c:pt>
                      <c:pt idx="8">
                        <c:v>155000</c:v>
                      </c:pt>
                      <c:pt idx="9">
                        <c:v>159000</c:v>
                      </c:pt>
                      <c:pt idx="10">
                        <c:v>165000</c:v>
                      </c:pt>
                      <c:pt idx="11">
                        <c:v>174000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C0D-4311-84C3-34DA8C7AC4E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'14'!$F$4</c:f>
              <c:strCache>
                <c:ptCount val="1"/>
                <c:pt idx="0">
                  <c:v>Gross Margin %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'14'!$B$5:$B$16</c:f>
              <c:numCache>
                <c:formatCode>mmm\-yy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f>'14'!$F$5:$F$16</c:f>
              <c:numCache>
                <c:formatCode>0.00%</c:formatCode>
                <c:ptCount val="12"/>
                <c:pt idx="0">
                  <c:v>0.26190476190476192</c:v>
                </c:pt>
                <c:pt idx="1">
                  <c:v>0.25517241379310346</c:v>
                </c:pt>
                <c:pt idx="2">
                  <c:v>0.26</c:v>
                </c:pt>
                <c:pt idx="3">
                  <c:v>0.26282051282051283</c:v>
                </c:pt>
                <c:pt idx="4">
                  <c:v>0.26970954356846472</c:v>
                </c:pt>
                <c:pt idx="5">
                  <c:v>0.27911646586345379</c:v>
                </c:pt>
                <c:pt idx="6">
                  <c:v>0.2803921568627451</c:v>
                </c:pt>
                <c:pt idx="7">
                  <c:v>0.28380952380952379</c:v>
                </c:pt>
                <c:pt idx="8">
                  <c:v>0.28703703703703703</c:v>
                </c:pt>
                <c:pt idx="9">
                  <c:v>0.28597122302158273</c:v>
                </c:pt>
                <c:pt idx="10">
                  <c:v>0.28846153846153844</c:v>
                </c:pt>
                <c:pt idx="11">
                  <c:v>0.29491525423728815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0D-4311-84C3-34DA8C7AC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008320"/>
        <c:axId val="1829002080"/>
      </c:lineChart>
      <c:dateAx>
        <c:axId val="18283034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01520"/>
        <c:crosses val="autoZero"/>
        <c:auto val="1"/>
        <c:lblOffset val="100"/>
        <c:baseTimeUnit val="months"/>
      </c:dateAx>
      <c:valAx>
        <c:axId val="18283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03440"/>
        <c:crosses val="autoZero"/>
        <c:crossBetween val="between"/>
      </c:valAx>
      <c:valAx>
        <c:axId val="18290020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08320"/>
        <c:crosses val="max"/>
        <c:crossBetween val="between"/>
      </c:valAx>
      <c:dateAx>
        <c:axId val="18290083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829002080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5</xdr:row>
      <xdr:rowOff>80010</xdr:rowOff>
    </xdr:from>
    <xdr:to>
      <xdr:col>13</xdr:col>
      <xdr:colOff>434340</xdr:colOff>
      <xdr:row>20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1CE86-1EFA-FB59-1D3F-7FC04FB78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160020</xdr:colOff>
      <xdr:row>23</xdr:row>
      <xdr:rowOff>140970</xdr:rowOff>
    </xdr:from>
    <xdr:to>
      <xdr:col>13</xdr:col>
      <xdr:colOff>563880</xdr:colOff>
      <xdr:row>38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261978-93C1-8968-FB12-E46DF4942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11</xdr:row>
      <xdr:rowOff>34290</xdr:rowOff>
    </xdr:from>
    <xdr:to>
      <xdr:col>20</xdr:col>
      <xdr:colOff>365760</xdr:colOff>
      <xdr:row>26</xdr:row>
      <xdr:rowOff>34290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C1FEF0-55F5-4E11-F57E-FD72C5288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19050</xdr:rowOff>
    </xdr:from>
    <xdr:to>
      <xdr:col>7</xdr:col>
      <xdr:colOff>449580</xdr:colOff>
      <xdr:row>32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05FFA-CCE2-D1C9-98E7-3FD32144D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2</xdr:row>
      <xdr:rowOff>179070</xdr:rowOff>
    </xdr:from>
    <xdr:to>
      <xdr:col>13</xdr:col>
      <xdr:colOff>502920</xdr:colOff>
      <xdr:row>17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A6AFC-0F8F-01DC-7F3D-9E9423F2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885B-3329-4A47-82DF-8140DE8E5E3B}">
  <dimension ref="A1:V35"/>
  <sheetViews>
    <sheetView zoomScale="85" zoomScaleNormal="85" workbookViewId="0">
      <selection sqref="A1:V2"/>
    </sheetView>
  </sheetViews>
  <sheetFormatPr defaultRowHeight="14.4" x14ac:dyDescent="0.3"/>
  <cols>
    <col min="2" max="2" width="14.77734375" bestFit="1" customWidth="1"/>
    <col min="3" max="3" width="8" bestFit="1" customWidth="1"/>
    <col min="4" max="4" width="11.44140625" bestFit="1" customWidth="1"/>
    <col min="5" max="5" width="8.44140625" bestFit="1" customWidth="1"/>
    <col min="6" max="6" width="9.109375" bestFit="1" customWidth="1"/>
    <col min="10" max="10" width="12.21875" bestFit="1" customWidth="1"/>
    <col min="11" max="11" width="12.33203125" bestFit="1" customWidth="1"/>
    <col min="12" max="12" width="6" bestFit="1" customWidth="1"/>
    <col min="13" max="13" width="12.44140625" bestFit="1" customWidth="1"/>
    <col min="16" max="16" width="19.77734375" bestFit="1" customWidth="1"/>
    <col min="17" max="17" width="15.44140625" bestFit="1" customWidth="1"/>
  </cols>
  <sheetData>
    <row r="1" spans="1:22" ht="18" x14ac:dyDescent="0.35">
      <c r="A1" s="32" t="s">
        <v>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3">
      <c r="A2" s="33" t="s">
        <v>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5" spans="1:22" x14ac:dyDescent="0.3">
      <c r="A5" s="1"/>
      <c r="B5" s="10" t="s">
        <v>0</v>
      </c>
      <c r="C5" s="11" t="s">
        <v>9</v>
      </c>
      <c r="D5" s="11" t="s">
        <v>12</v>
      </c>
      <c r="E5" s="11" t="s">
        <v>13</v>
      </c>
      <c r="F5" s="11" t="s">
        <v>10</v>
      </c>
      <c r="H5" s="30" t="s">
        <v>14</v>
      </c>
      <c r="I5" s="30"/>
      <c r="J5" s="30"/>
      <c r="K5" s="30"/>
      <c r="L5" s="30"/>
      <c r="M5" s="30"/>
      <c r="N5" s="30"/>
      <c r="P5" s="30" t="s">
        <v>16</v>
      </c>
      <c r="Q5" s="30"/>
      <c r="R5" s="30"/>
      <c r="S5" s="30"/>
      <c r="T5" s="30"/>
      <c r="U5" s="30"/>
      <c r="V5" s="30"/>
    </row>
    <row r="6" spans="1:22" x14ac:dyDescent="0.3">
      <c r="A6" s="2"/>
      <c r="B6" s="3">
        <v>44927</v>
      </c>
      <c r="C6" s="4">
        <v>145000</v>
      </c>
      <c r="D6" s="4">
        <v>95000</v>
      </c>
      <c r="E6" s="4">
        <v>50000</v>
      </c>
      <c r="F6" s="4" t="s">
        <v>11</v>
      </c>
    </row>
    <row r="7" spans="1:22" x14ac:dyDescent="0.3">
      <c r="A7" s="2"/>
      <c r="B7" s="3">
        <v>44958</v>
      </c>
      <c r="C7" s="4">
        <v>152000</v>
      </c>
      <c r="D7" s="4">
        <v>98000</v>
      </c>
      <c r="E7" s="4">
        <v>54000</v>
      </c>
      <c r="F7" s="5">
        <v>4.8000000000000001E-2</v>
      </c>
      <c r="P7" s="8" t="s">
        <v>18</v>
      </c>
      <c r="Q7" s="8" t="s">
        <v>17</v>
      </c>
    </row>
    <row r="8" spans="1:22" x14ac:dyDescent="0.3">
      <c r="A8" s="2"/>
      <c r="B8" s="3">
        <v>44986</v>
      </c>
      <c r="C8" s="4">
        <v>160000</v>
      </c>
      <c r="D8" s="4">
        <v>101000</v>
      </c>
      <c r="E8" s="4">
        <v>59000</v>
      </c>
      <c r="F8" s="5">
        <v>5.2999999999999999E-2</v>
      </c>
      <c r="P8" s="8">
        <v>2023</v>
      </c>
      <c r="Q8" s="6">
        <f>SUM(D6:D17)</f>
        <v>1361500</v>
      </c>
    </row>
    <row r="9" spans="1:22" x14ac:dyDescent="0.3">
      <c r="A9" s="2"/>
      <c r="B9" s="3">
        <v>45017</v>
      </c>
      <c r="C9" s="4">
        <v>168500</v>
      </c>
      <c r="D9" s="4">
        <v>105000</v>
      </c>
      <c r="E9" s="4">
        <v>63500</v>
      </c>
      <c r="F9" s="5">
        <v>5.2999999999999999E-2</v>
      </c>
      <c r="P9" s="8">
        <v>2024</v>
      </c>
      <c r="Q9" s="7">
        <f>SUM(C18:C29)</f>
        <v>3579500</v>
      </c>
    </row>
    <row r="10" spans="1:22" x14ac:dyDescent="0.3">
      <c r="A10" s="2"/>
      <c r="B10" s="3">
        <v>45047</v>
      </c>
      <c r="C10" s="4">
        <v>174000</v>
      </c>
      <c r="D10" s="4">
        <v>108000</v>
      </c>
      <c r="E10" s="4">
        <v>66000</v>
      </c>
      <c r="F10" s="5">
        <v>3.3000000000000002E-2</v>
      </c>
      <c r="P10" s="8">
        <v>2025</v>
      </c>
      <c r="Q10" s="9">
        <f>SUM(C30:C35)</f>
        <v>2391000</v>
      </c>
    </row>
    <row r="11" spans="1:22" x14ac:dyDescent="0.3">
      <c r="A11" s="2"/>
      <c r="B11" s="3">
        <v>45078</v>
      </c>
      <c r="C11" s="4">
        <v>182000</v>
      </c>
      <c r="D11" s="4">
        <v>112000</v>
      </c>
      <c r="E11" s="4">
        <v>70000</v>
      </c>
      <c r="F11" s="5">
        <v>4.5999999999999999E-2</v>
      </c>
    </row>
    <row r="12" spans="1:22" x14ac:dyDescent="0.3">
      <c r="A12" s="2"/>
      <c r="B12" s="3">
        <v>45108</v>
      </c>
      <c r="C12" s="4">
        <v>190000</v>
      </c>
      <c r="D12" s="4">
        <v>115500</v>
      </c>
      <c r="E12" s="4">
        <v>74500</v>
      </c>
      <c r="F12" s="5">
        <v>4.3999999999999997E-2</v>
      </c>
    </row>
    <row r="13" spans="1:22" x14ac:dyDescent="0.3">
      <c r="A13" s="2"/>
      <c r="B13" s="3">
        <v>45139</v>
      </c>
      <c r="C13" s="4">
        <v>198000</v>
      </c>
      <c r="D13" s="4">
        <v>118000</v>
      </c>
      <c r="E13" s="4">
        <v>80000</v>
      </c>
      <c r="F13" s="5">
        <v>4.2000000000000003E-2</v>
      </c>
    </row>
    <row r="14" spans="1:22" x14ac:dyDescent="0.3">
      <c r="A14" s="2"/>
      <c r="B14" s="3">
        <v>45170</v>
      </c>
      <c r="C14" s="4">
        <v>205000</v>
      </c>
      <c r="D14" s="4">
        <v>121000</v>
      </c>
      <c r="E14" s="4">
        <v>84000</v>
      </c>
      <c r="F14" s="5">
        <v>3.5000000000000003E-2</v>
      </c>
    </row>
    <row r="15" spans="1:22" x14ac:dyDescent="0.3">
      <c r="A15" s="2"/>
      <c r="B15" s="3">
        <v>45200</v>
      </c>
      <c r="C15" s="4">
        <v>214500</v>
      </c>
      <c r="D15" s="4">
        <v>126000</v>
      </c>
      <c r="E15" s="4">
        <v>88500</v>
      </c>
      <c r="F15" s="5">
        <v>4.5999999999999999E-2</v>
      </c>
    </row>
    <row r="16" spans="1:22" x14ac:dyDescent="0.3">
      <c r="A16" s="2"/>
      <c r="B16" s="3">
        <v>45231</v>
      </c>
      <c r="C16" s="4">
        <v>223000</v>
      </c>
      <c r="D16" s="4">
        <v>129000</v>
      </c>
      <c r="E16" s="4">
        <v>94000</v>
      </c>
      <c r="F16" s="5">
        <v>0.04</v>
      </c>
    </row>
    <row r="17" spans="1:14" x14ac:dyDescent="0.3">
      <c r="A17" s="2"/>
      <c r="B17" s="3">
        <v>45261</v>
      </c>
      <c r="C17" s="4">
        <v>231000</v>
      </c>
      <c r="D17" s="4">
        <v>133000</v>
      </c>
      <c r="E17" s="4">
        <v>98000</v>
      </c>
      <c r="F17" s="5">
        <v>3.5999999999999997E-2</v>
      </c>
    </row>
    <row r="18" spans="1:14" x14ac:dyDescent="0.3">
      <c r="A18" s="2"/>
      <c r="B18" s="3">
        <v>45292</v>
      </c>
      <c r="C18" s="4">
        <v>240500</v>
      </c>
      <c r="D18" s="4">
        <v>136000</v>
      </c>
      <c r="E18" s="4">
        <v>104500</v>
      </c>
      <c r="F18" s="5">
        <v>4.1000000000000002E-2</v>
      </c>
    </row>
    <row r="19" spans="1:14" x14ac:dyDescent="0.3">
      <c r="A19" s="2"/>
      <c r="B19" s="3">
        <v>45323</v>
      </c>
      <c r="C19" s="4">
        <v>249000</v>
      </c>
      <c r="D19" s="4">
        <v>140000</v>
      </c>
      <c r="E19" s="4">
        <v>109000</v>
      </c>
      <c r="F19" s="5">
        <v>3.5000000000000003E-2</v>
      </c>
    </row>
    <row r="20" spans="1:14" x14ac:dyDescent="0.3">
      <c r="A20" s="2"/>
      <c r="B20" s="3">
        <v>45352</v>
      </c>
      <c r="C20" s="4">
        <v>260000</v>
      </c>
      <c r="D20" s="4">
        <v>145000</v>
      </c>
      <c r="E20" s="4">
        <v>115000</v>
      </c>
      <c r="F20" s="5">
        <v>4.3999999999999997E-2</v>
      </c>
    </row>
    <row r="21" spans="1:14" x14ac:dyDescent="0.3">
      <c r="A21" s="2"/>
      <c r="B21" s="3">
        <v>45383</v>
      </c>
      <c r="C21" s="4">
        <v>272000</v>
      </c>
      <c r="D21" s="4">
        <v>151000</v>
      </c>
      <c r="E21" s="4">
        <v>121000</v>
      </c>
      <c r="F21" s="5">
        <v>4.5999999999999999E-2</v>
      </c>
    </row>
    <row r="22" spans="1:14" x14ac:dyDescent="0.3">
      <c r="A22" s="2"/>
      <c r="B22" s="3">
        <v>45413</v>
      </c>
      <c r="C22" s="4">
        <v>283000</v>
      </c>
      <c r="D22" s="4">
        <v>157000</v>
      </c>
      <c r="E22" s="4">
        <v>126000</v>
      </c>
      <c r="F22" s="5">
        <v>0.04</v>
      </c>
    </row>
    <row r="23" spans="1:14" x14ac:dyDescent="0.3">
      <c r="A23" s="2"/>
      <c r="B23" s="3">
        <v>45444</v>
      </c>
      <c r="C23" s="4">
        <v>291000</v>
      </c>
      <c r="D23" s="4">
        <v>160000</v>
      </c>
      <c r="E23" s="4">
        <v>131000</v>
      </c>
      <c r="F23" s="5">
        <v>2.8000000000000001E-2</v>
      </c>
      <c r="H23" s="30" t="s">
        <v>15</v>
      </c>
      <c r="I23" s="31"/>
      <c r="J23" s="31"/>
      <c r="K23" s="31"/>
      <c r="L23" s="31"/>
      <c r="M23" s="31"/>
      <c r="N23" s="31"/>
    </row>
    <row r="24" spans="1:14" x14ac:dyDescent="0.3">
      <c r="A24" s="2"/>
      <c r="B24" s="3">
        <v>45474</v>
      </c>
      <c r="C24" s="4">
        <v>304000</v>
      </c>
      <c r="D24" s="4">
        <v>165000</v>
      </c>
      <c r="E24" s="4">
        <v>139000</v>
      </c>
      <c r="F24" s="5">
        <v>4.4999999999999998E-2</v>
      </c>
    </row>
    <row r="25" spans="1:14" x14ac:dyDescent="0.3">
      <c r="A25" s="2"/>
      <c r="B25" s="3">
        <v>45505</v>
      </c>
      <c r="C25" s="4">
        <v>315500</v>
      </c>
      <c r="D25" s="4">
        <v>171000</v>
      </c>
      <c r="E25" s="4">
        <v>144500</v>
      </c>
      <c r="F25" s="5">
        <v>3.7999999999999999E-2</v>
      </c>
    </row>
    <row r="26" spans="1:14" x14ac:dyDescent="0.3">
      <c r="A26" s="2"/>
      <c r="B26" s="3">
        <v>45536</v>
      </c>
      <c r="C26" s="4">
        <v>326000</v>
      </c>
      <c r="D26" s="4">
        <v>176000</v>
      </c>
      <c r="E26" s="4">
        <v>150000</v>
      </c>
      <c r="F26" s="5">
        <v>3.3000000000000002E-2</v>
      </c>
    </row>
    <row r="27" spans="1:14" x14ac:dyDescent="0.3">
      <c r="A27" s="2"/>
      <c r="B27" s="3">
        <v>45566</v>
      </c>
      <c r="C27" s="4">
        <v>337000</v>
      </c>
      <c r="D27" s="4">
        <v>181000</v>
      </c>
      <c r="E27" s="4">
        <v>156000</v>
      </c>
      <c r="F27" s="5">
        <v>3.4000000000000002E-2</v>
      </c>
    </row>
    <row r="28" spans="1:14" x14ac:dyDescent="0.3">
      <c r="A28" s="2"/>
      <c r="B28" s="3">
        <v>45597</v>
      </c>
      <c r="C28" s="4">
        <v>345500</v>
      </c>
      <c r="D28" s="4">
        <v>185000</v>
      </c>
      <c r="E28" s="4">
        <v>160500</v>
      </c>
      <c r="F28" s="5">
        <v>2.5000000000000001E-2</v>
      </c>
    </row>
    <row r="29" spans="1:14" x14ac:dyDescent="0.3">
      <c r="A29" s="2"/>
      <c r="B29" s="3">
        <v>45627</v>
      </c>
      <c r="C29" s="4">
        <v>356000</v>
      </c>
      <c r="D29" s="4">
        <v>189000</v>
      </c>
      <c r="E29" s="4">
        <v>167000</v>
      </c>
      <c r="F29" s="5">
        <v>0.03</v>
      </c>
    </row>
    <row r="30" spans="1:14" x14ac:dyDescent="0.3">
      <c r="A30" s="2"/>
      <c r="B30" s="3">
        <v>45658</v>
      </c>
      <c r="C30" s="4">
        <v>367500</v>
      </c>
      <c r="D30" s="4">
        <v>193000</v>
      </c>
      <c r="E30" s="4">
        <v>174500</v>
      </c>
      <c r="F30" s="5">
        <v>3.2000000000000001E-2</v>
      </c>
    </row>
    <row r="31" spans="1:14" x14ac:dyDescent="0.3">
      <c r="A31" s="2"/>
      <c r="B31" s="3">
        <v>45689</v>
      </c>
      <c r="C31" s="4">
        <v>379000</v>
      </c>
      <c r="D31" s="4">
        <v>198000</v>
      </c>
      <c r="E31" s="4">
        <v>181000</v>
      </c>
      <c r="F31" s="5">
        <v>3.1E-2</v>
      </c>
    </row>
    <row r="32" spans="1:14" x14ac:dyDescent="0.3">
      <c r="A32" s="2"/>
      <c r="B32" s="3">
        <v>45717</v>
      </c>
      <c r="C32" s="4">
        <v>392000</v>
      </c>
      <c r="D32" s="4">
        <v>203000</v>
      </c>
      <c r="E32" s="4">
        <v>189000</v>
      </c>
      <c r="F32" s="5">
        <v>3.4000000000000002E-2</v>
      </c>
    </row>
    <row r="33" spans="1:6" x14ac:dyDescent="0.3">
      <c r="A33" s="2"/>
      <c r="B33" s="3">
        <v>45748</v>
      </c>
      <c r="C33" s="4">
        <v>404500</v>
      </c>
      <c r="D33" s="4">
        <v>207000</v>
      </c>
      <c r="E33" s="4">
        <v>197500</v>
      </c>
      <c r="F33" s="5">
        <v>3.2000000000000001E-2</v>
      </c>
    </row>
    <row r="34" spans="1:6" x14ac:dyDescent="0.3">
      <c r="A34" s="2"/>
      <c r="B34" s="3">
        <v>45778</v>
      </c>
      <c r="C34" s="4">
        <v>418000</v>
      </c>
      <c r="D34" s="4">
        <v>212000</v>
      </c>
      <c r="E34" s="4">
        <v>206000</v>
      </c>
      <c r="F34" s="5">
        <v>3.3000000000000002E-2</v>
      </c>
    </row>
    <row r="35" spans="1:6" x14ac:dyDescent="0.3">
      <c r="A35" s="2"/>
      <c r="B35" s="3">
        <v>45809</v>
      </c>
      <c r="C35" s="4">
        <v>430000</v>
      </c>
      <c r="D35" s="4">
        <v>218000</v>
      </c>
      <c r="E35" s="4">
        <v>212000</v>
      </c>
      <c r="F35" s="5">
        <v>2.9000000000000001E-2</v>
      </c>
    </row>
  </sheetData>
  <mergeCells count="5">
    <mergeCell ref="H5:N5"/>
    <mergeCell ref="H23:N23"/>
    <mergeCell ref="P5:V5"/>
    <mergeCell ref="A1:V1"/>
    <mergeCell ref="A2:V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A2F1-F79C-4311-B15B-DC7E377687E4}">
  <dimension ref="A1:V15"/>
  <sheetViews>
    <sheetView zoomScale="75" zoomScaleNormal="75" workbookViewId="0">
      <selection sqref="A1:V2"/>
    </sheetView>
  </sheetViews>
  <sheetFormatPr defaultRowHeight="14.4" x14ac:dyDescent="0.3"/>
  <cols>
    <col min="1" max="1" width="9.6640625" bestFit="1" customWidth="1"/>
  </cols>
  <sheetData>
    <row r="1" spans="1:22" ht="18" x14ac:dyDescent="0.35">
      <c r="A1" s="32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3">
      <c r="A2" s="33" t="s">
        <v>38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5" spans="1:22" x14ac:dyDescent="0.3">
      <c r="A5" s="10" t="s">
        <v>19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  <c r="M5" s="11" t="s">
        <v>25</v>
      </c>
      <c r="N5" s="11" t="s">
        <v>26</v>
      </c>
    </row>
    <row r="6" spans="1:22" x14ac:dyDescent="0.3">
      <c r="A6" s="12" t="s">
        <v>27</v>
      </c>
      <c r="B6" s="4">
        <v>35</v>
      </c>
      <c r="C6" s="4">
        <v>48</v>
      </c>
      <c r="D6" s="4">
        <v>52</v>
      </c>
      <c r="E6" s="4">
        <v>60</v>
      </c>
      <c r="F6" s="4">
        <v>72</v>
      </c>
      <c r="G6" s="4">
        <v>81</v>
      </c>
      <c r="H6" s="4">
        <v>79</v>
      </c>
      <c r="I6" s="4">
        <v>84</v>
      </c>
      <c r="J6" s="4">
        <v>88</v>
      </c>
      <c r="K6" s="4">
        <v>91</v>
      </c>
      <c r="L6" s="4">
        <v>95</v>
      </c>
      <c r="M6" s="4">
        <v>97</v>
      </c>
      <c r="N6" s="4">
        <v>77</v>
      </c>
      <c r="P6" s="13">
        <f>AVERAGE(B6:M6)</f>
        <v>73.5</v>
      </c>
    </row>
    <row r="7" spans="1:22" x14ac:dyDescent="0.3">
      <c r="A7" s="12" t="s">
        <v>28</v>
      </c>
      <c r="B7" s="4">
        <v>28</v>
      </c>
      <c r="C7" s="4">
        <v>32</v>
      </c>
      <c r="D7" s="4">
        <v>38</v>
      </c>
      <c r="E7" s="4">
        <v>45</v>
      </c>
      <c r="F7" s="4">
        <v>51</v>
      </c>
      <c r="G7" s="4">
        <v>59</v>
      </c>
      <c r="H7" s="4">
        <v>63</v>
      </c>
      <c r="I7" s="4">
        <v>67</v>
      </c>
      <c r="J7" s="4">
        <v>72</v>
      </c>
      <c r="K7" s="4">
        <v>76</v>
      </c>
      <c r="L7" s="4">
        <v>81</v>
      </c>
      <c r="M7" s="4">
        <v>85</v>
      </c>
      <c r="N7" s="4">
        <v>60</v>
      </c>
      <c r="P7" s="13">
        <f>AVERAGE(B7:M7)</f>
        <v>58.083333333333336</v>
      </c>
    </row>
    <row r="8" spans="1:22" x14ac:dyDescent="0.3">
      <c r="A8" s="12" t="s">
        <v>29</v>
      </c>
      <c r="B8" s="4">
        <v>41</v>
      </c>
      <c r="C8" s="4">
        <v>46</v>
      </c>
      <c r="D8" s="4">
        <v>52</v>
      </c>
      <c r="E8" s="4">
        <v>58</v>
      </c>
      <c r="F8" s="4">
        <v>64</v>
      </c>
      <c r="G8" s="4">
        <v>69</v>
      </c>
      <c r="H8" s="4">
        <v>75</v>
      </c>
      <c r="I8" s="4">
        <v>80</v>
      </c>
      <c r="J8" s="4">
        <v>82</v>
      </c>
      <c r="K8" s="4">
        <v>85</v>
      </c>
      <c r="L8" s="4">
        <v>88</v>
      </c>
      <c r="M8" s="4">
        <v>92</v>
      </c>
      <c r="N8" s="4">
        <v>67</v>
      </c>
      <c r="P8" s="13">
        <f t="shared" ref="P8:P15" si="0">AVERAGE(B8:M8)</f>
        <v>69.333333333333329</v>
      </c>
    </row>
    <row r="9" spans="1:22" x14ac:dyDescent="0.3">
      <c r="A9" s="12" t="s">
        <v>30</v>
      </c>
      <c r="B9" s="4">
        <v>54</v>
      </c>
      <c r="C9" s="4">
        <v>58</v>
      </c>
      <c r="D9" s="4">
        <v>62</v>
      </c>
      <c r="E9" s="4">
        <v>70</v>
      </c>
      <c r="F9" s="4">
        <v>74</v>
      </c>
      <c r="G9" s="4">
        <v>79</v>
      </c>
      <c r="H9" s="4">
        <v>83</v>
      </c>
      <c r="I9" s="4">
        <v>85</v>
      </c>
      <c r="J9" s="4">
        <v>87</v>
      </c>
      <c r="K9" s="4">
        <v>89</v>
      </c>
      <c r="L9" s="4">
        <v>91</v>
      </c>
      <c r="M9" s="4">
        <v>94</v>
      </c>
      <c r="N9" s="4">
        <v>78</v>
      </c>
      <c r="P9" s="13">
        <f t="shared" si="0"/>
        <v>77.166666666666671</v>
      </c>
    </row>
    <row r="10" spans="1:22" x14ac:dyDescent="0.3">
      <c r="A10" s="12" t="s">
        <v>31</v>
      </c>
      <c r="B10" s="4">
        <v>31</v>
      </c>
      <c r="C10" s="4">
        <v>35</v>
      </c>
      <c r="D10" s="4">
        <v>38</v>
      </c>
      <c r="E10" s="4">
        <v>44</v>
      </c>
      <c r="F10" s="4">
        <v>49</v>
      </c>
      <c r="G10" s="4">
        <v>53</v>
      </c>
      <c r="H10" s="4">
        <v>56</v>
      </c>
      <c r="I10" s="4">
        <v>60</v>
      </c>
      <c r="J10" s="4">
        <v>66</v>
      </c>
      <c r="K10" s="4">
        <v>72</v>
      </c>
      <c r="L10" s="4">
        <v>75</v>
      </c>
      <c r="M10" s="4">
        <v>78</v>
      </c>
      <c r="N10" s="4">
        <v>56</v>
      </c>
      <c r="P10" s="13">
        <f t="shared" si="0"/>
        <v>54.75</v>
      </c>
    </row>
    <row r="11" spans="1:22" x14ac:dyDescent="0.3">
      <c r="A11" s="12" t="s">
        <v>32</v>
      </c>
      <c r="B11" s="4">
        <v>25</v>
      </c>
      <c r="C11" s="4">
        <v>30</v>
      </c>
      <c r="D11" s="4">
        <v>33</v>
      </c>
      <c r="E11" s="4">
        <v>39</v>
      </c>
      <c r="F11" s="4">
        <v>44</v>
      </c>
      <c r="G11" s="4">
        <v>48</v>
      </c>
      <c r="H11" s="4">
        <v>53</v>
      </c>
      <c r="I11" s="4">
        <v>58</v>
      </c>
      <c r="J11" s="4">
        <v>61</v>
      </c>
      <c r="K11" s="4">
        <v>66</v>
      </c>
      <c r="L11" s="4">
        <v>70</v>
      </c>
      <c r="M11" s="4">
        <v>75</v>
      </c>
      <c r="N11" s="4">
        <v>50</v>
      </c>
      <c r="P11" s="13">
        <f t="shared" si="0"/>
        <v>50.166666666666664</v>
      </c>
    </row>
    <row r="12" spans="1:22" x14ac:dyDescent="0.3">
      <c r="A12" s="12" t="s">
        <v>33</v>
      </c>
      <c r="B12" s="4">
        <v>38</v>
      </c>
      <c r="C12" s="4">
        <v>44</v>
      </c>
      <c r="D12" s="4">
        <v>49</v>
      </c>
      <c r="E12" s="4">
        <v>55</v>
      </c>
      <c r="F12" s="4">
        <v>61</v>
      </c>
      <c r="G12" s="4">
        <v>67</v>
      </c>
      <c r="H12" s="4">
        <v>73</v>
      </c>
      <c r="I12" s="4">
        <v>77</v>
      </c>
      <c r="J12" s="4">
        <v>81</v>
      </c>
      <c r="K12" s="4">
        <v>85</v>
      </c>
      <c r="L12" s="4">
        <v>89</v>
      </c>
      <c r="M12" s="4">
        <v>92</v>
      </c>
      <c r="N12" s="4">
        <v>69</v>
      </c>
      <c r="P12" s="13">
        <f t="shared" si="0"/>
        <v>67.583333333333329</v>
      </c>
    </row>
    <row r="13" spans="1:22" x14ac:dyDescent="0.3">
      <c r="A13" s="12" t="s">
        <v>34</v>
      </c>
      <c r="B13" s="4">
        <v>29</v>
      </c>
      <c r="C13" s="4">
        <v>34</v>
      </c>
      <c r="D13" s="4">
        <v>39</v>
      </c>
      <c r="E13" s="4">
        <v>46</v>
      </c>
      <c r="F13" s="4">
        <v>50</v>
      </c>
      <c r="G13" s="4">
        <v>55</v>
      </c>
      <c r="H13" s="4">
        <v>59</v>
      </c>
      <c r="I13" s="4">
        <v>64</v>
      </c>
      <c r="J13" s="4">
        <v>68</v>
      </c>
      <c r="K13" s="4">
        <v>74</v>
      </c>
      <c r="L13" s="4">
        <v>79</v>
      </c>
      <c r="M13" s="4">
        <v>84</v>
      </c>
      <c r="N13" s="4">
        <v>57</v>
      </c>
      <c r="P13" s="13">
        <f t="shared" si="0"/>
        <v>56.75</v>
      </c>
    </row>
    <row r="14" spans="1:22" x14ac:dyDescent="0.3">
      <c r="A14" s="12" t="s">
        <v>35</v>
      </c>
      <c r="B14" s="4">
        <v>33</v>
      </c>
      <c r="C14" s="4">
        <v>37</v>
      </c>
      <c r="D14" s="4">
        <v>42</v>
      </c>
      <c r="E14" s="4">
        <v>49</v>
      </c>
      <c r="F14" s="4">
        <v>53</v>
      </c>
      <c r="G14" s="4">
        <v>59</v>
      </c>
      <c r="H14" s="4">
        <v>62</v>
      </c>
      <c r="I14" s="4">
        <v>68</v>
      </c>
      <c r="J14" s="4">
        <v>74</v>
      </c>
      <c r="K14" s="4">
        <v>78</v>
      </c>
      <c r="L14" s="4">
        <v>81</v>
      </c>
      <c r="M14" s="4">
        <v>86</v>
      </c>
      <c r="N14" s="4">
        <v>62</v>
      </c>
      <c r="P14" s="13">
        <f>AVERAGE(B14:M14)</f>
        <v>60.166666666666664</v>
      </c>
    </row>
    <row r="15" spans="1:22" x14ac:dyDescent="0.3">
      <c r="A15" s="12" t="s">
        <v>36</v>
      </c>
      <c r="B15" s="4">
        <v>45</v>
      </c>
      <c r="C15" s="4">
        <v>51</v>
      </c>
      <c r="D15" s="4">
        <v>57</v>
      </c>
      <c r="E15" s="4">
        <v>63</v>
      </c>
      <c r="F15" s="4">
        <v>68</v>
      </c>
      <c r="G15" s="4">
        <v>73</v>
      </c>
      <c r="H15" s="4">
        <v>78</v>
      </c>
      <c r="I15" s="4">
        <v>82</v>
      </c>
      <c r="J15" s="4">
        <v>87</v>
      </c>
      <c r="K15" s="4">
        <v>91</v>
      </c>
      <c r="L15" s="4">
        <v>95</v>
      </c>
      <c r="M15" s="4">
        <v>100</v>
      </c>
      <c r="N15" s="4">
        <v>74</v>
      </c>
      <c r="P15" s="13">
        <f t="shared" si="0"/>
        <v>74.166666666666671</v>
      </c>
    </row>
  </sheetData>
  <mergeCells count="2">
    <mergeCell ref="A1:V1"/>
    <mergeCell ref="A2:V2"/>
  </mergeCells>
  <conditionalFormatting sqref="A5:N15">
    <cfRule type="cellIs" dxfId="1" priority="2" operator="lessThan">
      <formula>40</formula>
    </cfRule>
  </conditionalFormatting>
  <conditionalFormatting sqref="B6:N15">
    <cfRule type="cellIs" dxfId="0" priority="1" operator="greaterThan">
      <formula>80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8D6DCBD-22D9-4206-B8B8-FD4015A708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'12'!B7:M7</xm:f>
              <xm:sqref>O7</xm:sqref>
            </x14:sparkline>
          </x14:sparklines>
        </x14:sparklineGroup>
        <x14:sparklineGroup displayEmptyCellsAs="gap" xr2:uid="{5209B861-77BE-4D63-B7D7-ABBB0670B168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'12'!B6:M6</xm:f>
              <xm:sqref>O6</xm:sqref>
            </x14:sparkline>
            <x14:sparkline>
              <xm:f>'12'!B8:M8</xm:f>
              <xm:sqref>O8</xm:sqref>
            </x14:sparkline>
            <x14:sparkline>
              <xm:f>'12'!B9:M9</xm:f>
              <xm:sqref>O9</xm:sqref>
            </x14:sparkline>
            <x14:sparkline>
              <xm:f>'12'!B10:M10</xm:f>
              <xm:sqref>O10</xm:sqref>
            </x14:sparkline>
            <x14:sparkline>
              <xm:f>'12'!B11:M11</xm:f>
              <xm:sqref>O11</xm:sqref>
            </x14:sparkline>
            <x14:sparkline>
              <xm:f>'12'!B12:M12</xm:f>
              <xm:sqref>O12</xm:sqref>
            </x14:sparkline>
            <x14:sparkline>
              <xm:f>'12'!B13:M13</xm:f>
              <xm:sqref>O13</xm:sqref>
            </x14:sparkline>
            <x14:sparkline>
              <xm:f>'12'!B14:M14</xm:f>
              <xm:sqref>O14</xm:sqref>
            </x14:sparkline>
            <x14:sparkline>
              <xm:f>'12'!B15:M15</xm:f>
              <xm:sqref>O15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686D-2F29-4254-9B81-97F5B7CA4574}">
  <sheetPr>
    <pageSetUpPr fitToPage="1"/>
  </sheetPr>
  <dimension ref="B2:F15"/>
  <sheetViews>
    <sheetView view="pageLayout" topLeftCell="A31" zoomScaleNormal="100" workbookViewId="0">
      <selection activeCell="C2" sqref="C2:F5"/>
    </sheetView>
  </sheetViews>
  <sheetFormatPr defaultRowHeight="14.4" x14ac:dyDescent="0.3"/>
  <cols>
    <col min="3" max="4" width="11.109375" bestFit="1" customWidth="1"/>
    <col min="5" max="5" width="8.44140625" bestFit="1" customWidth="1"/>
    <col min="6" max="6" width="14.109375" bestFit="1" customWidth="1"/>
  </cols>
  <sheetData>
    <row r="2" spans="2:6" x14ac:dyDescent="0.3">
      <c r="B2" s="18"/>
      <c r="C2" s="34" t="s">
        <v>41</v>
      </c>
      <c r="D2" s="35"/>
      <c r="E2" s="35"/>
      <c r="F2" s="36"/>
    </row>
    <row r="3" spans="2:6" x14ac:dyDescent="0.3">
      <c r="B3" s="14"/>
      <c r="C3" s="19" t="s">
        <v>0</v>
      </c>
      <c r="D3" s="20" t="s">
        <v>39</v>
      </c>
      <c r="E3" s="20" t="s">
        <v>13</v>
      </c>
      <c r="F3" s="20" t="s">
        <v>40</v>
      </c>
    </row>
    <row r="4" spans="2:6" x14ac:dyDescent="0.3">
      <c r="B4" s="15"/>
      <c r="C4" s="21">
        <v>45292</v>
      </c>
      <c r="D4" s="22">
        <v>420000</v>
      </c>
      <c r="E4" s="22">
        <v>73500</v>
      </c>
      <c r="F4" s="23">
        <v>0.17499999999999999</v>
      </c>
    </row>
    <row r="5" spans="2:6" x14ac:dyDescent="0.3">
      <c r="B5" s="15"/>
      <c r="C5" s="21">
        <v>45323</v>
      </c>
      <c r="D5" s="22">
        <v>435000</v>
      </c>
      <c r="E5" s="22">
        <v>85000</v>
      </c>
      <c r="F5" s="23">
        <v>0.19500000000000001</v>
      </c>
    </row>
    <row r="6" spans="2:6" x14ac:dyDescent="0.3">
      <c r="B6" s="15"/>
      <c r="C6" s="21">
        <v>45352</v>
      </c>
      <c r="D6" s="22">
        <v>450000</v>
      </c>
      <c r="E6" s="22">
        <v>94500</v>
      </c>
      <c r="F6" s="23">
        <v>0.21</v>
      </c>
    </row>
    <row r="7" spans="2:6" x14ac:dyDescent="0.3">
      <c r="B7" s="15"/>
      <c r="C7" s="21">
        <v>45383</v>
      </c>
      <c r="D7" s="22">
        <v>468000</v>
      </c>
      <c r="E7" s="22">
        <v>97000</v>
      </c>
      <c r="F7" s="23">
        <v>0.20699999999999999</v>
      </c>
    </row>
    <row r="8" spans="2:6" x14ac:dyDescent="0.3">
      <c r="B8" s="15"/>
      <c r="C8" s="21">
        <v>45413</v>
      </c>
      <c r="D8" s="22">
        <v>482000</v>
      </c>
      <c r="E8" s="22">
        <v>102000</v>
      </c>
      <c r="F8" s="23">
        <v>0.21199999999999999</v>
      </c>
    </row>
    <row r="9" spans="2:6" x14ac:dyDescent="0.3">
      <c r="B9" s="15"/>
      <c r="C9" s="21">
        <v>45444</v>
      </c>
      <c r="D9" s="22">
        <v>498000</v>
      </c>
      <c r="E9" s="22">
        <v>109000</v>
      </c>
      <c r="F9" s="23">
        <v>0.219</v>
      </c>
    </row>
    <row r="10" spans="2:6" x14ac:dyDescent="0.3">
      <c r="B10" s="15"/>
      <c r="C10" s="21">
        <v>45474</v>
      </c>
      <c r="D10" s="22">
        <v>510000</v>
      </c>
      <c r="E10" s="22">
        <v>111000</v>
      </c>
      <c r="F10" s="23">
        <v>0.218</v>
      </c>
    </row>
    <row r="11" spans="2:6" x14ac:dyDescent="0.3">
      <c r="B11" s="15"/>
      <c r="C11" s="21">
        <v>45505</v>
      </c>
      <c r="D11" s="22">
        <v>525000</v>
      </c>
      <c r="E11" s="22">
        <v>118000</v>
      </c>
      <c r="F11" s="23">
        <v>0.22500000000000001</v>
      </c>
    </row>
    <row r="12" spans="2:6" x14ac:dyDescent="0.3">
      <c r="B12" s="15"/>
      <c r="C12" s="21">
        <v>45536</v>
      </c>
      <c r="D12" s="22">
        <v>540000</v>
      </c>
      <c r="E12" s="22">
        <v>122000</v>
      </c>
      <c r="F12" s="23">
        <v>0.22600000000000001</v>
      </c>
    </row>
    <row r="13" spans="2:6" x14ac:dyDescent="0.3">
      <c r="B13" s="15"/>
      <c r="C13" s="21">
        <v>45566</v>
      </c>
      <c r="D13" s="22">
        <v>556000</v>
      </c>
      <c r="E13" s="22">
        <v>126000</v>
      </c>
      <c r="F13" s="23">
        <v>0.22700000000000001</v>
      </c>
    </row>
    <row r="14" spans="2:6" x14ac:dyDescent="0.3">
      <c r="B14" s="15"/>
      <c r="C14" s="21">
        <v>45597</v>
      </c>
      <c r="D14" s="22">
        <v>572000</v>
      </c>
      <c r="E14" s="22">
        <v>132000</v>
      </c>
      <c r="F14" s="23">
        <v>0.23100000000000001</v>
      </c>
    </row>
    <row r="15" spans="2:6" x14ac:dyDescent="0.3">
      <c r="B15" s="15"/>
      <c r="C15" s="21">
        <v>45627</v>
      </c>
      <c r="D15" s="22">
        <v>590000</v>
      </c>
      <c r="E15" s="22">
        <v>139000</v>
      </c>
      <c r="F15" s="23">
        <v>0.23599999999999999</v>
      </c>
    </row>
  </sheetData>
  <mergeCells count="1">
    <mergeCell ref="C2:F2"/>
  </mergeCells>
  <pageMargins left="0.7" right="0.7" top="0.75" bottom="0.75" header="0.3" footer="0.3"/>
  <pageSetup orientation="portrait" horizontalDpi="1200" verticalDpi="1200" r:id="rId1"/>
  <headerFooter>
    <oddHeader>&amp;C&amp;"-,Bold"Monthly Financial Performance Report – 2024</oddHeader>
    <oddFooter>&amp;C&amp;"-,Bold"ABC Pvt. Ltd.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FF7-4291-4F69-B748-E66B7E7E56E3}">
  <dimension ref="A1:V16"/>
  <sheetViews>
    <sheetView workbookViewId="0">
      <selection activeCell="Q6" sqref="Q6"/>
    </sheetView>
  </sheetViews>
  <sheetFormatPr defaultRowHeight="14.4" x14ac:dyDescent="0.3"/>
  <cols>
    <col min="4" max="4" width="7.44140625" bestFit="1" customWidth="1"/>
    <col min="5" max="5" width="14.88671875" bestFit="1" customWidth="1"/>
    <col min="6" max="6" width="14" bestFit="1" customWidth="1"/>
  </cols>
  <sheetData>
    <row r="1" spans="1:22" ht="18" x14ac:dyDescent="0.35">
      <c r="A1" s="32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3">
      <c r="A2" s="33" t="s">
        <v>46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4" spans="1:22" x14ac:dyDescent="0.3">
      <c r="B4" s="10" t="s">
        <v>0</v>
      </c>
      <c r="C4" s="11" t="s">
        <v>9</v>
      </c>
      <c r="D4" s="11" t="s">
        <v>42</v>
      </c>
      <c r="E4" s="11" t="s">
        <v>43</v>
      </c>
      <c r="F4" s="11" t="s">
        <v>44</v>
      </c>
      <c r="M4" s="16"/>
      <c r="N4" s="17"/>
    </row>
    <row r="5" spans="1:22" x14ac:dyDescent="0.3">
      <c r="B5" s="3">
        <v>45292</v>
      </c>
      <c r="C5" s="4">
        <v>420000</v>
      </c>
      <c r="D5" s="4">
        <v>310000</v>
      </c>
      <c r="E5" s="4" cm="1">
        <f t="array" ref="E5:E16">Sales-Cost</f>
        <v>110000</v>
      </c>
      <c r="F5" s="5" cm="1">
        <f t="array" ref="F5:F16">(Sales-Cost)/Sales</f>
        <v>0.26190476190476192</v>
      </c>
      <c r="M5" s="16"/>
      <c r="N5" s="17"/>
    </row>
    <row r="6" spans="1:22" x14ac:dyDescent="0.3">
      <c r="B6" s="3">
        <v>45323</v>
      </c>
      <c r="C6" s="4">
        <v>435000</v>
      </c>
      <c r="D6" s="4">
        <v>324000</v>
      </c>
      <c r="E6" s="4">
        <v>111000</v>
      </c>
      <c r="F6" s="5">
        <v>0.25517241379310346</v>
      </c>
      <c r="M6" s="16"/>
      <c r="N6" s="17"/>
    </row>
    <row r="7" spans="1:22" x14ac:dyDescent="0.3">
      <c r="B7" s="3">
        <v>45352</v>
      </c>
      <c r="C7" s="4">
        <v>450000</v>
      </c>
      <c r="D7" s="4">
        <v>333000</v>
      </c>
      <c r="E7" s="4">
        <v>117000</v>
      </c>
      <c r="F7" s="5">
        <v>0.26</v>
      </c>
      <c r="M7" s="16"/>
      <c r="N7" s="17"/>
    </row>
    <row r="8" spans="1:22" x14ac:dyDescent="0.3">
      <c r="B8" s="3">
        <v>45383</v>
      </c>
      <c r="C8" s="4">
        <v>468000</v>
      </c>
      <c r="D8" s="4">
        <v>345000</v>
      </c>
      <c r="E8" s="4">
        <v>123000</v>
      </c>
      <c r="F8" s="5">
        <v>0.26282051282051283</v>
      </c>
      <c r="M8" s="16"/>
      <c r="N8" s="17"/>
    </row>
    <row r="9" spans="1:22" x14ac:dyDescent="0.3">
      <c r="B9" s="3">
        <v>45413</v>
      </c>
      <c r="C9" s="4">
        <v>482000</v>
      </c>
      <c r="D9" s="4">
        <v>352000</v>
      </c>
      <c r="E9" s="4">
        <v>130000</v>
      </c>
      <c r="F9" s="5">
        <v>0.26970954356846472</v>
      </c>
      <c r="M9" s="16"/>
      <c r="N9" s="17"/>
    </row>
    <row r="10" spans="1:22" x14ac:dyDescent="0.3">
      <c r="B10" s="3">
        <v>45444</v>
      </c>
      <c r="C10" s="4">
        <v>498000</v>
      </c>
      <c r="D10" s="4">
        <v>359000</v>
      </c>
      <c r="E10" s="4">
        <v>139000</v>
      </c>
      <c r="F10" s="5">
        <v>0.27911646586345379</v>
      </c>
      <c r="M10" s="16"/>
      <c r="N10" s="17"/>
    </row>
    <row r="11" spans="1:22" x14ac:dyDescent="0.3">
      <c r="B11" s="3">
        <v>45474</v>
      </c>
      <c r="C11" s="4">
        <v>510000</v>
      </c>
      <c r="D11" s="4">
        <v>367000</v>
      </c>
      <c r="E11" s="4">
        <v>143000</v>
      </c>
      <c r="F11" s="5">
        <v>0.2803921568627451</v>
      </c>
      <c r="M11" s="16"/>
      <c r="N11" s="17"/>
    </row>
    <row r="12" spans="1:22" x14ac:dyDescent="0.3">
      <c r="B12" s="3">
        <v>45505</v>
      </c>
      <c r="C12" s="4">
        <v>525000</v>
      </c>
      <c r="D12" s="4">
        <v>376000</v>
      </c>
      <c r="E12" s="4">
        <v>149000</v>
      </c>
      <c r="F12" s="5">
        <v>0.28380952380952379</v>
      </c>
      <c r="M12" s="16"/>
      <c r="N12" s="17"/>
    </row>
    <row r="13" spans="1:22" x14ac:dyDescent="0.3">
      <c r="B13" s="3">
        <v>45536</v>
      </c>
      <c r="C13" s="4">
        <v>540000</v>
      </c>
      <c r="D13" s="4">
        <v>385000</v>
      </c>
      <c r="E13" s="4">
        <v>155000</v>
      </c>
      <c r="F13" s="5">
        <v>0.28703703703703703</v>
      </c>
      <c r="M13" s="16"/>
      <c r="N13" s="17"/>
    </row>
    <row r="14" spans="1:22" x14ac:dyDescent="0.3">
      <c r="B14" s="3">
        <v>45566</v>
      </c>
      <c r="C14" s="4">
        <v>556000</v>
      </c>
      <c r="D14" s="4">
        <v>397000</v>
      </c>
      <c r="E14" s="4">
        <v>159000</v>
      </c>
      <c r="F14" s="5">
        <v>0.28597122302158273</v>
      </c>
      <c r="M14" s="16"/>
      <c r="N14" s="17"/>
    </row>
    <row r="15" spans="1:22" x14ac:dyDescent="0.3">
      <c r="B15" s="3">
        <v>45597</v>
      </c>
      <c r="C15" s="4">
        <v>572000</v>
      </c>
      <c r="D15" s="4">
        <v>407000</v>
      </c>
      <c r="E15" s="4">
        <v>165000</v>
      </c>
      <c r="F15" s="5">
        <v>0.28846153846153844</v>
      </c>
      <c r="M15" s="16"/>
      <c r="N15" s="17"/>
    </row>
    <row r="16" spans="1:22" x14ac:dyDescent="0.3">
      <c r="B16" s="3">
        <v>45627</v>
      </c>
      <c r="C16" s="4">
        <v>590000</v>
      </c>
      <c r="D16" s="4">
        <v>416000</v>
      </c>
      <c r="E16" s="4">
        <v>174000</v>
      </c>
      <c r="F16" s="5">
        <v>0.29491525423728815</v>
      </c>
    </row>
  </sheetData>
  <mergeCells count="2">
    <mergeCell ref="A1:V1"/>
    <mergeCell ref="A2:V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7AA4-4914-44DB-9F43-5B6C238A8ADA}">
  <dimension ref="A1:V30"/>
  <sheetViews>
    <sheetView tabSelected="1" workbookViewId="0">
      <selection sqref="A1:V2"/>
    </sheetView>
  </sheetViews>
  <sheetFormatPr defaultRowHeight="14.4" x14ac:dyDescent="0.3"/>
  <cols>
    <col min="2" max="2" width="22.109375" bestFit="1" customWidth="1"/>
    <col min="3" max="3" width="27.77734375" bestFit="1" customWidth="1"/>
    <col min="4" max="4" width="11.44140625" bestFit="1" customWidth="1"/>
    <col min="5" max="6" width="22.109375" bestFit="1" customWidth="1"/>
    <col min="7" max="7" width="23.5546875" bestFit="1" customWidth="1"/>
  </cols>
  <sheetData>
    <row r="1" spans="1:22" ht="18" x14ac:dyDescent="0.35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3">
      <c r="A2" s="33" t="s">
        <v>48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4" spans="1:22" x14ac:dyDescent="0.3">
      <c r="B4" s="37" t="s">
        <v>56</v>
      </c>
      <c r="C4" s="38"/>
      <c r="D4" s="38"/>
      <c r="E4" s="38"/>
      <c r="F4" s="38"/>
    </row>
    <row r="5" spans="1:22" x14ac:dyDescent="0.3">
      <c r="B5" s="10" t="s">
        <v>49</v>
      </c>
      <c r="C5" s="10" t="s">
        <v>50</v>
      </c>
      <c r="E5" s="10" t="s">
        <v>49</v>
      </c>
      <c r="F5" s="10" t="s">
        <v>50</v>
      </c>
    </row>
    <row r="6" spans="1:22" x14ac:dyDescent="0.3">
      <c r="B6" s="12" t="s">
        <v>51</v>
      </c>
      <c r="C6" s="24">
        <v>1000000</v>
      </c>
      <c r="E6" s="12" t="s">
        <v>51</v>
      </c>
      <c r="F6" s="24">
        <v>1000000</v>
      </c>
    </row>
    <row r="7" spans="1:22" x14ac:dyDescent="0.3">
      <c r="B7" s="12" t="s">
        <v>52</v>
      </c>
      <c r="C7" s="12">
        <v>36</v>
      </c>
      <c r="E7" s="12" t="s">
        <v>52</v>
      </c>
      <c r="F7" s="12">
        <v>36</v>
      </c>
    </row>
    <row r="8" spans="1:22" x14ac:dyDescent="0.3">
      <c r="B8" s="12" t="s">
        <v>53</v>
      </c>
      <c r="C8" s="25">
        <v>0.1</v>
      </c>
      <c r="E8" s="12" t="s">
        <v>53</v>
      </c>
      <c r="F8" s="25">
        <v>9.4294907853476509E-2</v>
      </c>
    </row>
    <row r="9" spans="1:22" x14ac:dyDescent="0.3">
      <c r="B9" s="12" t="s">
        <v>54</v>
      </c>
      <c r="C9" s="26">
        <v>32000</v>
      </c>
      <c r="E9" s="12" t="s">
        <v>54</v>
      </c>
      <c r="F9" s="26">
        <v>32000</v>
      </c>
    </row>
    <row r="10" spans="1:22" x14ac:dyDescent="0.3">
      <c r="B10" s="12" t="s">
        <v>55</v>
      </c>
      <c r="C10" s="24">
        <f>PMT(C8/12,C7,-C6)</f>
        <v>32267.187193837486</v>
      </c>
      <c r="E10" s="12" t="s">
        <v>55</v>
      </c>
      <c r="F10" s="24">
        <f>PMT(F8/12,F7,-F6)</f>
        <v>32000.000000005697</v>
      </c>
    </row>
    <row r="12" spans="1:22" x14ac:dyDescent="0.3">
      <c r="B12" s="37" t="s">
        <v>57</v>
      </c>
      <c r="C12" s="37"/>
      <c r="D12" s="37"/>
      <c r="E12" s="37"/>
      <c r="F12" s="37"/>
      <c r="G12" s="37"/>
    </row>
    <row r="14" spans="1:22" x14ac:dyDescent="0.3">
      <c r="B14" s="10" t="s">
        <v>0</v>
      </c>
      <c r="C14" s="11" t="s">
        <v>39</v>
      </c>
      <c r="D14" s="11" t="s">
        <v>12</v>
      </c>
      <c r="E14" s="11" t="s">
        <v>58</v>
      </c>
      <c r="F14" s="11" t="s">
        <v>59</v>
      </c>
      <c r="G14" s="11" t="s">
        <v>60</v>
      </c>
    </row>
    <row r="15" spans="1:22" x14ac:dyDescent="0.3">
      <c r="B15" s="12" t="s">
        <v>1</v>
      </c>
      <c r="C15" s="28">
        <v>120000</v>
      </c>
      <c r="D15" s="28">
        <v>75000</v>
      </c>
      <c r="E15" s="28">
        <v>32000</v>
      </c>
      <c r="F15" s="28">
        <f>C15-(D15+E15)</f>
        <v>13000</v>
      </c>
      <c r="G15" s="28">
        <f>(C15*0.9)-(D15*1.1)-E15</f>
        <v>-6500</v>
      </c>
    </row>
    <row r="16" spans="1:22" x14ac:dyDescent="0.3">
      <c r="B16" s="12" t="s">
        <v>2</v>
      </c>
      <c r="C16" s="28">
        <v>125000</v>
      </c>
      <c r="D16" s="28">
        <v>80000</v>
      </c>
      <c r="E16" s="28">
        <v>32000</v>
      </c>
      <c r="F16" s="28">
        <f t="shared" ref="F16:F26" si="0">C16-(D16+E16)</f>
        <v>13000</v>
      </c>
      <c r="G16" s="28">
        <f>(C16*0.9)-(D16*1.1)-E16</f>
        <v>-7500</v>
      </c>
    </row>
    <row r="17" spans="2:7" x14ac:dyDescent="0.3">
      <c r="B17" s="12" t="s">
        <v>3</v>
      </c>
      <c r="C17" s="28">
        <v>128000</v>
      </c>
      <c r="D17" s="28">
        <v>82000</v>
      </c>
      <c r="E17" s="28">
        <v>32000</v>
      </c>
      <c r="F17" s="28">
        <f t="shared" si="0"/>
        <v>14000</v>
      </c>
      <c r="G17" s="28">
        <f t="shared" ref="G17:G26" si="1">(C17*0.9)-(D17*1.1)-E17</f>
        <v>-7000.0000000000146</v>
      </c>
    </row>
    <row r="18" spans="2:7" x14ac:dyDescent="0.3">
      <c r="B18" s="12" t="s">
        <v>4</v>
      </c>
      <c r="C18" s="28">
        <v>130000</v>
      </c>
      <c r="D18" s="28">
        <v>84000</v>
      </c>
      <c r="E18" s="28">
        <v>32000</v>
      </c>
      <c r="F18" s="28">
        <f t="shared" si="0"/>
        <v>14000</v>
      </c>
      <c r="G18" s="28">
        <f t="shared" si="1"/>
        <v>-7400.0000000000146</v>
      </c>
    </row>
    <row r="19" spans="2:7" x14ac:dyDescent="0.3">
      <c r="B19" s="12" t="s">
        <v>5</v>
      </c>
      <c r="C19" s="28">
        <v>135000</v>
      </c>
      <c r="D19" s="28">
        <v>85000</v>
      </c>
      <c r="E19" s="28">
        <v>32000</v>
      </c>
      <c r="F19" s="28">
        <f t="shared" si="0"/>
        <v>18000</v>
      </c>
      <c r="G19" s="28">
        <f t="shared" si="1"/>
        <v>-4000.0000000000146</v>
      </c>
    </row>
    <row r="20" spans="2:7" x14ac:dyDescent="0.3">
      <c r="B20" s="12" t="s">
        <v>6</v>
      </c>
      <c r="C20" s="28">
        <v>140000</v>
      </c>
      <c r="D20" s="28">
        <v>86000</v>
      </c>
      <c r="E20" s="28">
        <v>32000</v>
      </c>
      <c r="F20" s="28">
        <f t="shared" si="0"/>
        <v>22000</v>
      </c>
      <c r="G20" s="28">
        <f t="shared" si="1"/>
        <v>-600.00000000001455</v>
      </c>
    </row>
    <row r="21" spans="2:7" x14ac:dyDescent="0.3">
      <c r="B21" s="12" t="s">
        <v>20</v>
      </c>
      <c r="C21" s="28">
        <v>142000</v>
      </c>
      <c r="D21" s="28">
        <v>87000</v>
      </c>
      <c r="E21" s="28">
        <v>32000</v>
      </c>
      <c r="F21" s="28">
        <f t="shared" si="0"/>
        <v>23000</v>
      </c>
      <c r="G21" s="28">
        <f t="shared" si="1"/>
        <v>99.999999999985448</v>
      </c>
    </row>
    <row r="22" spans="2:7" x14ac:dyDescent="0.3">
      <c r="B22" s="12" t="s">
        <v>21</v>
      </c>
      <c r="C22" s="28">
        <v>145000</v>
      </c>
      <c r="D22" s="28">
        <v>88000</v>
      </c>
      <c r="E22" s="28">
        <v>32000</v>
      </c>
      <c r="F22" s="28">
        <f t="shared" si="0"/>
        <v>25000</v>
      </c>
      <c r="G22" s="28">
        <f t="shared" si="1"/>
        <v>1699.9999999999854</v>
      </c>
    </row>
    <row r="23" spans="2:7" x14ac:dyDescent="0.3">
      <c r="B23" s="12" t="s">
        <v>22</v>
      </c>
      <c r="C23" s="28">
        <v>148000</v>
      </c>
      <c r="D23" s="28">
        <v>89000</v>
      </c>
      <c r="E23" s="28">
        <v>32000</v>
      </c>
      <c r="F23" s="28">
        <f t="shared" si="0"/>
        <v>27000</v>
      </c>
      <c r="G23" s="28">
        <f t="shared" si="1"/>
        <v>3299.9999999999854</v>
      </c>
    </row>
    <row r="24" spans="2:7" x14ac:dyDescent="0.3">
      <c r="B24" s="12" t="s">
        <v>23</v>
      </c>
      <c r="C24" s="28">
        <v>150000</v>
      </c>
      <c r="D24" s="28">
        <v>90000</v>
      </c>
      <c r="E24" s="28">
        <v>32000</v>
      </c>
      <c r="F24" s="28">
        <f t="shared" si="0"/>
        <v>28000</v>
      </c>
      <c r="G24" s="28">
        <f t="shared" si="1"/>
        <v>3999.9999999999854</v>
      </c>
    </row>
    <row r="25" spans="2:7" x14ac:dyDescent="0.3">
      <c r="B25" s="12" t="s">
        <v>24</v>
      </c>
      <c r="C25" s="28">
        <v>152000</v>
      </c>
      <c r="D25" s="28">
        <v>91000</v>
      </c>
      <c r="E25" s="28">
        <v>32000</v>
      </c>
      <c r="F25" s="28">
        <f t="shared" si="0"/>
        <v>29000</v>
      </c>
      <c r="G25" s="28">
        <f t="shared" si="1"/>
        <v>4699.9999999999854</v>
      </c>
    </row>
    <row r="26" spans="2:7" x14ac:dyDescent="0.3">
      <c r="B26" s="12" t="s">
        <v>25</v>
      </c>
      <c r="C26" s="28">
        <v>155000</v>
      </c>
      <c r="D26" s="28">
        <v>92000</v>
      </c>
      <c r="E26" s="28">
        <v>32000</v>
      </c>
      <c r="F26" s="28">
        <f t="shared" si="0"/>
        <v>31000</v>
      </c>
      <c r="G26" s="28">
        <f t="shared" si="1"/>
        <v>6299.9999999999854</v>
      </c>
    </row>
    <row r="29" spans="2:7" x14ac:dyDescent="0.3">
      <c r="C29" s="27" t="s">
        <v>61</v>
      </c>
      <c r="D29" s="29">
        <f>AVERAGE(F15:F26)</f>
        <v>21416.666666666668</v>
      </c>
    </row>
    <row r="30" spans="2:7" x14ac:dyDescent="0.3">
      <c r="C30" s="27" t="s">
        <v>62</v>
      </c>
      <c r="D30" s="29">
        <f>AVERAGE(G15:G26)</f>
        <v>-1075.0000000000121</v>
      </c>
    </row>
  </sheetData>
  <mergeCells count="4">
    <mergeCell ref="A1:V1"/>
    <mergeCell ref="A2:V2"/>
    <mergeCell ref="B4:F4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11</vt:lpstr>
      <vt:lpstr>12</vt:lpstr>
      <vt:lpstr>13</vt:lpstr>
      <vt:lpstr>14</vt:lpstr>
      <vt:lpstr>15</vt:lpstr>
      <vt:lpstr>Cost</vt:lpstr>
      <vt:lpstr>Gross_Margin</vt:lpstr>
      <vt:lpstr>'13'!Print_Area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 Singh</dc:creator>
  <cp:lastModifiedBy>pradeep choubey</cp:lastModifiedBy>
  <dcterms:created xsi:type="dcterms:W3CDTF">2025-10-17T08:56:57Z</dcterms:created>
  <dcterms:modified xsi:type="dcterms:W3CDTF">2025-10-19T17:50:36Z</dcterms:modified>
</cp:coreProperties>
</file>