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<sst xmlns="http://schemas.openxmlformats.org/spreadsheetml/2006/main" count="54" uniqueCount="50">
  <si>
    <t>frame1</t>
  </si>
  <si>
    <t>frame2</t>
  </si>
  <si>
    <t>dFrame</t>
  </si>
  <si>
    <t>ball leaving hand position tennis court</t>
  </si>
  <si>
    <t>Length tennis</t>
  </si>
  <si>
    <t>total d</t>
  </si>
  <si>
    <t>fps</t>
  </si>
  <si>
    <t>time taken</t>
  </si>
  <si>
    <t>speed [m/s]</t>
  </si>
  <si>
    <t>speed km/h</t>
  </si>
  <si>
    <t>Estimation using just w*r=v</t>
  </si>
  <si>
    <t>diff</t>
  </si>
  <si>
    <t>%</t>
  </si>
  <si>
    <t>average error</t>
  </si>
  <si>
    <t>GX0200346</t>
  </si>
  <si>
    <t>throw 1</t>
  </si>
  <si>
    <t>GX010346</t>
  </si>
  <si>
    <t>bowl 1</t>
  </si>
  <si>
    <t>bowl 2</t>
  </si>
  <si>
    <t>bowl 3</t>
  </si>
  <si>
    <t>bowl 4</t>
  </si>
  <si>
    <t>bowl 5</t>
  </si>
  <si>
    <t>bowl 6</t>
  </si>
  <si>
    <t>bowl 7</t>
  </si>
  <si>
    <t>bowl 8</t>
  </si>
  <si>
    <t>bowl 9</t>
  </si>
  <si>
    <t>bowl 10</t>
  </si>
  <si>
    <t>bowl 11</t>
  </si>
  <si>
    <t>bowl 12</t>
  </si>
  <si>
    <t>bowl 13</t>
  </si>
  <si>
    <t>bowl 14</t>
  </si>
  <si>
    <t>bowl 15</t>
  </si>
  <si>
    <t>bowl 16</t>
  </si>
  <si>
    <t>bowl 17</t>
  </si>
  <si>
    <t>bowl 18</t>
  </si>
  <si>
    <t>bowl 19</t>
  </si>
  <si>
    <t>bowl 20</t>
  </si>
  <si>
    <t>bowl 21</t>
  </si>
  <si>
    <t>bowl 22</t>
  </si>
  <si>
    <t>bowl 23</t>
  </si>
  <si>
    <t>bowl 24</t>
  </si>
  <si>
    <t>bowl 25</t>
  </si>
  <si>
    <t>bowl 26</t>
  </si>
  <si>
    <t>slow</t>
  </si>
  <si>
    <t>bowl 27</t>
  </si>
  <si>
    <t>bowl 28</t>
  </si>
  <si>
    <t>bowl 29</t>
  </si>
  <si>
    <t>bowl 30</t>
  </si>
  <si>
    <t>bowl 31</t>
  </si>
  <si>
    <t>bowl 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</si>
</sst>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86"/>
    <col hidden="1" min="6" max="8" width="14.43"/>
    <col hidden="1" min="11" max="11" width="14.43"/>
    <col customWidth="1" min="13" max="13" width="14.14"/>
    <col customWidth="1" min="15" max="15" width="12.86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>
      <c r="A2" s="1" t="s">
        <v>14</v>
      </c>
      <c r="B2" s="1" t="s">
        <v>15</v>
      </c>
      <c r="C2" s="1">
        <v>2207.0</v>
      </c>
      <c r="D2" s="1">
        <v>2615.0</v>
      </c>
      <c r="E2" s="3">
        <f t="shared" ref="E2:E17" si="1">D2-C2</f>
        <v>408</v>
      </c>
      <c r="F2" s="1">
        <v>-0.8</v>
      </c>
      <c r="G2" s="1">
        <v>11.9</v>
      </c>
      <c r="H2" s="3">
        <f t="shared" ref="H2:H17" si="2">G2+F2</f>
        <v>11.1</v>
      </c>
      <c r="I2" s="1">
        <v>240.0</v>
      </c>
      <c r="J2" s="3">
        <f t="shared" ref="J2:J17" si="3">E2/I2</f>
        <v>1.7</v>
      </c>
      <c r="K2" s="3">
        <f t="shared" ref="K2:K17" si="4">H2/J2</f>
        <v>6.529411765</v>
      </c>
      <c r="L2" s="3">
        <f t="shared" ref="L2:L17" si="5">K2*3.6</f>
        <v>23.50588235</v>
      </c>
    </row>
    <row r="3">
      <c r="A3" s="1" t="s">
        <v>16</v>
      </c>
      <c r="B3" s="1" t="s">
        <v>17</v>
      </c>
      <c r="C3" s="1">
        <v>1352.0</v>
      </c>
      <c r="D3" s="1">
        <v>1481.0</v>
      </c>
      <c r="E3" s="3">
        <f t="shared" si="1"/>
        <v>129</v>
      </c>
      <c r="F3" s="1">
        <v>-0.5</v>
      </c>
      <c r="G3" s="1">
        <v>11.9</v>
      </c>
      <c r="H3" s="3">
        <f t="shared" si="2"/>
        <v>11.4</v>
      </c>
      <c r="I3" s="1">
        <v>240.0</v>
      </c>
      <c r="J3" s="3">
        <f t="shared" si="3"/>
        <v>0.5375</v>
      </c>
      <c r="K3" s="3">
        <f t="shared" si="4"/>
        <v>21.20930233</v>
      </c>
      <c r="L3" s="3">
        <f t="shared" si="5"/>
        <v>76.35348837</v>
      </c>
      <c r="M3" s="1">
        <v>58.29</v>
      </c>
      <c r="N3" s="3">
        <f t="shared" ref="N3:N4" si="6">M3-L3</f>
        <v>-18.06348837</v>
      </c>
      <c r="O3" s="3">
        <f t="shared" ref="O3:O4" si="7">M3/L3 * 100</f>
        <v>76.34228801</v>
      </c>
      <c r="P3" s="3">
        <f>sum(M3:M34) / 25</f>
        <v>90.988496</v>
      </c>
    </row>
    <row r="4">
      <c r="B4" s="1" t="s">
        <v>18</v>
      </c>
      <c r="C4" s="1">
        <v>8147.0</v>
      </c>
      <c r="D4" s="1">
        <v>8301.0</v>
      </c>
      <c r="E4" s="3">
        <f t="shared" si="1"/>
        <v>154</v>
      </c>
      <c r="F4" s="1">
        <v>-0.2</v>
      </c>
      <c r="G4" s="1">
        <v>11.9</v>
      </c>
      <c r="H4" s="3">
        <f t="shared" si="2"/>
        <v>11.7</v>
      </c>
      <c r="I4" s="1">
        <v>240.0</v>
      </c>
      <c r="J4" s="3">
        <f t="shared" si="3"/>
        <v>0.6416666667</v>
      </c>
      <c r="K4" s="3">
        <f t="shared" si="4"/>
        <v>18.23376623</v>
      </c>
      <c r="L4" s="3">
        <f t="shared" si="5"/>
        <v>65.64155844</v>
      </c>
      <c r="M4" s="1">
        <v>72.44</v>
      </c>
      <c r="N4" s="3">
        <f t="shared" si="6"/>
        <v>6.798441558</v>
      </c>
      <c r="O4" s="3">
        <f t="shared" si="7"/>
        <v>110.3569167</v>
      </c>
    </row>
    <row r="5">
      <c r="B5" s="1" t="s">
        <v>19</v>
      </c>
      <c r="C5" s="1">
        <v>12748.0</v>
      </c>
      <c r="D5" s="1">
        <v>12877.0</v>
      </c>
      <c r="E5" s="3">
        <f t="shared" si="1"/>
        <v>129</v>
      </c>
      <c r="F5" s="1">
        <v>-1.0</v>
      </c>
      <c r="G5" s="1">
        <v>11.9</v>
      </c>
      <c r="H5" s="3">
        <f t="shared" si="2"/>
        <v>10.9</v>
      </c>
      <c r="I5" s="1">
        <v>240.0</v>
      </c>
      <c r="J5" s="3">
        <f t="shared" si="3"/>
        <v>0.5375</v>
      </c>
      <c r="K5" s="3">
        <f t="shared" si="4"/>
        <v>20.27906977</v>
      </c>
      <c r="L5" s="3">
        <f t="shared" si="5"/>
        <v>73.00465116</v>
      </c>
    </row>
    <row r="6">
      <c r="B6" s="1" t="s">
        <v>20</v>
      </c>
      <c r="C6" s="1">
        <v>17053.0</v>
      </c>
      <c r="D6" s="1">
        <v>17216.0</v>
      </c>
      <c r="E6" s="3">
        <f t="shared" si="1"/>
        <v>163</v>
      </c>
      <c r="F6" s="1">
        <v>-0.5</v>
      </c>
      <c r="G6" s="1">
        <v>11.9</v>
      </c>
      <c r="H6" s="3">
        <f t="shared" si="2"/>
        <v>11.4</v>
      </c>
      <c r="I6" s="1">
        <v>240.0</v>
      </c>
      <c r="J6" s="3">
        <f t="shared" si="3"/>
        <v>0.6791666667</v>
      </c>
      <c r="K6" s="3">
        <f t="shared" si="4"/>
        <v>16.78527607</v>
      </c>
      <c r="L6" s="3">
        <f t="shared" si="5"/>
        <v>60.42699387</v>
      </c>
      <c r="M6" s="1">
        <v>142.816</v>
      </c>
      <c r="N6" s="3">
        <f t="shared" ref="N6:N7" si="8">M6-L6</f>
        <v>82.38900613</v>
      </c>
      <c r="O6" s="3">
        <f t="shared" ref="O6:O7" si="9">M6/L6 * 100</f>
        <v>236.3447044</v>
      </c>
    </row>
    <row r="7">
      <c r="B7" s="1" t="s">
        <v>21</v>
      </c>
      <c r="C7" s="1">
        <v>22052.0</v>
      </c>
      <c r="D7" s="1">
        <v>22213.0</v>
      </c>
      <c r="E7" s="3">
        <f t="shared" si="1"/>
        <v>161</v>
      </c>
      <c r="F7" s="1">
        <v>-0.5</v>
      </c>
      <c r="G7" s="1">
        <v>11.9</v>
      </c>
      <c r="H7" s="3">
        <f t="shared" si="2"/>
        <v>11.4</v>
      </c>
      <c r="I7" s="1">
        <v>240.0</v>
      </c>
      <c r="J7" s="3">
        <f t="shared" si="3"/>
        <v>0.6708333333</v>
      </c>
      <c r="K7" s="3">
        <f t="shared" si="4"/>
        <v>16.99378882</v>
      </c>
      <c r="L7" s="3">
        <f t="shared" si="5"/>
        <v>61.17763975</v>
      </c>
      <c r="M7" s="1">
        <v>116.11</v>
      </c>
      <c r="N7" s="3">
        <f t="shared" si="8"/>
        <v>54.93236025</v>
      </c>
      <c r="O7" s="3">
        <f t="shared" si="9"/>
        <v>189.7915651</v>
      </c>
    </row>
    <row r="8">
      <c r="B8" s="1" t="s">
        <v>22</v>
      </c>
      <c r="C8" s="1">
        <v>28062.0</v>
      </c>
      <c r="D8" s="1">
        <v>28214.0</v>
      </c>
      <c r="E8" s="3">
        <f t="shared" si="1"/>
        <v>152</v>
      </c>
      <c r="F8" s="1">
        <v>-0.2</v>
      </c>
      <c r="G8" s="1">
        <v>11.9</v>
      </c>
      <c r="H8" s="3">
        <f t="shared" si="2"/>
        <v>11.7</v>
      </c>
      <c r="I8" s="1">
        <v>240.0</v>
      </c>
      <c r="J8" s="3">
        <f t="shared" si="3"/>
        <v>0.6333333333</v>
      </c>
      <c r="K8" s="3">
        <f t="shared" si="4"/>
        <v>18.47368421</v>
      </c>
      <c r="L8" s="3">
        <f t="shared" si="5"/>
        <v>66.50526316</v>
      </c>
    </row>
    <row r="9">
      <c r="B9" s="1" t="s">
        <v>23</v>
      </c>
      <c r="C9" s="1">
        <v>32854.0</v>
      </c>
      <c r="D9" s="1">
        <v>32984.0</v>
      </c>
      <c r="E9" s="3">
        <f t="shared" si="1"/>
        <v>130</v>
      </c>
      <c r="F9" s="1">
        <v>-0.2</v>
      </c>
      <c r="G9" s="1">
        <v>11.9</v>
      </c>
      <c r="H9" s="3">
        <f t="shared" si="2"/>
        <v>11.7</v>
      </c>
      <c r="I9" s="1">
        <v>240.0</v>
      </c>
      <c r="J9" s="3">
        <f t="shared" si="3"/>
        <v>0.5416666667</v>
      </c>
      <c r="K9" s="3">
        <f t="shared" si="4"/>
        <v>21.6</v>
      </c>
      <c r="L9" s="3">
        <f t="shared" si="5"/>
        <v>77.76</v>
      </c>
      <c r="M9" s="1">
        <v>56.83</v>
      </c>
      <c r="N9" s="3">
        <f t="shared" ref="N9:N17" si="10">M9-L9</f>
        <v>-20.93</v>
      </c>
      <c r="O9" s="3">
        <f t="shared" ref="O9:O17" si="11">M9/L9 * 100</f>
        <v>73.08384774</v>
      </c>
    </row>
    <row r="10">
      <c r="B10" s="1" t="s">
        <v>24</v>
      </c>
      <c r="C10" s="1">
        <v>37183.0</v>
      </c>
      <c r="D10" s="1">
        <v>37318.0</v>
      </c>
      <c r="E10" s="3">
        <f t="shared" si="1"/>
        <v>135</v>
      </c>
      <c r="F10" s="1">
        <v>-0.2</v>
      </c>
      <c r="G10" s="1">
        <v>11.9</v>
      </c>
      <c r="H10" s="3">
        <f t="shared" si="2"/>
        <v>11.7</v>
      </c>
      <c r="I10" s="1">
        <v>240.0</v>
      </c>
      <c r="J10" s="3">
        <f t="shared" si="3"/>
        <v>0.5625</v>
      </c>
      <c r="K10" s="3">
        <f t="shared" si="4"/>
        <v>20.8</v>
      </c>
      <c r="L10" s="3">
        <f t="shared" si="5"/>
        <v>74.88</v>
      </c>
      <c r="M10" s="1">
        <v>126.5284</v>
      </c>
      <c r="N10" s="3">
        <f t="shared" si="10"/>
        <v>51.6484</v>
      </c>
      <c r="O10" s="3">
        <f t="shared" si="11"/>
        <v>168.9748932</v>
      </c>
    </row>
    <row r="11">
      <c r="B11" s="1" t="s">
        <v>25</v>
      </c>
      <c r="C11" s="1">
        <v>41141.0</v>
      </c>
      <c r="D11" s="1">
        <v>41274.0</v>
      </c>
      <c r="E11" s="3">
        <f t="shared" si="1"/>
        <v>133</v>
      </c>
      <c r="F11" s="1">
        <v>-0.2</v>
      </c>
      <c r="G11" s="1">
        <v>11.9</v>
      </c>
      <c r="H11" s="3">
        <f t="shared" si="2"/>
        <v>11.7</v>
      </c>
      <c r="I11" s="1">
        <v>240.0</v>
      </c>
      <c r="J11" s="3">
        <f t="shared" si="3"/>
        <v>0.5541666667</v>
      </c>
      <c r="K11" s="3">
        <f t="shared" si="4"/>
        <v>21.11278195</v>
      </c>
      <c r="L11" s="3">
        <f t="shared" si="5"/>
        <v>76.00601504</v>
      </c>
      <c r="M11" s="1">
        <v>107.75</v>
      </c>
      <c r="N11" s="3">
        <f t="shared" si="10"/>
        <v>31.74398496</v>
      </c>
      <c r="O11" s="3">
        <f t="shared" si="11"/>
        <v>141.7650958</v>
      </c>
    </row>
    <row r="12">
      <c r="B12" s="1" t="s">
        <v>26</v>
      </c>
      <c r="C12" s="1">
        <v>44960.0</v>
      </c>
      <c r="D12" s="1">
        <v>45104.0</v>
      </c>
      <c r="E12" s="3">
        <f t="shared" si="1"/>
        <v>144</v>
      </c>
      <c r="F12" s="1">
        <v>-0.2</v>
      </c>
      <c r="G12" s="1">
        <v>11.9</v>
      </c>
      <c r="H12" s="3">
        <f t="shared" si="2"/>
        <v>11.7</v>
      </c>
      <c r="I12" s="1">
        <v>240.0</v>
      </c>
      <c r="J12" s="3">
        <f t="shared" si="3"/>
        <v>0.6</v>
      </c>
      <c r="K12" s="3">
        <f t="shared" si="4"/>
        <v>19.5</v>
      </c>
      <c r="L12" s="3">
        <f t="shared" si="5"/>
        <v>70.2</v>
      </c>
      <c r="M12" s="1">
        <v>76.5</v>
      </c>
      <c r="N12" s="3">
        <f t="shared" si="10"/>
        <v>6.3</v>
      </c>
      <c r="O12" s="3">
        <f t="shared" si="11"/>
        <v>108.974359</v>
      </c>
    </row>
    <row r="13">
      <c r="B13" s="1" t="s">
        <v>27</v>
      </c>
      <c r="C13" s="1">
        <v>49402.0</v>
      </c>
      <c r="D13" s="1">
        <v>49563.0</v>
      </c>
      <c r="E13" s="3">
        <f t="shared" si="1"/>
        <v>161</v>
      </c>
      <c r="F13" s="1">
        <v>-0.5</v>
      </c>
      <c r="G13" s="1">
        <v>11.9</v>
      </c>
      <c r="H13" s="3">
        <f t="shared" si="2"/>
        <v>11.4</v>
      </c>
      <c r="I13" s="1">
        <v>240.0</v>
      </c>
      <c r="J13" s="3">
        <f t="shared" si="3"/>
        <v>0.6708333333</v>
      </c>
      <c r="K13" s="3">
        <f t="shared" si="4"/>
        <v>16.99378882</v>
      </c>
      <c r="L13" s="3">
        <f t="shared" si="5"/>
        <v>61.17763975</v>
      </c>
      <c r="M13" s="1">
        <v>13.59</v>
      </c>
      <c r="N13" s="3">
        <f t="shared" si="10"/>
        <v>-47.58763975</v>
      </c>
      <c r="O13" s="3">
        <f t="shared" si="11"/>
        <v>22.21399854</v>
      </c>
    </row>
    <row r="14">
      <c r="B14" s="1" t="s">
        <v>28</v>
      </c>
      <c r="C14" s="1">
        <v>54020.0</v>
      </c>
      <c r="D14" s="1">
        <v>54176.0</v>
      </c>
      <c r="E14" s="3">
        <f t="shared" si="1"/>
        <v>156</v>
      </c>
      <c r="F14" s="1">
        <v>-0.2</v>
      </c>
      <c r="G14" s="1">
        <v>11.9</v>
      </c>
      <c r="H14" s="3">
        <f t="shared" si="2"/>
        <v>11.7</v>
      </c>
      <c r="I14" s="1">
        <v>240.0</v>
      </c>
      <c r="J14" s="3">
        <f t="shared" si="3"/>
        <v>0.65</v>
      </c>
      <c r="K14" s="3">
        <f t="shared" si="4"/>
        <v>18</v>
      </c>
      <c r="L14" s="3">
        <f t="shared" si="5"/>
        <v>64.8</v>
      </c>
      <c r="M14" s="1">
        <v>76.199</v>
      </c>
      <c r="N14" s="3">
        <f t="shared" si="10"/>
        <v>11.399</v>
      </c>
      <c r="O14" s="3">
        <f t="shared" si="11"/>
        <v>117.5910494</v>
      </c>
    </row>
    <row r="15">
      <c r="B15" s="1" t="s">
        <v>29</v>
      </c>
      <c r="C15" s="1">
        <v>58209.0</v>
      </c>
      <c r="D15" s="1">
        <v>58350.0</v>
      </c>
      <c r="E15" s="3">
        <f t="shared" si="1"/>
        <v>141</v>
      </c>
      <c r="F15" s="1">
        <v>-0.2</v>
      </c>
      <c r="G15" s="1">
        <v>11.9</v>
      </c>
      <c r="H15" s="3">
        <f t="shared" si="2"/>
        <v>11.7</v>
      </c>
      <c r="I15" s="1">
        <v>240.0</v>
      </c>
      <c r="J15" s="3">
        <f t="shared" si="3"/>
        <v>0.5875</v>
      </c>
      <c r="K15" s="3">
        <f t="shared" si="4"/>
        <v>19.91489362</v>
      </c>
      <c r="L15" s="3">
        <f t="shared" si="5"/>
        <v>71.69361702</v>
      </c>
      <c r="M15" s="1">
        <v>99.8</v>
      </c>
      <c r="N15" s="3">
        <f t="shared" si="10"/>
        <v>28.10638298</v>
      </c>
      <c r="O15" s="3">
        <f t="shared" si="11"/>
        <v>139.2034663</v>
      </c>
    </row>
    <row r="16">
      <c r="B16" s="1" t="s">
        <v>30</v>
      </c>
      <c r="C16" s="1">
        <v>62316.0</v>
      </c>
      <c r="D16" s="1">
        <v>62466.0</v>
      </c>
      <c r="E16" s="3">
        <f t="shared" si="1"/>
        <v>150</v>
      </c>
      <c r="F16" s="1">
        <v>-0.2</v>
      </c>
      <c r="G16" s="1">
        <v>11.9</v>
      </c>
      <c r="H16" s="3">
        <f t="shared" si="2"/>
        <v>11.7</v>
      </c>
      <c r="I16" s="1">
        <v>240.0</v>
      </c>
      <c r="J16" s="3">
        <f t="shared" si="3"/>
        <v>0.625</v>
      </c>
      <c r="K16" s="3">
        <f t="shared" si="4"/>
        <v>18.72</v>
      </c>
      <c r="L16" s="3">
        <f t="shared" si="5"/>
        <v>67.392</v>
      </c>
      <c r="M16" s="1">
        <v>82.27</v>
      </c>
      <c r="N16" s="3">
        <f t="shared" si="10"/>
        <v>14.878</v>
      </c>
      <c r="O16" s="3">
        <f t="shared" si="11"/>
        <v>122.0768044</v>
      </c>
    </row>
    <row r="17">
      <c r="B17" s="1" t="s">
        <v>31</v>
      </c>
      <c r="C17" s="1">
        <v>66143.0</v>
      </c>
      <c r="D17" s="1">
        <v>66277.0</v>
      </c>
      <c r="E17" s="3">
        <f t="shared" si="1"/>
        <v>134</v>
      </c>
      <c r="F17" s="1">
        <v>-0.2</v>
      </c>
      <c r="G17" s="1">
        <v>11.9</v>
      </c>
      <c r="H17" s="3">
        <f t="shared" si="2"/>
        <v>11.7</v>
      </c>
      <c r="I17" s="1">
        <v>240.0</v>
      </c>
      <c r="J17" s="3">
        <f t="shared" si="3"/>
        <v>0.5583333333</v>
      </c>
      <c r="K17" s="3">
        <f t="shared" si="4"/>
        <v>20.95522388</v>
      </c>
      <c r="L17" s="3">
        <f t="shared" si="5"/>
        <v>75.43880597</v>
      </c>
      <c r="M17" s="1">
        <v>72.45</v>
      </c>
      <c r="N17" s="3">
        <f t="shared" si="10"/>
        <v>-2.98880597</v>
      </c>
      <c r="O17" s="3">
        <f t="shared" si="11"/>
        <v>96.03810541</v>
      </c>
    </row>
    <row r="18">
      <c r="B18" s="1" t="s">
        <v>32</v>
      </c>
    </row>
    <row r="19">
      <c r="B19" s="1" t="s">
        <v>33</v>
      </c>
      <c r="C19" s="1">
        <v>72900.0</v>
      </c>
      <c r="D19" s="1">
        <v>73047.0</v>
      </c>
      <c r="E19" s="3">
        <f t="shared" ref="E19:E21" si="12">D19-C19</f>
        <v>147</v>
      </c>
      <c r="F19" s="1">
        <v>-0.2</v>
      </c>
      <c r="G19" s="1">
        <v>11.9</v>
      </c>
      <c r="H19" s="3">
        <f t="shared" ref="H19:H21" si="13">G19+F19</f>
        <v>11.7</v>
      </c>
      <c r="I19" s="1">
        <v>240.0</v>
      </c>
      <c r="J19" s="3">
        <f t="shared" ref="J19:J21" si="14">E19/I19</f>
        <v>0.6125</v>
      </c>
      <c r="K19" s="3">
        <f t="shared" ref="K19:K21" si="15">H19/J19</f>
        <v>19.10204082</v>
      </c>
      <c r="L19" s="3">
        <f t="shared" ref="L19:L21" si="16">K19*3.6</f>
        <v>68.76734694</v>
      </c>
      <c r="M19" s="1">
        <v>121.83</v>
      </c>
      <c r="N19" s="3">
        <f t="shared" ref="N19:N21" si="17">M19-L19</f>
        <v>53.06265306</v>
      </c>
      <c r="O19" s="3">
        <f t="shared" ref="O19:O21" si="18">M19/L19 * 100</f>
        <v>177.1625712</v>
      </c>
    </row>
    <row r="20">
      <c r="B20" s="1" t="s">
        <v>34</v>
      </c>
      <c r="C20" s="1">
        <v>77663.0</v>
      </c>
      <c r="D20" s="1">
        <v>77797.0</v>
      </c>
      <c r="E20" s="3">
        <f t="shared" si="12"/>
        <v>134</v>
      </c>
      <c r="F20" s="1">
        <v>-0.2</v>
      </c>
      <c r="G20" s="1">
        <v>11.9</v>
      </c>
      <c r="H20" s="3">
        <f t="shared" si="13"/>
        <v>11.7</v>
      </c>
      <c r="I20" s="1">
        <v>240.0</v>
      </c>
      <c r="J20" s="3">
        <f t="shared" si="14"/>
        <v>0.5583333333</v>
      </c>
      <c r="K20" s="3">
        <f t="shared" si="15"/>
        <v>20.95522388</v>
      </c>
      <c r="L20" s="3">
        <f t="shared" si="16"/>
        <v>75.43880597</v>
      </c>
      <c r="M20" s="1">
        <v>23.49</v>
      </c>
      <c r="N20" s="3">
        <f t="shared" si="17"/>
        <v>-51.94880597</v>
      </c>
      <c r="O20" s="3">
        <f t="shared" si="18"/>
        <v>31.13782051</v>
      </c>
    </row>
    <row r="21">
      <c r="B21" s="1" t="s">
        <v>35</v>
      </c>
      <c r="C21" s="1">
        <v>2362.0</v>
      </c>
      <c r="D21" s="1">
        <v>2496.0</v>
      </c>
      <c r="E21" s="3">
        <f t="shared" si="12"/>
        <v>134</v>
      </c>
      <c r="F21" s="1">
        <v>-0.2</v>
      </c>
      <c r="G21" s="1">
        <v>11.9</v>
      </c>
      <c r="H21" s="3">
        <f t="shared" si="13"/>
        <v>11.7</v>
      </c>
      <c r="I21" s="1">
        <v>240.0</v>
      </c>
      <c r="J21" s="3">
        <f t="shared" si="14"/>
        <v>0.5583333333</v>
      </c>
      <c r="K21" s="3">
        <f t="shared" si="15"/>
        <v>20.95522388</v>
      </c>
      <c r="L21" s="3">
        <f t="shared" si="16"/>
        <v>75.43880597</v>
      </c>
      <c r="M21" s="1">
        <v>102.153</v>
      </c>
      <c r="N21" s="3">
        <f t="shared" si="17"/>
        <v>26.71419403</v>
      </c>
      <c r="O21" s="3">
        <f t="shared" si="18"/>
        <v>135.4117403</v>
      </c>
    </row>
    <row r="22">
      <c r="B22" s="1" t="s">
        <v>36</v>
      </c>
    </row>
    <row r="23">
      <c r="B23" s="1" t="s">
        <v>37</v>
      </c>
      <c r="C23" s="1">
        <v>8318.0</v>
      </c>
      <c r="D23" s="1">
        <v>8492.0</v>
      </c>
      <c r="E23" s="3">
        <f t="shared" ref="E23:E27" si="19">D23-C23</f>
        <v>174</v>
      </c>
      <c r="F23" s="1">
        <v>-0.2</v>
      </c>
      <c r="G23" s="1">
        <v>11.9</v>
      </c>
      <c r="H23" s="3">
        <f t="shared" ref="H23:H27" si="20">G23+F23</f>
        <v>11.7</v>
      </c>
      <c r="I23" s="1">
        <v>240.0</v>
      </c>
      <c r="J23" s="3">
        <f t="shared" ref="J23:J27" si="21">E23/I23</f>
        <v>0.725</v>
      </c>
      <c r="K23" s="3">
        <f t="shared" ref="K23:K27" si="22">H23/J23</f>
        <v>16.13793103</v>
      </c>
      <c r="L23" s="3">
        <f t="shared" ref="L23:L27" si="23">K23*3.6</f>
        <v>58.09655172</v>
      </c>
      <c r="M23" s="1">
        <v>104.235</v>
      </c>
      <c r="N23" s="3">
        <f t="shared" ref="N23:N24" si="24">M23-L23</f>
        <v>46.13844828</v>
      </c>
      <c r="O23" s="3">
        <f t="shared" ref="O23:O24" si="25">M23/L23 * 100</f>
        <v>179.4168447</v>
      </c>
    </row>
    <row r="24">
      <c r="B24" s="1" t="s">
        <v>38</v>
      </c>
      <c r="C24" s="1">
        <v>12988.0</v>
      </c>
      <c r="D24" s="1">
        <v>13131.0</v>
      </c>
      <c r="E24" s="3">
        <f t="shared" si="19"/>
        <v>143</v>
      </c>
      <c r="F24" s="1">
        <v>-0.2</v>
      </c>
      <c r="G24" s="1">
        <v>11.9</v>
      </c>
      <c r="H24" s="3">
        <f t="shared" si="20"/>
        <v>11.7</v>
      </c>
      <c r="I24" s="1">
        <v>240.0</v>
      </c>
      <c r="J24" s="3">
        <f t="shared" si="21"/>
        <v>0.5958333333</v>
      </c>
      <c r="K24" s="3">
        <f t="shared" si="22"/>
        <v>19.63636364</v>
      </c>
      <c r="L24" s="3">
        <f t="shared" si="23"/>
        <v>70.69090909</v>
      </c>
      <c r="M24" s="1">
        <v>142.711</v>
      </c>
      <c r="N24" s="3">
        <f t="shared" si="24"/>
        <v>72.02009091</v>
      </c>
      <c r="O24" s="3">
        <f t="shared" si="25"/>
        <v>201.8802726</v>
      </c>
    </row>
    <row r="25">
      <c r="B25" s="1" t="s">
        <v>39</v>
      </c>
      <c r="C25" s="1">
        <v>18559.0</v>
      </c>
      <c r="D25" s="1">
        <v>18717.0</v>
      </c>
      <c r="E25" s="3">
        <f t="shared" si="19"/>
        <v>158</v>
      </c>
      <c r="F25" s="1">
        <v>-0.2</v>
      </c>
      <c r="G25" s="1">
        <v>11.9</v>
      </c>
      <c r="H25" s="3">
        <f t="shared" si="20"/>
        <v>11.7</v>
      </c>
      <c r="I25" s="1">
        <v>240.0</v>
      </c>
      <c r="J25" s="3">
        <f t="shared" si="21"/>
        <v>0.6583333333</v>
      </c>
      <c r="K25" s="3">
        <f t="shared" si="22"/>
        <v>17.7721519</v>
      </c>
      <c r="L25" s="3">
        <f t="shared" si="23"/>
        <v>63.97974684</v>
      </c>
    </row>
    <row r="26">
      <c r="B26" s="1" t="s">
        <v>40</v>
      </c>
      <c r="C26" s="1">
        <v>23183.0</v>
      </c>
      <c r="D26" s="1">
        <v>23327.0</v>
      </c>
      <c r="E26" s="3">
        <f t="shared" si="19"/>
        <v>144</v>
      </c>
      <c r="F26" s="1">
        <v>-0.2</v>
      </c>
      <c r="G26" s="1">
        <v>11.9</v>
      </c>
      <c r="H26" s="3">
        <f t="shared" si="20"/>
        <v>11.7</v>
      </c>
      <c r="I26" s="1">
        <v>240.0</v>
      </c>
      <c r="J26" s="3">
        <f t="shared" si="21"/>
        <v>0.6</v>
      </c>
      <c r="K26" s="3">
        <f t="shared" si="22"/>
        <v>19.5</v>
      </c>
      <c r="L26" s="3">
        <f t="shared" si="23"/>
        <v>70.2</v>
      </c>
      <c r="M26" s="1">
        <v>120.46</v>
      </c>
      <c r="N26" s="3">
        <f t="shared" ref="N26:N27" si="26">M26-L26</f>
        <v>50.26</v>
      </c>
      <c r="O26" s="3">
        <f t="shared" ref="O26:O27" si="27">M26/L26 * 100</f>
        <v>171.5954416</v>
      </c>
    </row>
    <row r="27">
      <c r="B27" s="1" t="s">
        <v>41</v>
      </c>
      <c r="C27" s="1">
        <v>27332.0</v>
      </c>
      <c r="D27" s="1">
        <v>27532.0</v>
      </c>
      <c r="E27" s="3">
        <f t="shared" si="19"/>
        <v>200</v>
      </c>
      <c r="F27" s="1">
        <v>-0.2</v>
      </c>
      <c r="G27" s="1">
        <v>11.9</v>
      </c>
      <c r="H27" s="3">
        <f t="shared" si="20"/>
        <v>11.7</v>
      </c>
      <c r="I27" s="1">
        <v>240.0</v>
      </c>
      <c r="J27" s="3">
        <f t="shared" si="21"/>
        <v>0.8333333333</v>
      </c>
      <c r="K27" s="3">
        <f t="shared" si="22"/>
        <v>14.04</v>
      </c>
      <c r="L27" s="3">
        <f t="shared" si="23"/>
        <v>50.544</v>
      </c>
      <c r="M27" s="1">
        <v>113.15</v>
      </c>
      <c r="N27" s="3">
        <f t="shared" si="26"/>
        <v>62.606</v>
      </c>
      <c r="O27" s="3">
        <f t="shared" si="27"/>
        <v>223.8643558</v>
      </c>
    </row>
    <row r="28">
      <c r="B28" s="1" t="s">
        <v>42</v>
      </c>
    </row>
    <row r="29">
      <c r="A29" s="1" t="s">
        <v>43</v>
      </c>
      <c r="B29" s="1" t="s">
        <v>44</v>
      </c>
      <c r="C29" s="1">
        <v>34456.0</v>
      </c>
      <c r="D29" s="1">
        <v>34650.0</v>
      </c>
      <c r="E29" s="3">
        <f t="shared" ref="E29:E34" si="28">D29-C29</f>
        <v>194</v>
      </c>
      <c r="F29" s="1">
        <v>-0.2</v>
      </c>
      <c r="G29" s="1">
        <v>11.9</v>
      </c>
      <c r="H29" s="3">
        <f t="shared" ref="H29:H34" si="29">G29+F29</f>
        <v>11.7</v>
      </c>
      <c r="I29" s="1">
        <v>240.0</v>
      </c>
      <c r="J29" s="3">
        <f t="shared" ref="J29:J34" si="30">E29/I29</f>
        <v>0.8083333333</v>
      </c>
      <c r="K29" s="3">
        <f t="shared" ref="K29:K34" si="31">H29/J29</f>
        <v>14.4742268</v>
      </c>
      <c r="L29" s="3">
        <f t="shared" ref="L29:L34" si="32">K29*3.6</f>
        <v>52.10721649</v>
      </c>
      <c r="M29" s="1">
        <v>77.27</v>
      </c>
      <c r="N29" s="3">
        <f>M29-L29</f>
        <v>25.16278351</v>
      </c>
      <c r="O29" s="3">
        <f>M29/L29 * 100</f>
        <v>148.2904004</v>
      </c>
    </row>
    <row r="30">
      <c r="A30" s="1" t="s">
        <v>43</v>
      </c>
      <c r="B30" s="1" t="s">
        <v>45</v>
      </c>
      <c r="C30" s="1">
        <v>39138.0</v>
      </c>
      <c r="D30" s="1">
        <v>39286.0</v>
      </c>
      <c r="E30" s="3">
        <f t="shared" si="28"/>
        <v>148</v>
      </c>
      <c r="F30" s="1">
        <v>-0.2</v>
      </c>
      <c r="G30" s="1">
        <v>11.9</v>
      </c>
      <c r="H30" s="3">
        <f t="shared" si="29"/>
        <v>11.7</v>
      </c>
      <c r="I30" s="1">
        <v>240.0</v>
      </c>
      <c r="J30" s="3">
        <f t="shared" si="30"/>
        <v>0.6166666667</v>
      </c>
      <c r="K30" s="3">
        <f t="shared" si="31"/>
        <v>18.97297297</v>
      </c>
      <c r="L30" s="3">
        <f t="shared" si="32"/>
        <v>68.3027027</v>
      </c>
    </row>
    <row r="31">
      <c r="A31" s="1" t="s">
        <v>43</v>
      </c>
      <c r="B31" s="1" t="s">
        <v>46</v>
      </c>
      <c r="C31" s="1">
        <v>43564.0</v>
      </c>
      <c r="D31" s="1">
        <v>43722.0</v>
      </c>
      <c r="E31" s="3">
        <f t="shared" si="28"/>
        <v>158</v>
      </c>
      <c r="F31" s="1">
        <v>-0.2</v>
      </c>
      <c r="G31" s="1">
        <v>11.9</v>
      </c>
      <c r="H31" s="3">
        <f t="shared" si="29"/>
        <v>11.7</v>
      </c>
      <c r="I31" s="1">
        <v>240.0</v>
      </c>
      <c r="J31" s="3">
        <f t="shared" si="30"/>
        <v>0.6583333333</v>
      </c>
      <c r="K31" s="3">
        <f t="shared" si="31"/>
        <v>17.7721519</v>
      </c>
      <c r="L31" s="3">
        <f t="shared" si="32"/>
        <v>63.97974684</v>
      </c>
      <c r="M31" s="1">
        <v>114.0</v>
      </c>
      <c r="N31" s="3">
        <f t="shared" ref="N31:N34" si="33">M31-L31</f>
        <v>50.02025316</v>
      </c>
      <c r="O31" s="3">
        <f t="shared" ref="O31:O34" si="34">M31/L31 * 100</f>
        <v>178.1813865</v>
      </c>
    </row>
    <row r="32">
      <c r="A32" s="1" t="s">
        <v>43</v>
      </c>
      <c r="B32" s="1" t="s">
        <v>47</v>
      </c>
      <c r="C32" s="1">
        <v>47457.0</v>
      </c>
      <c r="D32" s="1">
        <v>47633.0</v>
      </c>
      <c r="E32" s="3">
        <f t="shared" si="28"/>
        <v>176</v>
      </c>
      <c r="F32" s="1">
        <v>-0.2</v>
      </c>
      <c r="G32" s="1">
        <v>11.9</v>
      </c>
      <c r="H32" s="3">
        <f t="shared" si="29"/>
        <v>11.7</v>
      </c>
      <c r="I32" s="1">
        <v>240.0</v>
      </c>
      <c r="J32" s="3">
        <f t="shared" si="30"/>
        <v>0.7333333333</v>
      </c>
      <c r="K32" s="3">
        <f t="shared" si="31"/>
        <v>15.95454545</v>
      </c>
      <c r="L32" s="3">
        <f t="shared" si="32"/>
        <v>57.43636364</v>
      </c>
      <c r="M32" s="1">
        <v>88.55</v>
      </c>
      <c r="N32" s="3">
        <f t="shared" si="33"/>
        <v>31.11363636</v>
      </c>
      <c r="O32" s="3">
        <f t="shared" si="34"/>
        <v>154.1706236</v>
      </c>
    </row>
    <row r="33">
      <c r="A33" s="1" t="s">
        <v>43</v>
      </c>
      <c r="B33" s="1" t="s">
        <v>48</v>
      </c>
      <c r="C33" s="1">
        <v>51406.0</v>
      </c>
      <c r="D33" s="1">
        <v>51572.0</v>
      </c>
      <c r="E33" s="3">
        <f t="shared" si="28"/>
        <v>166</v>
      </c>
      <c r="F33" s="1">
        <v>-0.2</v>
      </c>
      <c r="G33" s="1">
        <v>11.9</v>
      </c>
      <c r="H33" s="3">
        <f t="shared" si="29"/>
        <v>11.7</v>
      </c>
      <c r="I33" s="1">
        <v>240.0</v>
      </c>
      <c r="J33" s="3">
        <f t="shared" si="30"/>
        <v>0.6916666667</v>
      </c>
      <c r="K33" s="3">
        <f t="shared" si="31"/>
        <v>16.91566265</v>
      </c>
      <c r="L33" s="3">
        <f t="shared" si="32"/>
        <v>60.89638554</v>
      </c>
      <c r="M33" s="1">
        <v>72.59</v>
      </c>
      <c r="N33" s="3">
        <f t="shared" si="33"/>
        <v>11.69361446</v>
      </c>
      <c r="O33" s="3">
        <f t="shared" si="34"/>
        <v>119.202477</v>
      </c>
    </row>
    <row r="34">
      <c r="B34" s="1" t="s">
        <v>49</v>
      </c>
      <c r="C34" s="1">
        <v>55343.0</v>
      </c>
      <c r="D34" s="1">
        <v>55525.0</v>
      </c>
      <c r="E34" s="3">
        <f t="shared" si="28"/>
        <v>182</v>
      </c>
      <c r="F34" s="1">
        <v>-0.2</v>
      </c>
      <c r="G34" s="1">
        <v>11.9</v>
      </c>
      <c r="H34" s="3">
        <f t="shared" si="29"/>
        <v>11.7</v>
      </c>
      <c r="I34" s="1">
        <v>240.0</v>
      </c>
      <c r="J34" s="3">
        <f t="shared" si="30"/>
        <v>0.7583333333</v>
      </c>
      <c r="K34" s="3">
        <f t="shared" si="31"/>
        <v>15.42857143</v>
      </c>
      <c r="L34" s="3">
        <f t="shared" si="32"/>
        <v>55.54285714</v>
      </c>
      <c r="M34" s="1">
        <v>92.7</v>
      </c>
      <c r="N34" s="3">
        <f t="shared" si="33"/>
        <v>37.15714286</v>
      </c>
      <c r="O34" s="3">
        <f t="shared" si="34"/>
        <v>166.8981481</v>
      </c>
    </row>
  </sheetData>
  <drawing r:id="rId1"/>
</worksheet>
</file>