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ain\Desktop\Data Analytics HWK\ks_data\"/>
    </mc:Choice>
  </mc:AlternateContent>
  <xr:revisionPtr revIDLastSave="0" documentId="13_ncr:1_{7F34AD50-B928-4923-A1C2-EFA900CD778B}" xr6:coauthVersionLast="34" xr6:coauthVersionMax="34" xr10:uidLastSave="{00000000-0000-0000-0000-000000000000}"/>
  <bookViews>
    <workbookView xWindow="0" yWindow="0" windowWidth="14484" windowHeight="9012" xr2:uid="{00000000-000D-0000-FFFF-FFFF00000000}"/>
  </bookViews>
  <sheets>
    <sheet name="KS Data" sheetId="1" r:id="rId1"/>
    <sheet name="PT by Category" sheetId="2" r:id="rId2"/>
    <sheet name="PT by Sub-Category" sheetId="4" r:id="rId3"/>
    <sheet name="PT by Date" sheetId="5" r:id="rId4"/>
    <sheet name="Bonus" sheetId="6" r:id="rId5"/>
  </sheets>
  <calcPr calcId="179017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9" i="6" l="1"/>
  <c r="C9" i="6"/>
  <c r="D9" i="6"/>
  <c r="E13" i="6"/>
  <c r="F13" i="6" s="1"/>
  <c r="E8" i="6"/>
  <c r="G8" i="6" s="1"/>
  <c r="C8" i="6"/>
  <c r="D12" i="6"/>
  <c r="C12" i="6"/>
  <c r="B12" i="6"/>
  <c r="D11" i="6"/>
  <c r="C11" i="6"/>
  <c r="B11" i="6"/>
  <c r="D10" i="6"/>
  <c r="C10" i="6"/>
  <c r="B10" i="6"/>
  <c r="D8" i="6"/>
  <c r="H8" i="6" s="1"/>
  <c r="B8" i="6"/>
  <c r="F8" i="6" s="1"/>
  <c r="C7" i="6"/>
  <c r="D7" i="6"/>
  <c r="B7" i="6"/>
  <c r="E7" i="6" s="1"/>
  <c r="D6" i="6"/>
  <c r="C6" i="6"/>
  <c r="B6" i="6"/>
  <c r="E6" i="6" s="1"/>
  <c r="H6" i="6" s="1"/>
  <c r="D5" i="6"/>
  <c r="H5" i="6" s="1"/>
  <c r="C5" i="6"/>
  <c r="B5" i="6"/>
  <c r="E5" i="6" s="1"/>
  <c r="D4" i="6"/>
  <c r="C4" i="6"/>
  <c r="B4" i="6"/>
  <c r="D3" i="6"/>
  <c r="C3" i="6"/>
  <c r="B3" i="6"/>
  <c r="E3" i="6" s="1"/>
  <c r="D2" i="6"/>
  <c r="C2" i="6"/>
  <c r="B2" i="6"/>
  <c r="E2" i="6" s="1"/>
  <c r="H2" i="6" s="1"/>
  <c r="D13" i="6"/>
  <c r="H13" i="6" s="1"/>
  <c r="C13" i="6"/>
  <c r="G13" i="6" s="1"/>
  <c r="B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24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36" i="1"/>
  <c r="O37" i="1"/>
  <c r="O38" i="1"/>
  <c r="O39" i="1"/>
  <c r="O40" i="1"/>
  <c r="O41" i="1"/>
  <c r="O42" i="1"/>
  <c r="O43" i="1"/>
  <c r="O44" i="1"/>
  <c r="O45" i="1"/>
  <c r="O24" i="1"/>
  <c r="O25" i="1"/>
  <c r="O26" i="1"/>
  <c r="O27" i="1"/>
  <c r="O28" i="1"/>
  <c r="O29" i="1"/>
  <c r="O30" i="1"/>
  <c r="O31" i="1"/>
  <c r="O32" i="1"/>
  <c r="O33" i="1"/>
  <c r="O34" i="1"/>
  <c r="O35" i="1"/>
  <c r="O14" i="1"/>
  <c r="O15" i="1"/>
  <c r="O16" i="1"/>
  <c r="O17" i="1"/>
  <c r="O18" i="1"/>
  <c r="O19" i="1"/>
  <c r="O20" i="1"/>
  <c r="O21" i="1"/>
  <c r="O22" i="1"/>
  <c r="O23" i="1"/>
  <c r="O5" i="1"/>
  <c r="O6" i="1"/>
  <c r="O7" i="1"/>
  <c r="O8" i="1"/>
  <c r="O9" i="1"/>
  <c r="O10" i="1"/>
  <c r="O11" i="1"/>
  <c r="O12" i="1"/>
  <c r="O13" i="1"/>
  <c r="O3" i="1"/>
  <c r="O4" i="1"/>
  <c r="O2" i="1"/>
  <c r="G3" i="6" l="1"/>
  <c r="H7" i="6"/>
  <c r="G2" i="6"/>
  <c r="H3" i="6"/>
  <c r="G5" i="6"/>
  <c r="F5" i="6"/>
  <c r="G6" i="6"/>
  <c r="G7" i="6"/>
  <c r="F11" i="6"/>
  <c r="F4" i="6"/>
  <c r="E9" i="6"/>
  <c r="E4" i="6"/>
  <c r="G4" i="6" s="1"/>
  <c r="E10" i="6"/>
  <c r="G10" i="6" s="1"/>
  <c r="F2" i="6"/>
  <c r="F6" i="6"/>
  <c r="E11" i="6"/>
  <c r="H11" i="6" s="1"/>
  <c r="F3" i="6"/>
  <c r="F7" i="6"/>
  <c r="E12" i="6"/>
  <c r="G12" i="6" s="1"/>
  <c r="H12" i="6" l="1"/>
  <c r="H4" i="6"/>
  <c r="F12" i="6"/>
  <c r="G11" i="6"/>
  <c r="H9" i="6"/>
  <c r="G9" i="6"/>
  <c r="F9" i="6"/>
  <c r="H10" i="6"/>
  <c r="F10" i="6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<sst xmlns="http://schemas.openxmlformats.org/spreadsheetml/2006/main" count="33048" uniqueCount="8401">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</sst>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4"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[A.Sklar KickStarter Chart.xlsx]PT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0-4F93-9121-3458052987AC}"/>
            </c:ext>
          </c:extLst>
        </c:ser>
        <c:ser>
          <c:idx val="1"/>
          <c:order val="1"/>
          <c:tx>
            <c:strRef>
              <c:f>'PT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0-4F93-9121-3458052987AC}"/>
            </c:ext>
          </c:extLst>
        </c:ser>
        <c:ser>
          <c:idx val="2"/>
          <c:order val="2"/>
          <c:tx>
            <c:strRef>
              <c:f>'PT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90-4F93-9121-3458052987AC}"/>
            </c:ext>
          </c:extLst>
        </c:ser>
        <c:ser>
          <c:idx val="3"/>
          <c:order val="3"/>
          <c:tx>
            <c:strRef>
              <c:f>'PT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90-4F93-9121-345805298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801720"/>
        <c:axId val="553804672"/>
      </c:barChart>
      <c:catAx>
        <c:axId val="55380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04672"/>
        <c:crosses val="autoZero"/>
        <c:auto val="1"/>
        <c:lblAlgn val="ctr"/>
        <c:lblOffset val="100"/>
        <c:noMultiLvlLbl val="0"/>
      </c:catAx>
      <c:valAx>
        <c:axId val="5538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0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[A.Sklar KickStarter Chart.xlsx]PT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F-494C-AFE2-84A776B388B6}"/>
            </c:ext>
          </c:extLst>
        </c:ser>
        <c:ser>
          <c:idx val="1"/>
          <c:order val="1"/>
          <c:tx>
            <c:strRef>
              <c:f>'PT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F-494C-AFE2-84A776B388B6}"/>
            </c:ext>
          </c:extLst>
        </c:ser>
        <c:ser>
          <c:idx val="2"/>
          <c:order val="2"/>
          <c:tx>
            <c:strRef>
              <c:f>'PT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F-494C-AFE2-84A776B388B6}"/>
            </c:ext>
          </c:extLst>
        </c:ser>
        <c:ser>
          <c:idx val="3"/>
          <c:order val="3"/>
          <c:tx>
            <c:strRef>
              <c:f>'PT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F-494C-AFE2-84A776B38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302416"/>
        <c:axId val="543301104"/>
      </c:barChart>
      <c:catAx>
        <c:axId val="54330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01104"/>
        <c:crosses val="autoZero"/>
        <c:auto val="1"/>
        <c:lblAlgn val="ctr"/>
        <c:lblOffset val="100"/>
        <c:noMultiLvlLbl val="0"/>
      </c:catAx>
      <c:valAx>
        <c:axId val="54330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0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[A.Sklar KickStarter Chart.xlsx]PT by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A-40F8-96FA-B4AE3811CEA3}"/>
            </c:ext>
          </c:extLst>
        </c:ser>
        <c:ser>
          <c:idx val="1"/>
          <c:order val="1"/>
          <c:tx>
            <c:strRef>
              <c:f>'PT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A-40F8-96FA-B4AE3811CEA3}"/>
            </c:ext>
          </c:extLst>
        </c:ser>
        <c:ser>
          <c:idx val="2"/>
          <c:order val="2"/>
          <c:tx>
            <c:strRef>
              <c:f>'PT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A-40F8-96FA-B4AE3811C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890224"/>
        <c:axId val="531895144"/>
      </c:lineChart>
      <c:catAx>
        <c:axId val="53189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95144"/>
        <c:crosses val="autoZero"/>
        <c:auto val="1"/>
        <c:lblAlgn val="ctr"/>
        <c:lblOffset val="100"/>
        <c:noMultiLvlLbl val="0"/>
      </c:catAx>
      <c:valAx>
        <c:axId val="53189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9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9-477C-8E59-044805CD57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9-477C-8E59-044805CD57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79-477C-8E59-044805CD5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219656"/>
        <c:axId val="524337512"/>
      </c:lineChart>
      <c:catAx>
        <c:axId val="31421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37512"/>
        <c:crosses val="autoZero"/>
        <c:auto val="1"/>
        <c:lblAlgn val="ctr"/>
        <c:lblOffset val="100"/>
        <c:noMultiLvlLbl val="0"/>
      </c:catAx>
      <c:valAx>
        <c:axId val="52433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21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0</xdr:row>
      <xdr:rowOff>179070</xdr:rowOff>
    </xdr:from>
    <xdr:to>
      <xdr:col>16</xdr:col>
      <xdr:colOff>594360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8DBB1-9C9F-42F0-9AE0-C26844EC5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0</xdr:rowOff>
    </xdr:from>
    <xdr:to>
      <xdr:col>18</xdr:col>
      <xdr:colOff>320040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10C97-4168-4C51-8056-78F9E90D0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156210</xdr:colOff>
      <xdr:row>1</xdr:row>
      <xdr:rowOff>0</xdr:rowOff>
    </xdr:from>
    <xdr:to>
      <xdr:col>16</xdr:col>
      <xdr:colOff>579120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A014E-29E3-48C6-9225-1B564393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827808</xdr:colOff>
      <xdr:row>13</xdr:row>
      <xdr:rowOff>176643</xdr:rowOff>
    </xdr:from>
    <xdr:to>
      <xdr:col>7</xdr:col>
      <xdr:colOff>436418</xdr:colOff>
      <xdr:row>38</xdr:row>
      <xdr:rowOff>173181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300BA-6C68-4282-9D6A-68EA4C36F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d Sklar" refreshedDate="43122.86466979167" createdVersion="6" refreshedVersion="6" minRefreshableVersion="3" recordCount="4114" xr:uid="{C314E2BC-09EF-48CE-8880-8EF3114A3886}">
  <cacheSource type="worksheet">
    <worksheetSource ref="A1:R4115" sheet="K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d Sklar" refreshedDate="43123.6317380787" createdVersion="6" refreshedVersion="6" minRefreshableVersion="3" recordCount="4114" xr:uid="{71CB94DE-CAAE-4B40-B0CD-BEC44A8CAED2}">
  <cacheSource type="worksheet">
    <worksheetSource ref="A1:T4115" sheet="K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C7C63-D3A6-4E8E-8FD8-065F43505A5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7773F-5AB4-4957-B12C-C6FBA7DDC0C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706DA-06F8-46C3-9696-27E03386567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3"/>
  <sheetViews>
    <sheetView tabSelected="1" zoomScale="70" zoomScaleNormal="70" workbookViewId="0">
      <selection activeCell="P4118" sqref="P411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21875" customWidth="1"/>
    <col min="16" max="16" width="22.33203125" customWidth="1"/>
    <col min="17" max="17" width="23.44140625" customWidth="1"/>
    <col min="18" max="18" width="23.5546875" customWidth="1"/>
    <col min="19" max="19" width="26.6640625" customWidth="1"/>
    <col min="20" max="20" width="2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8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SUM(E2/D2*100)</f>
        <v>136.85882352941178</v>
      </c>
      <c r="P2" s="6">
        <f>IF(L2, E2/L2, "")</f>
        <v>63.917582417582416</v>
      </c>
      <c r="Q2" s="7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SUM(E3/D3*100)</f>
        <v>142.60827250608273</v>
      </c>
      <c r="P3" s="6">
        <f t="shared" ref="P3:P66" si="1">IF(L3, E3/L3, "")</f>
        <v>185.48101265822785</v>
      </c>
      <c r="Q3" s="7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s="7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s="7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s="7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s="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s="7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s="7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s="7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s="7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s="7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s="7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s="7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s="7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s="7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s="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s="7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s="7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s="7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s="7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s="7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s="7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s="7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s="7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s="7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s="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s="7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s="7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s="7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s="7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s="7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s="7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s="7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s="7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s="7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s="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s="7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s="7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s="7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s="7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s="7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s="7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s="7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s="7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s="7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s="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s="7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s="7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s="7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s="7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s="7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s="7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s="7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s="7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s="7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s="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s="7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s="7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s="7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s="7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s="7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s="7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s="7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s="7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s="7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SUM(E67/D67*100)</f>
        <v>107.52857142857141</v>
      </c>
      <c r="P67" s="6">
        <f t="shared" ref="P67:P130" si="5">IF(L67, E67/L67, "")</f>
        <v>132.05263157894737</v>
      </c>
      <c r="Q67" s="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s="7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s="7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s="7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s="7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s="7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s="7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s="7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s="7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s="7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s="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s="7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s="7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s="7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s="7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s="7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s="7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s="7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s="7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s="7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s="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s="7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s="7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s="7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s="7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s="7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s="7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s="7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s="7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s="7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s="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s="7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s="7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s="7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s="7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s="7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s="7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s="7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s="7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s="7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s="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s="7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s="7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s="7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s="7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s="7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s="7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s="7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s="7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s="7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s="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s="7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s="7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s="7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s="7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s="7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s="7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str">
        <f t="shared" si="5"/>
        <v/>
      </c>
      <c r="Q124" s="7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s="7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str">
        <f t="shared" si="5"/>
        <v/>
      </c>
      <c r="Q126" s="7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s="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s="7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s="7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s="7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SUM(E131/D131*100)</f>
        <v>0</v>
      </c>
      <c r="P131" s="6" t="str">
        <f t="shared" ref="P131:P194" si="9">IF(L131, E131/L131, "")</f>
        <v/>
      </c>
      <c r="Q131" s="7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str">
        <f t="shared" si="9"/>
        <v/>
      </c>
      <c r="Q132" s="7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str">
        <f t="shared" si="9"/>
        <v/>
      </c>
      <c r="Q133" s="7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s="7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str">
        <f t="shared" si="9"/>
        <v/>
      </c>
      <c r="Q135" s="7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str">
        <f t="shared" si="9"/>
        <v/>
      </c>
      <c r="Q136" s="7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s="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str">
        <f t="shared" si="9"/>
        <v/>
      </c>
      <c r="Q138" s="7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str">
        <f t="shared" si="9"/>
        <v/>
      </c>
      <c r="Q139" s="7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s="7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s="7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str">
        <f t="shared" si="9"/>
        <v/>
      </c>
      <c r="Q142" s="7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s="7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s="7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str">
        <f t="shared" si="9"/>
        <v/>
      </c>
      <c r="Q145" s="7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s="7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s="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s="7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str">
        <f t="shared" si="9"/>
        <v/>
      </c>
      <c r="Q149" s="7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s="7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s="7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s="7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s="7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s="7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s="7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s="7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s="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s="7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s="7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str">
        <f t="shared" si="9"/>
        <v/>
      </c>
      <c r="Q160" s="7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s="7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str">
        <f t="shared" si="9"/>
        <v/>
      </c>
      <c r="Q162" s="7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s="7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s="7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str">
        <f t="shared" si="9"/>
        <v/>
      </c>
      <c r="Q165" s="7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s="7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str">
        <f t="shared" si="9"/>
        <v/>
      </c>
      <c r="Q167" s="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s="7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s="7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s="7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s="7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s="7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s="7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str">
        <f t="shared" si="9"/>
        <v/>
      </c>
      <c r="Q174" s="7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str">
        <f t="shared" si="9"/>
        <v/>
      </c>
      <c r="Q175" s="7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str">
        <f t="shared" si="9"/>
        <v/>
      </c>
      <c r="Q176" s="7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s="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str">
        <f t="shared" si="9"/>
        <v/>
      </c>
      <c r="Q178" s="7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s="7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str">
        <f t="shared" si="9"/>
        <v/>
      </c>
      <c r="Q180" s="7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s="7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s="7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s="7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str">
        <f t="shared" si="9"/>
        <v/>
      </c>
      <c r="Q184" s="7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s="7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s="7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s="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str">
        <f t="shared" si="9"/>
        <v/>
      </c>
      <c r="Q188" s="7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s="7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str">
        <f t="shared" si="9"/>
        <v/>
      </c>
      <c r="Q190" s="7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s="7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s="7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s="7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s="7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SUM(E195/D195*100)</f>
        <v>0</v>
      </c>
      <c r="P195" s="6" t="str">
        <f t="shared" ref="P195:P258" si="13">IF(L195, E195/L195, "")</f>
        <v/>
      </c>
      <c r="Q195" s="7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s="7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str">
        <f t="shared" si="13"/>
        <v/>
      </c>
      <c r="Q197" s="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s="7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s="7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s="7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str">
        <f t="shared" si="13"/>
        <v/>
      </c>
      <c r="Q201" s="7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s="7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s="7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str">
        <f t="shared" si="13"/>
        <v/>
      </c>
      <c r="Q204" s="7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s="7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s="7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s="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str">
        <f t="shared" si="13"/>
        <v/>
      </c>
      <c r="Q208" s="7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s="7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str">
        <f t="shared" si="13"/>
        <v/>
      </c>
      <c r="Q210" s="7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str">
        <f t="shared" si="13"/>
        <v/>
      </c>
      <c r="Q211" s="7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s="7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s="7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s="7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s="7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s="7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s="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s="7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s="7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s="7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s="7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s="7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str">
        <f t="shared" si="13"/>
        <v/>
      </c>
      <c r="Q223" s="7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s="7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str">
        <f t="shared" si="13"/>
        <v/>
      </c>
      <c r="Q225" s="7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str">
        <f t="shared" si="13"/>
        <v/>
      </c>
      <c r="Q226" s="7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str">
        <f t="shared" si="13"/>
        <v/>
      </c>
      <c r="Q227" s="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s="7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str">
        <f t="shared" si="13"/>
        <v/>
      </c>
      <c r="Q229" s="7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str">
        <f t="shared" si="13"/>
        <v/>
      </c>
      <c r="Q230" s="7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str">
        <f t="shared" si="13"/>
        <v/>
      </c>
      <c r="Q231" s="7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s="7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str">
        <f t="shared" si="13"/>
        <v/>
      </c>
      <c r="Q233" s="7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s="7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str">
        <f t="shared" si="13"/>
        <v/>
      </c>
      <c r="Q235" s="7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s="7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str">
        <f t="shared" si="13"/>
        <v/>
      </c>
      <c r="Q237" s="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str">
        <f t="shared" si="13"/>
        <v/>
      </c>
      <c r="Q238" s="7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s="7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str">
        <f t="shared" si="13"/>
        <v/>
      </c>
      <c r="Q240" s="7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s="7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s="7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s="7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s="7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s="7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s="7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s="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s="7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s="7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s="7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s="7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s="7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s="7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s="7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s="7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s="7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s="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s="7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SUM(E259/D259*100)</f>
        <v>106.72648571428572</v>
      </c>
      <c r="P259" s="6">
        <f t="shared" ref="P259:P322" si="17">IF(L259, E259/L259, "")</f>
        <v>66.70405357142856</v>
      </c>
      <c r="Q259" s="7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s="7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s="7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s="7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s="7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s="7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s="7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s="7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s="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s="7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s="7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s="7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s="7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s="7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s="7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s="7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s="7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s="7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s="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s="7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s="7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s="7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s="7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s="7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s="7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s="7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s="7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s="7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s="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s="7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s="7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s="7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s="7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s="7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s="7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s="7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s="7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s="7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s="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s="7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s="7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s="7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s="7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s="7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s="7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s="7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s="7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s="7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s="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s="7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s="7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s="7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s="7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s="7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s="7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s="7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s="7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s="7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s="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s="7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s="7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s="7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s="7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s="7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SUM(E323/D323*100)</f>
        <v>102.66285714285715</v>
      </c>
      <c r="P323" s="6">
        <f t="shared" ref="P323:P386" si="21">IF(L323, E323/L323, "")</f>
        <v>106.62314540059347</v>
      </c>
      <c r="Q323" s="7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s="7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s="7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s="7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s="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s="7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s="7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s="7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s="7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s="7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s="7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s="7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s="7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s="7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s="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s="7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s="7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s="7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s="7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s="7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s="7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s="7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s="7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s="7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s="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s="7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s="7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s="7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s="7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s="7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s="7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s="7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s="7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s="7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s="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s="7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s="7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s="7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s="7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s="7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s="7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s="7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s="7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s="7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s="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s="7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s="7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s="7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s="7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s="7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s="7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s="7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s="7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s="7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s="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s="7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s="7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s="7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s="7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s="7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s="7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s="7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s="7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s="7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SUM(E387/D387*100)</f>
        <v>105.982</v>
      </c>
      <c r="P387" s="6">
        <f t="shared" ref="P387:P450" si="25">IF(L387, E387/L387, "")</f>
        <v>111.79535864978902</v>
      </c>
      <c r="Q387" s="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s="7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s="7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s="7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s="7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s="7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s="7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s="7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s="7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s="7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s="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s="7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s="7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s="7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s="7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s="7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s="7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s="7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s="7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s="7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s="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s="7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s="7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s="7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s="7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s="7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s="7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s="7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s="7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s="7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s="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s="7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s="7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s="7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s="7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s="7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s="7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s="7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s="7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s="7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s="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s="7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str">
        <f t="shared" si="25"/>
        <v/>
      </c>
      <c r="Q429" s="7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s="7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str">
        <f t="shared" si="25"/>
        <v/>
      </c>
      <c r="Q431" s="7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s="7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s="7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s="7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str">
        <f t="shared" si="25"/>
        <v/>
      </c>
      <c r="Q435" s="7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s="7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s="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str">
        <f t="shared" si="25"/>
        <v/>
      </c>
      <c r="Q438" s="7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str">
        <f t="shared" si="25"/>
        <v/>
      </c>
      <c r="Q439" s="7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s="7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str">
        <f t="shared" si="25"/>
        <v/>
      </c>
      <c r="Q441" s="7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s="7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str">
        <f t="shared" si="25"/>
        <v/>
      </c>
      <c r="Q443" s="7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s="7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s="7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s="7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s="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s="7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s="7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s="7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SUM(E451/D451*100)</f>
        <v>2.25</v>
      </c>
      <c r="P451" s="6">
        <f t="shared" ref="P451:P514" si="29">IF(L451, E451/L451, "")</f>
        <v>9</v>
      </c>
      <c r="Q451" s="7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s="7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str">
        <f t="shared" si="29"/>
        <v/>
      </c>
      <c r="Q453" s="7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s="7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s="7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s="7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s="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s="7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str">
        <f t="shared" si="29"/>
        <v/>
      </c>
      <c r="Q459" s="7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s="7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s="7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s="7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str">
        <f t="shared" si="29"/>
        <v/>
      </c>
      <c r="Q463" s="7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str">
        <f t="shared" si="29"/>
        <v/>
      </c>
      <c r="Q464" s="7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s="7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s="7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s="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s="7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s="7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str">
        <f t="shared" si="29"/>
        <v/>
      </c>
      <c r="Q470" s="7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str">
        <f t="shared" si="29"/>
        <v/>
      </c>
      <c r="Q471" s="7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s="7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s="7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s="7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s="7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s="7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str">
        <f t="shared" si="29"/>
        <v/>
      </c>
      <c r="Q477" s="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s="7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str">
        <f t="shared" si="29"/>
        <v/>
      </c>
      <c r="Q479" s="7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str">
        <f t="shared" si="29"/>
        <v/>
      </c>
      <c r="Q480" s="7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s="7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s="7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s="7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s="7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s="7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s="7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s="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s="7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str">
        <f t="shared" si="29"/>
        <v/>
      </c>
      <c r="Q489" s="7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str">
        <f t="shared" si="29"/>
        <v/>
      </c>
      <c r="Q490" s="7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s="7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str">
        <f t="shared" si="29"/>
        <v/>
      </c>
      <c r="Q492" s="7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str">
        <f t="shared" si="29"/>
        <v/>
      </c>
      <c r="Q493" s="7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str">
        <f t="shared" si="29"/>
        <v/>
      </c>
      <c r="Q494" s="7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str">
        <f t="shared" si="29"/>
        <v/>
      </c>
      <c r="Q495" s="7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s="7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str">
        <f t="shared" si="29"/>
        <v/>
      </c>
      <c r="Q497" s="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s="7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s="7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s="7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s="7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s="7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str">
        <f t="shared" si="29"/>
        <v/>
      </c>
      <c r="Q503" s="7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s="7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s="7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s="7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s="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s="7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s="7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s="7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s="7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str">
        <f t="shared" si="29"/>
        <v/>
      </c>
      <c r="Q512" s="7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s="7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s="7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SUM(E515/D515*100)</f>
        <v>13.923999999999999</v>
      </c>
      <c r="P515" s="6">
        <f t="shared" ref="P515:P578" si="33">IF(L515, E515/L515, "")</f>
        <v>102.38235294117646</v>
      </c>
      <c r="Q515" s="7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s="7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s="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str">
        <f t="shared" si="33"/>
        <v/>
      </c>
      <c r="Q518" s="7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s="7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str">
        <f t="shared" si="33"/>
        <v/>
      </c>
      <c r="Q520" s="7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s="7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s="7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s="7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s="7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s="7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s="7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s="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s="7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s="7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s="7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s="7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s="7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s="7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s="7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s="7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s="7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s="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s="7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s="7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s="7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s="7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s="7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s="7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s="7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s="7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s="7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s="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s="7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str">
        <f t="shared" si="33"/>
        <v/>
      </c>
      <c r="Q549" s="7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s="7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s="7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s="7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s="7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str">
        <f t="shared" si="33"/>
        <v/>
      </c>
      <c r="Q554" s="7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s="7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s="7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str">
        <f t="shared" si="33"/>
        <v/>
      </c>
      <c r="Q557" s="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s="7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s="7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str">
        <f t="shared" si="33"/>
        <v/>
      </c>
      <c r="Q560" s="7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s="7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s="7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s="7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str">
        <f t="shared" si="33"/>
        <v/>
      </c>
      <c r="Q564" s="7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s="7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s="7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str">
        <f t="shared" si="33"/>
        <v/>
      </c>
      <c r="Q567" s="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s="7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str">
        <f t="shared" si="33"/>
        <v/>
      </c>
      <c r="Q569" s="7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s="7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s="7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s="7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s="7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str">
        <f t="shared" si="33"/>
        <v/>
      </c>
      <c r="Q574" s="7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s="7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s="7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s="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s="7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SUM(E579/D579*100)</f>
        <v>0.2</v>
      </c>
      <c r="P579" s="6">
        <f t="shared" ref="P579:P642" si="37">IF(L579, E579/L579, "")</f>
        <v>10</v>
      </c>
      <c r="Q579" s="7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s="7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s="7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s="7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str">
        <f t="shared" si="37"/>
        <v/>
      </c>
      <c r="Q583" s="7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str">
        <f t="shared" si="37"/>
        <v/>
      </c>
      <c r="Q584" s="7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s="7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s="7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str">
        <f t="shared" si="37"/>
        <v/>
      </c>
      <c r="Q587" s="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s="7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s="7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s="7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s="7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s="7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s="7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s="7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s="7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s="7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s="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s="7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s="7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s="7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s="7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s="7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s="7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str">
        <f t="shared" si="37"/>
        <v/>
      </c>
      <c r="Q604" s="7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s="7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str">
        <f t="shared" si="37"/>
        <v/>
      </c>
      <c r="Q606" s="7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s="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s="7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str">
        <f t="shared" si="37"/>
        <v/>
      </c>
      <c r="Q609" s="7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s="7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s="7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str">
        <f t="shared" si="37"/>
        <v/>
      </c>
      <c r="Q612" s="7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str">
        <f t="shared" si="37"/>
        <v/>
      </c>
      <c r="Q613" s="7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str">
        <f t="shared" si="37"/>
        <v/>
      </c>
      <c r="Q614" s="7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s="7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str">
        <f t="shared" si="37"/>
        <v/>
      </c>
      <c r="Q616" s="7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str">
        <f t="shared" si="37"/>
        <v/>
      </c>
      <c r="Q617" s="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str">
        <f t="shared" si="37"/>
        <v/>
      </c>
      <c r="Q618" s="7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s="7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str">
        <f t="shared" si="37"/>
        <v/>
      </c>
      <c r="Q620" s="7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s="7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s="7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s="7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s="7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str">
        <f t="shared" si="37"/>
        <v/>
      </c>
      <c r="Q625" s="7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str">
        <f t="shared" si="37"/>
        <v/>
      </c>
      <c r="Q626" s="7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str">
        <f t="shared" si="37"/>
        <v/>
      </c>
      <c r="Q627" s="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s="7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s="7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str">
        <f t="shared" si="37"/>
        <v/>
      </c>
      <c r="Q630" s="7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s="7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s="7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s="7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str">
        <f t="shared" si="37"/>
        <v/>
      </c>
      <c r="Q634" s="7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s="7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s="7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s="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s="7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str">
        <f t="shared" si="37"/>
        <v/>
      </c>
      <c r="Q639" s="7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s="7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s="7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s="7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SUM(E643/D643*100)</f>
        <v>119.16249999999999</v>
      </c>
      <c r="P643" s="6">
        <f t="shared" ref="P643:P706" si="41">IF(L643, E643/L643, "")</f>
        <v>151.31746031746033</v>
      </c>
      <c r="Q643" s="7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s="7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s="7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s="7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s="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s="7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s="7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s="7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s="7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s="7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s="7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s="7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s="7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s="7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s="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s="7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s="7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s="7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s="7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s="7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s="7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s="7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s="7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s="7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s="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s="7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s="7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s="7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s="7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s="7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s="7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s="7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s="7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s="7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s="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s="7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s="7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s="7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s="7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s="7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s="7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s="7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s="7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s="7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s="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str">
        <f t="shared" si="41"/>
        <v/>
      </c>
      <c r="Q688" s="7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s="7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s="7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s="7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s="7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s="7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s="7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s="7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s="7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s="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s="7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s="7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s="7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s="7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s="7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s="7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s="7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s="7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s="7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SUM(E707/D707*100)</f>
        <v>0.97699999999999987</v>
      </c>
      <c r="P707" s="6">
        <f t="shared" ref="P707:P770" si="45">IF(L707, E707/L707, "")</f>
        <v>195.4</v>
      </c>
      <c r="Q707" s="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str">
        <f t="shared" si="45"/>
        <v/>
      </c>
      <c r="Q708" s="7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s="7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s="7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s="7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str">
        <f t="shared" si="45"/>
        <v/>
      </c>
      <c r="Q712" s="7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s="7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s="7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s="7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s="7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s="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s="7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s="7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s="7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s="7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s="7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s="7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s="7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s="7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s="7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s="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s="7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s="7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s="7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s="7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s="7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s="7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s="7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s="7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s="7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s="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s="7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s="7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s="7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s="7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s="7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s="7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s="7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s="7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s="7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s="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s="7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s="7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s="7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s="7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s="7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s="7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s="7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s="7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s="7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s="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s="7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s="7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s="7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s="7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str">
        <f t="shared" si="45"/>
        <v/>
      </c>
      <c r="Q762" s="7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s="7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str">
        <f t="shared" si="45"/>
        <v/>
      </c>
      <c r="Q764" s="7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s="7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str">
        <f t="shared" si="45"/>
        <v/>
      </c>
      <c r="Q766" s="7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s="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str">
        <f t="shared" si="45"/>
        <v/>
      </c>
      <c r="Q768" s="7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s="7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str">
        <f t="shared" si="45"/>
        <v/>
      </c>
      <c r="Q770" s="7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SUM(E771/D771*100)</f>
        <v>41.4</v>
      </c>
      <c r="P771" s="6">
        <f t="shared" ref="P771:P834" si="49">IF(L771, E771/L771, "")</f>
        <v>31.846153846153847</v>
      </c>
      <c r="Q771" s="7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str">
        <f t="shared" si="49"/>
        <v/>
      </c>
      <c r="Q772" s="7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s="7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s="7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s="7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s="7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s="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s="7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s="7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s="7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s="7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s="7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s="7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s="7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s="7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s="7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s="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s="7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s="7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s="7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s="7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s="7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s="7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s="7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s="7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s="7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s="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s="7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s="7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s="7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s="7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s="7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s="7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s="7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s="7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s="7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s="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s="7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s="7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s="7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s="7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s="7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s="7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s="7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s="7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s="7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s="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s="7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s="7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s="7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s="7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s="7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s="7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s="7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s="7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s="7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s="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s="7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s="7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s="7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s="7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s="7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s="7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s="7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SUM(E835/D835*100)</f>
        <v>101.66666666666666</v>
      </c>
      <c r="P835" s="6">
        <f t="shared" ref="P835:P898" si="53">IF(L835, E835/L835, "")</f>
        <v>148.78048780487805</v>
      </c>
      <c r="Q835" s="7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s="7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s="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s="7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s="7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s="7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s="7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s="7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s="7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s="7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s="7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s="7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s="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s="7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s="7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s="7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s="7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s="7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s="7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s="7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s="7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s="7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s="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s="7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s="7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s="7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s="7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s="7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s="7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s="7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s="7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s="7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s="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s="7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s="7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s="7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s="7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s="7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s="7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s="7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s="7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s="7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str">
        <f t="shared" si="53"/>
        <v/>
      </c>
      <c r="Q877" s="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s="7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s="7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s="7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s="7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s="7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s="7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s="7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s="7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s="7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s="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s="7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str">
        <f t="shared" si="53"/>
        <v/>
      </c>
      <c r="Q889" s="7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s="7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s="7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s="7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s="7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s="7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s="7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s="7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s="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s="7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SUM(E899/D899*100)</f>
        <v>0</v>
      </c>
      <c r="P899" s="6" t="str">
        <f t="shared" ref="P899:P962" si="57">IF(L899, E899/L899, "")</f>
        <v/>
      </c>
      <c r="Q899" s="7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s="7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s="7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s="7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str">
        <f t="shared" si="57"/>
        <v/>
      </c>
      <c r="Q903" s="7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s="7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s="7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s="7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s="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str">
        <f t="shared" si="57"/>
        <v/>
      </c>
      <c r="Q908" s="7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str">
        <f t="shared" si="57"/>
        <v/>
      </c>
      <c r="Q909" s="7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str">
        <f t="shared" si="57"/>
        <v/>
      </c>
      <c r="Q910" s="7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s="7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s="7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str">
        <f t="shared" si="57"/>
        <v/>
      </c>
      <c r="Q913" s="7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s="7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s="7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str">
        <f t="shared" si="57"/>
        <v/>
      </c>
      <c r="Q916" s="7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s="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str">
        <f t="shared" si="57"/>
        <v/>
      </c>
      <c r="Q918" s="7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s="7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s="7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s="7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str">
        <f t="shared" si="57"/>
        <v/>
      </c>
      <c r="Q922" s="7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s="7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s="7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s="7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s="7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s="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str">
        <f t="shared" si="57"/>
        <v/>
      </c>
      <c r="Q928" s="7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str">
        <f t="shared" si="57"/>
        <v/>
      </c>
      <c r="Q929" s="7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s="7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str">
        <f t="shared" si="57"/>
        <v/>
      </c>
      <c r="Q931" s="7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s="7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s="7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s="7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s="7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s="7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s="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str">
        <f t="shared" si="57"/>
        <v/>
      </c>
      <c r="Q938" s="7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s="7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s="7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s="7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s="7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s="7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s="7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s="7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s="7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s="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s="7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str">
        <f t="shared" si="57"/>
        <v/>
      </c>
      <c r="Q949" s="7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s="7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s="7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s="7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s="7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s="7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s="7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s="7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s="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s="7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s="7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s="7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s="7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s="7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SUM(E963/D963*100)</f>
        <v>42.188421052631583</v>
      </c>
      <c r="P963" s="6">
        <f t="shared" ref="P963:P1026" si="61">IF(L963, E963/L963, "")</f>
        <v>364.35454545454547</v>
      </c>
      <c r="Q963" s="7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s="7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s="7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s="7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s="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s="7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s="7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s="7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s="7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s="7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s="7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s="7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s="7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s="7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s="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s="7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s="7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s="7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s="7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s="7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s="7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s="7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s="7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s="7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s="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s="7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s="7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str">
        <f t="shared" si="61"/>
        <v/>
      </c>
      <c r="Q990" s="7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s="7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s="7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s="7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s="7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s="7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s="7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s="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s="7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s="7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s="7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s="7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s="7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s="7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s="7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s="7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s="7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s="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s="7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s="7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s="7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s="7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s="7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s="7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s="7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s="7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s="7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s="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s="7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s="7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s="7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s="7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s="7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s="7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s="7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s="7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s="7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SUM(E1027/D1027*100)</f>
        <v>109.92831428571431</v>
      </c>
      <c r="P1027" s="6">
        <f t="shared" ref="P1027:P1090" si="65">IF(L1027, E1027/L1027, "")</f>
        <v>71.848571428571432</v>
      </c>
      <c r="Q1027" s="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s="7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s="7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s="7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s="7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s="7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s="7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s="7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s="7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s="7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s="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s="7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s="7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s="7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s="7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s="7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str">
        <f t="shared" si="65"/>
        <v/>
      </c>
      <c r="Q1043" s="7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s="7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s="7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s="7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s="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str">
        <f t="shared" si="65"/>
        <v/>
      </c>
      <c r="Q1048" s="7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s="7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s="7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str">
        <f t="shared" si="65"/>
        <v/>
      </c>
      <c r="Q1051" s="7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str">
        <f t="shared" si="65"/>
        <v/>
      </c>
      <c r="Q1052" s="7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str">
        <f t="shared" si="65"/>
        <v/>
      </c>
      <c r="Q1053" s="7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str">
        <f t="shared" si="65"/>
        <v/>
      </c>
      <c r="Q1054" s="7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s="7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str">
        <f t="shared" si="65"/>
        <v/>
      </c>
      <c r="Q1056" s="7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str">
        <f t="shared" si="65"/>
        <v/>
      </c>
      <c r="Q1057" s="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str">
        <f t="shared" si="65"/>
        <v/>
      </c>
      <c r="Q1058" s="7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str">
        <f t="shared" si="65"/>
        <v/>
      </c>
      <c r="Q1059" s="7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str">
        <f t="shared" si="65"/>
        <v/>
      </c>
      <c r="Q1060" s="7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str">
        <f t="shared" si="65"/>
        <v/>
      </c>
      <c r="Q1061" s="7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s="7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str">
        <f t="shared" si="65"/>
        <v/>
      </c>
      <c r="Q1063" s="7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s="7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str">
        <f t="shared" si="65"/>
        <v/>
      </c>
      <c r="Q1065" s="7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s="7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s="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s="7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s="7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s="7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s="7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s="7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str">
        <f t="shared" si="65"/>
        <v/>
      </c>
      <c r="Q1073" s="7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s="7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s="7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s="7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s="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s="7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s="7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s="7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s="7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s="7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s="7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s="7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s="7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str">
        <f t="shared" si="65"/>
        <v/>
      </c>
      <c r="Q1086" s="7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s="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s="7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str">
        <f t="shared" si="65"/>
        <v/>
      </c>
      <c r="Q1089" s="7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s="7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SUM(E1091/D1091*100)</f>
        <v>7.8266666666666662</v>
      </c>
      <c r="P1091" s="6">
        <f t="shared" ref="P1091:P1154" si="69">IF(L1091, E1091/L1091, "")</f>
        <v>23.959183673469386</v>
      </c>
      <c r="Q1091" s="7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s="7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s="7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s="7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s="7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s="7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s="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s="7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s="7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s="7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s="7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s="7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s="7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s="7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s="7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s="7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s="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s="7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str">
        <f t="shared" si="69"/>
        <v/>
      </c>
      <c r="Q1109" s="7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s="7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s="7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s="7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s="7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s="7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s="7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s="7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s="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s="7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s="7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s="7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s="7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str">
        <f t="shared" si="69"/>
        <v/>
      </c>
      <c r="Q1122" s="7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s="7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str">
        <f t="shared" si="69"/>
        <v/>
      </c>
      <c r="Q1124" s="7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s="7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s="7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str">
        <f t="shared" si="69"/>
        <v/>
      </c>
      <c r="Q1127" s="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s="7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s="7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s="7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s="7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s="7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str">
        <f t="shared" si="69"/>
        <v/>
      </c>
      <c r="Q1133" s="7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s="7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s="7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s="7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s="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s="7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s="7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s="7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s="7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str">
        <f t="shared" si="69"/>
        <v/>
      </c>
      <c r="Q1142" s="7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str">
        <f t="shared" si="69"/>
        <v/>
      </c>
      <c r="Q1143" s="7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str">
        <f t="shared" si="69"/>
        <v/>
      </c>
      <c r="Q1144" s="7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s="7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str">
        <f t="shared" si="69"/>
        <v/>
      </c>
      <c r="Q1146" s="7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s="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s="7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str">
        <f t="shared" si="69"/>
        <v/>
      </c>
      <c r="Q1149" s="7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s="7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s="7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s="7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str">
        <f t="shared" si="69"/>
        <v/>
      </c>
      <c r="Q1153" s="7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s="7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SUM(E1155/D1155*100)</f>
        <v>0.625</v>
      </c>
      <c r="P1155" s="6">
        <f t="shared" ref="P1155:P1218" si="73">IF(L1155, E1155/L1155, "")</f>
        <v>50</v>
      </c>
      <c r="Q1155" s="7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s="7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s="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str">
        <f t="shared" si="73"/>
        <v/>
      </c>
      <c r="Q1158" s="7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s="7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s="7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str">
        <f t="shared" si="73"/>
        <v/>
      </c>
      <c r="Q1161" s="7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s="7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str">
        <f t="shared" si="73"/>
        <v/>
      </c>
      <c r="Q1163" s="7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s="7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str">
        <f t="shared" si="73"/>
        <v/>
      </c>
      <c r="Q1165" s="7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str">
        <f t="shared" si="73"/>
        <v/>
      </c>
      <c r="Q1166" s="7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s="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s="7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s="7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s="7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s="7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s="7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s="7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str">
        <f t="shared" si="73"/>
        <v/>
      </c>
      <c r="Q1174" s="7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s="7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s="7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s="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s="7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str">
        <f t="shared" si="73"/>
        <v/>
      </c>
      <c r="Q1179" s="7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s="7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s="7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s="7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s="7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s="7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s="7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s="7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s="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s="7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s="7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s="7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s="7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s="7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s="7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s="7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s="7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s="7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s="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s="7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s="7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s="7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s="7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s="7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s="7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s="7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s="7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s="7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s="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s="7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s="7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s="7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s="7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s="7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s="7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s="7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s="7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s="7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s="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s="7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SUM(E1219/D1219*100)</f>
        <v>102.60000000000001</v>
      </c>
      <c r="P1219" s="6">
        <f t="shared" ref="P1219:P1282" si="77">IF(L1219, E1219/L1219, "")</f>
        <v>148.57377049180329</v>
      </c>
      <c r="Q1219" s="7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s="7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s="7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s="7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s="7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s="7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s="7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s="7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s="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s="7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str">
        <f t="shared" si="77"/>
        <v/>
      </c>
      <c r="Q1229" s="7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s="7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s="7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str">
        <f t="shared" si="77"/>
        <v/>
      </c>
      <c r="Q1232" s="7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str">
        <f t="shared" si="77"/>
        <v/>
      </c>
      <c r="Q1233" s="7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s="7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s="7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str">
        <f t="shared" si="77"/>
        <v/>
      </c>
      <c r="Q1236" s="7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s="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str">
        <f t="shared" si="77"/>
        <v/>
      </c>
      <c r="Q1238" s="7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str">
        <f t="shared" si="77"/>
        <v/>
      </c>
      <c r="Q1239" s="7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s="7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str">
        <f t="shared" si="77"/>
        <v/>
      </c>
      <c r="Q1241" s="7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s="7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s="7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s="7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s="7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s="7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s="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s="7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s="7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s="7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s="7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s="7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s="7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s="7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s="7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s="7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s="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s="7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s="7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s="7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s="7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s="7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s="7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s="7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s="7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s="7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s="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s="7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s="7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s="7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s="7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s="7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s="7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s="7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s="7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s="7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s="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s="7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s="7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s="7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s="7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s="7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SUM(E1283/D1283*100)</f>
        <v>110.71428571428572</v>
      </c>
      <c r="P1283" s="6">
        <f t="shared" ref="P1283:P1346" si="81">IF(L1283, E1283/L1283, "")</f>
        <v>104.72972972972973</v>
      </c>
      <c r="Q1283" s="7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s="7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s="7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s="7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s="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s="7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s="7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s="7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s="7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s="7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s="7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s="7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s="7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s="7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s="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s="7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s="7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s="7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s="7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s="7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s="7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s="7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s="7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s="7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s="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s="7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s="7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s="7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s="7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s="7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s="7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s="7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s="7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s="7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s="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s="7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s="7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s="7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s="7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s="7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s="7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s="7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s="7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s="7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s="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s="7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s="7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s="7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s="7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s="7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s="7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str">
        <f t="shared" si="81"/>
        <v/>
      </c>
      <c r="Q1334" s="7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str">
        <f t="shared" si="81"/>
        <v/>
      </c>
      <c r="Q1335" s="7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s="7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s="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s="7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s="7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s="7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s="7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str">
        <f t="shared" si="81"/>
        <v/>
      </c>
      <c r="Q1342" s="7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s="7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s="7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s="7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s="7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SUM(E1347/D1347*100)</f>
        <v>125</v>
      </c>
      <c r="P1347" s="6">
        <f t="shared" ref="P1347:P1410" si="85">IF(L1347, E1347/L1347, "")</f>
        <v>53.571428571428569</v>
      </c>
      <c r="Q1347" s="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s="7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s="7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s="7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s="7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s="7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s="7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s="7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s="7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s="7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s="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s="7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s="7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s="7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s="7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s="7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s="7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s="7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s="7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s="7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s="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s="7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s="7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s="7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s="7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s="7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s="7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s="7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s="7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s="7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s="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s="7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s="7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s="7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s="7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s="7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s="7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s="7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s="7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s="7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s="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s="7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s="7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s="7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s="7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s="7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s="7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s="7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s="7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s="7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s="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s="7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s="7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s="7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s="7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s="7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s="7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s="7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s="7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s="7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s="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s="7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s="7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s="7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SUM(E1411/D1411*100)</f>
        <v>0</v>
      </c>
      <c r="P1411" s="6" t="str">
        <f t="shared" ref="P1411:P1474" si="89">IF(L1411, E1411/L1411, "")</f>
        <v/>
      </c>
      <c r="Q1411" s="7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s="7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s="7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s="7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s="7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s="7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s="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str">
        <f t="shared" si="89"/>
        <v/>
      </c>
      <c r="Q1418" s="7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s="7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s="7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s="7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s="7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s="7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s="7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s="7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s="7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str">
        <f t="shared" si="89"/>
        <v/>
      </c>
      <c r="Q1427" s="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str">
        <f t="shared" si="89"/>
        <v/>
      </c>
      <c r="Q1428" s="7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s="7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s="7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str">
        <f t="shared" si="89"/>
        <v/>
      </c>
      <c r="Q1431" s="7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s="7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s="7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str">
        <f t="shared" si="89"/>
        <v/>
      </c>
      <c r="Q1434" s="7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s="7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s="7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s="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s="7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s="7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s="7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s="7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s="7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s="7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str">
        <f t="shared" si="89"/>
        <v/>
      </c>
      <c r="Q1444" s="7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str">
        <f t="shared" si="89"/>
        <v/>
      </c>
      <c r="Q1445" s="7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str">
        <f t="shared" si="89"/>
        <v/>
      </c>
      <c r="Q1446" s="7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str">
        <f t="shared" si="89"/>
        <v/>
      </c>
      <c r="Q1447" s="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str">
        <f t="shared" si="89"/>
        <v/>
      </c>
      <c r="Q1448" s="7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s="7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str">
        <f t="shared" si="89"/>
        <v/>
      </c>
      <c r="Q1450" s="7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str">
        <f t="shared" si="89"/>
        <v/>
      </c>
      <c r="Q1451" s="7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s="7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s="7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str">
        <f t="shared" si="89"/>
        <v/>
      </c>
      <c r="Q1454" s="7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str">
        <f t="shared" si="89"/>
        <v/>
      </c>
      <c r="Q1455" s="7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s="7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s="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s="7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str">
        <f t="shared" si="89"/>
        <v/>
      </c>
      <c r="Q1459" s="7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str">
        <f t="shared" si="89"/>
        <v/>
      </c>
      <c r="Q1460" s="7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str">
        <f t="shared" si="89"/>
        <v/>
      </c>
      <c r="Q1461" s="7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str">
        <f t="shared" si="89"/>
        <v/>
      </c>
      <c r="Q1462" s="7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s="7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s="7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s="7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s="7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s="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s="7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s="7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s="7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s="7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s="7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s="7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s="7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SUM(E1475/D1475*100)</f>
        <v>120.51600000000001</v>
      </c>
      <c r="P1475" s="6">
        <f t="shared" ref="P1475:P1538" si="93">IF(L1475, E1475/L1475, "")</f>
        <v>38.462553191489363</v>
      </c>
      <c r="Q1475" s="7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s="7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s="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s="7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s="7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s="7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s="7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s="7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s="7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s="7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s="7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str">
        <f t="shared" si="93"/>
        <v/>
      </c>
      <c r="Q1486" s="7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s="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s="7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str">
        <f t="shared" si="93"/>
        <v/>
      </c>
      <c r="Q1489" s="7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s="7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str">
        <f t="shared" si="93"/>
        <v/>
      </c>
      <c r="Q1491" s="7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s="7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s="7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s="7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str">
        <f t="shared" si="93"/>
        <v/>
      </c>
      <c r="Q1495" s="7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s="7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str">
        <f t="shared" si="93"/>
        <v/>
      </c>
      <c r="Q1497" s="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str">
        <f t="shared" si="93"/>
        <v/>
      </c>
      <c r="Q1498" s="7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s="7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s="7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s="7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s="7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s="7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s="7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s="7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s="7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s="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s="7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s="7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s="7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s="7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s="7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s="7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s="7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s="7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s="7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s="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s="7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s="7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s="7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s="7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s="7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s="7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s="7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s="7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s="7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s="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s="7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s="7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s="7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s="7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s="7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s="7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s="7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s="7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s="7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s="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s="7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SUM(E1539/D1539*100)</f>
        <v>179.9</v>
      </c>
      <c r="P1539" s="6">
        <f t="shared" ref="P1539:P1602" si="97">IF(L1539, E1539/L1539, "")</f>
        <v>96.375</v>
      </c>
      <c r="Q1539" s="7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s="7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s="7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s="7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s="7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s="7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s="7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str">
        <f t="shared" si="97"/>
        <v/>
      </c>
      <c r="Q1546" s="7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s="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s="7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str">
        <f t="shared" si="97"/>
        <v/>
      </c>
      <c r="Q1549" s="7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s="7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s="7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s="7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str">
        <f t="shared" si="97"/>
        <v/>
      </c>
      <c r="Q1553" s="7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s="7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str">
        <f t="shared" si="97"/>
        <v/>
      </c>
      <c r="Q1555" s="7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str">
        <f t="shared" si="97"/>
        <v/>
      </c>
      <c r="Q1556" s="7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str">
        <f t="shared" si="97"/>
        <v/>
      </c>
      <c r="Q1557" s="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s="7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s="7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s="7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s="7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s="7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s="7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str">
        <f t="shared" si="97"/>
        <v/>
      </c>
      <c r="Q1564" s="7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s="7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s="7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s="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s="7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s="7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s="7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str">
        <f t="shared" si="97"/>
        <v/>
      </c>
      <c r="Q1571" s="7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s="7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s="7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s="7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s="7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s="7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s="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s="7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s="7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s="7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s="7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str">
        <f t="shared" si="97"/>
        <v/>
      </c>
      <c r="Q1582" s="7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s="7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s="7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s="7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str">
        <f t="shared" si="97"/>
        <v/>
      </c>
      <c r="Q1586" s="7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s="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str">
        <f t="shared" si="97"/>
        <v/>
      </c>
      <c r="Q1588" s="7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s="7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str">
        <f t="shared" si="97"/>
        <v/>
      </c>
      <c r="Q1590" s="7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str">
        <f t="shared" si="97"/>
        <v/>
      </c>
      <c r="Q1591" s="7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s="7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s="7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str">
        <f t="shared" si="97"/>
        <v/>
      </c>
      <c r="Q1594" s="7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s="7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s="7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s="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s="7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str">
        <f t="shared" si="97"/>
        <v/>
      </c>
      <c r="Q1599" s="7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s="7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str">
        <f t="shared" si="97"/>
        <v/>
      </c>
      <c r="Q1601" s="7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s="7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SUM(E1603/D1603*100)</f>
        <v>108.2492</v>
      </c>
      <c r="P1603" s="6">
        <f t="shared" ref="P1603:P1666" si="101">IF(L1603, E1603/L1603, "")</f>
        <v>48.325535714285714</v>
      </c>
      <c r="Q1603" s="7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s="7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s="7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s="7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s="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s="7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s="7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s="7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s="7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s="7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s="7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s="7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s="7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s="7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s="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s="7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s="7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s="7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s="7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s="7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s="7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s="7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s="7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s="7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s="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s="7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s="7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s="7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s="7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s="7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s="7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s="7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s="7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s="7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s="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s="7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s="7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s="7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s="7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s="7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s="7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s="7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s="7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s="7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s="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s="7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s="7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s="7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s="7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s="7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s="7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s="7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s="7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s="7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s="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s="7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s="7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s="7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s="7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s="7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s="7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s="7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s="7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s="7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SUM(E1667/D1667*100)</f>
        <v>119.45714285714286</v>
      </c>
      <c r="P1667" s="6">
        <f t="shared" ref="P1667:P1730" si="105">IF(L1667, E1667/L1667, "")</f>
        <v>44.956989247311824</v>
      </c>
      <c r="Q1667" s="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s="7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s="7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s="7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s="7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s="7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s="7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s="7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s="7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s="7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s="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s="7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s="7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s="7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s="7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s="7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s="7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str">
        <f t="shared" si="105"/>
        <v/>
      </c>
      <c r="Q1684" s="7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s="7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s="7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s="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s="7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s="7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s="7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s="7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s="7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s="7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s="7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s="7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s="7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s="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str">
        <f t="shared" si="105"/>
        <v/>
      </c>
      <c r="Q1698" s="7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s="7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str">
        <f t="shared" si="105"/>
        <v/>
      </c>
      <c r="Q1700" s="7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s="7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s="7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s="7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s="7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s="7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s="7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str">
        <f t="shared" si="105"/>
        <v/>
      </c>
      <c r="Q1707" s="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str">
        <f t="shared" si="105"/>
        <v/>
      </c>
      <c r="Q1708" s="7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s="7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str">
        <f t="shared" si="105"/>
        <v/>
      </c>
      <c r="Q1710" s="7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s="7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s="7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s="7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str">
        <f t="shared" si="105"/>
        <v/>
      </c>
      <c r="Q1714" s="7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s="7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s="7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s="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s="7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s="7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s="7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s="7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s="7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str">
        <f t="shared" si="105"/>
        <v/>
      </c>
      <c r="Q1723" s="7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s="7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s="7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s="7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s="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s="7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s="7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s="7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SUM(E1731/D1731*100)</f>
        <v>0</v>
      </c>
      <c r="P1731" s="6" t="str">
        <f t="shared" ref="P1731:P1794" si="109">IF(L1731, E1731/L1731, "")</f>
        <v/>
      </c>
      <c r="Q1731" s="7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str">
        <f t="shared" si="109"/>
        <v/>
      </c>
      <c r="Q1732" s="7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str">
        <f t="shared" si="109"/>
        <v/>
      </c>
      <c r="Q1733" s="7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str">
        <f t="shared" si="109"/>
        <v/>
      </c>
      <c r="Q1734" s="7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str">
        <f t="shared" si="109"/>
        <v/>
      </c>
      <c r="Q1735" s="7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s="7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s="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s="7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s="7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s="7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s="7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str">
        <f t="shared" si="109"/>
        <v/>
      </c>
      <c r="Q1742" s="7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s="7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s="7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s="7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s="7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s="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s="7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s="7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s="7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s="7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s="7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s="7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s="7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s="7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s="7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s="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s="7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s="7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s="7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s="7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s="7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s="7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s="7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s="7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s="7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s="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str">
        <f t="shared" si="109"/>
        <v/>
      </c>
      <c r="Q1768" s="7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s="7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s="7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s="7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s="7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s="7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s="7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s="7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s="7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s="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s="7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s="7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s="7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s="7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s="7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s="7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s="7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s="7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s="7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s="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s="7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s="7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s="7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s="7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s="7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s="7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s="7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SUM(E1795/D1795*100)</f>
        <v>1.3333333333333335</v>
      </c>
      <c r="P1795" s="6">
        <f t="shared" ref="P1795:P1858" si="113">IF(L1795, E1795/L1795, "")</f>
        <v>20</v>
      </c>
      <c r="Q1795" s="7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s="7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s="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s="7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s="7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s="7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s="7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s="7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s="7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s="7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s="7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s="7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s="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s="7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s="7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s="7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s="7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s="7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s="7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s="7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str">
        <f t="shared" si="113"/>
        <v/>
      </c>
      <c r="Q1815" s="7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s="7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str">
        <f t="shared" si="113"/>
        <v/>
      </c>
      <c r="Q1817" s="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s="7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s="7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str">
        <f t="shared" si="113"/>
        <v/>
      </c>
      <c r="Q1820" s="7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s="7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s="7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s="7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s="7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s="7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s="7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s="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s="7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s="7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s="7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s="7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s="7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s="7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s="7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s="7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s="7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s="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s="7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s="7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s="7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s="7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s="7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s="7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s="7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s="7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s="7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s="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s="7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s="7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s="7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s="7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s="7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s="7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s="7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s="7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s="7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s="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s="7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SUM(E1859/D1859*100)</f>
        <v>100</v>
      </c>
      <c r="P1859" s="6">
        <f t="shared" ref="P1859:P1922" si="117">IF(L1859, E1859/L1859, "")</f>
        <v>136.36363636363637</v>
      </c>
      <c r="Q1859" s="7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s="7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s="7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s="7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str">
        <f t="shared" si="117"/>
        <v/>
      </c>
      <c r="Q1863" s="7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s="7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s="7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s="7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s="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s="7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s="7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s="7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str">
        <f t="shared" si="117"/>
        <v/>
      </c>
      <c r="Q1871" s="7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s="7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s="7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s="7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s="7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s="7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s="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str">
        <f t="shared" si="117"/>
        <v/>
      </c>
      <c r="Q1878" s="7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str">
        <f t="shared" si="117"/>
        <v/>
      </c>
      <c r="Q1879" s="7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str">
        <f t="shared" si="117"/>
        <v/>
      </c>
      <c r="Q1880" s="7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s="7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s="7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s="7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s="7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s="7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s="7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s="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s="7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s="7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s="7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s="7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s="7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s="7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s="7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s="7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s="7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s="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s="7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s="7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s="7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s="7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s="7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s="7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s="7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s="7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s="7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s="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s="7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s="7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s="7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s="7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s="7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s="7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s="7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s="7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s="7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s="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s="7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s="7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s="7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s="7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s="7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SUM(E1923/D1923*100)</f>
        <v>136.80000000000001</v>
      </c>
      <c r="P1923" s="6">
        <f t="shared" ref="P1923:P1986" si="121">IF(L1923, E1923/L1923, "")</f>
        <v>54</v>
      </c>
      <c r="Q1923" s="7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s="7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s="7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s="7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s="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s="7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s="7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s="7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s="7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s="7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s="7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s="7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s="7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s="7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s="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s="7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s="7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s="7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s="7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s="7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s="7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s="7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s="7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s="7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s="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s="7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s="7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s="7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s="7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s="7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s="7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s="7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s="7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s="7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s="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s="7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s="7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s="7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s="7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s="7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s="7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s="7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s="7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s="7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s="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s="7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s="7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s="7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s="7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s="7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s="7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s="7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s="7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s="7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s="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s="7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s="7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s="7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s="7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s="7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s="7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str">
        <f t="shared" si="121"/>
        <v/>
      </c>
      <c r="Q1984" s="7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s="7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s="7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SUM(E1987/D1987*100)</f>
        <v>3.1875</v>
      </c>
      <c r="P1987" s="6">
        <f t="shared" ref="P1987:P2050" si="125">IF(L1987, E1987/L1987, "")</f>
        <v>12.75</v>
      </c>
      <c r="Q1987" s="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s="7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s="7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s="7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s="7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s="7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s="7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s="7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str">
        <f t="shared" si="125"/>
        <v/>
      </c>
      <c r="Q1995" s="7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str">
        <f t="shared" si="125"/>
        <v/>
      </c>
      <c r="Q1996" s="7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s="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str">
        <f t="shared" si="125"/>
        <v/>
      </c>
      <c r="Q1998" s="7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str">
        <f t="shared" si="125"/>
        <v/>
      </c>
      <c r="Q1999" s="7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s="7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s="7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s="7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s="7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s="7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s="7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s="7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s="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s="7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s="7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s="7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s="7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s="7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s="7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s="7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s="7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s="7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s="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s="7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s="7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s="7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s="7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s="7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s="7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s="7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s="7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s="7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s="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s="7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s="7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s="7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s="7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s="7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s="7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s="7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s="7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s="7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s="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s="7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s="7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s="7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s="7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s="7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s="7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s="7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s="7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s="7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s="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s="7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s="7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s="7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SUM(E2051/D2051*100)</f>
        <v>120.19070000000001</v>
      </c>
      <c r="P2051" s="6">
        <f t="shared" ref="P2051:P2114" si="129">IF(L2051, E2051/L2051, "")</f>
        <v>80.991037735849048</v>
      </c>
      <c r="Q2051" s="7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s="7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s="7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s="7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s="7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s="7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s="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s="7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s="7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s="7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s="7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s="7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s="7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s="7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s="7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s="7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s="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s="7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s="7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s="7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s="7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s="7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s="7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s="7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s="7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s="7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s="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s="7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s="7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s="7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s="7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s="7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s="7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s="7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s="7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s="7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s="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s="7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s="7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s="7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s="7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s="7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s="7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s="7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s="7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s="7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s="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s="7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s="7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s="7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s="7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s="7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s="7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s="7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s="7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s="7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s="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s="7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s="7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s="7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s="7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s="7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s="7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s="7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SUM(E2115/D2115*100)</f>
        <v>104.85714285714285</v>
      </c>
      <c r="P2115" s="6">
        <f t="shared" ref="P2115:P2178" si="133">IF(L2115, E2115/L2115, "")</f>
        <v>68.598130841121488</v>
      </c>
      <c r="Q2115" s="7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s="7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s="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s="7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s="7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s="7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s="7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s="7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s="7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s="7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s="7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s="7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s="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s="7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s="7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s="7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s="7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s="7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s="7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s="7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s="7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s="7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s="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s="7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s="7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s="7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s="7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s="7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str">
        <f t="shared" si="133"/>
        <v/>
      </c>
      <c r="Q2143" s="7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s="7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s="7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s="7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s="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s="7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s="7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s="7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str">
        <f t="shared" si="133"/>
        <v/>
      </c>
      <c r="Q2151" s="7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s="7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s="7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s="7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s="7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s="7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s="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s="7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s="7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s="7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s="7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s="7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s="7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s="7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s="7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s="7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s="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s="7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s="7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s="7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s="7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s="7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s="7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s="7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s="7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s="7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s="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s="7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SUM(E2179/D2179*100)</f>
        <v>100.12</v>
      </c>
      <c r="P2179" s="6">
        <f t="shared" ref="P2179:P2242" si="137">IF(L2179, E2179/L2179, "")</f>
        <v>65.868421052631575</v>
      </c>
      <c r="Q2179" s="7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s="7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s="7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s="7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s="7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s="7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s="7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s="7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s="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s="7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s="7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s="7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s="7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s="7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s="7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s="7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s="7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s="7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s="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s="7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s="7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s="7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s="7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s="7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s="7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s="7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s="7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s="7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s="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s="7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s="7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s="7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s="7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s="7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s="7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s="7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s="7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s="7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s="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s="7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s="7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s="7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s="7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s="7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s="7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s="7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s="7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s="7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s="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s="7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s="7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s="7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s="7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s="7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s="7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s="7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s="7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s="7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s="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s="7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s="7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s="7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s="7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s="7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SUM(E2243/D2243*100)</f>
        <v>806.4</v>
      </c>
      <c r="P2243" s="6">
        <f t="shared" ref="P2243:P2306" si="141">IF(L2243, E2243/L2243, "")</f>
        <v>49.472392638036808</v>
      </c>
      <c r="Q2243" s="7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s="7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s="7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s="7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s="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s="7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s="7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s="7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s="7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s="7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s="7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s="7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s="7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s="7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s="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s="7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s="7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s="7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s="7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s="7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s="7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s="7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s="7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s="7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s="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s="7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s="7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s="7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s="7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s="7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s="7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s="7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s="7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s="7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s="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s="7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s="7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s="7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s="7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s="7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s="7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s="7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s="7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s="7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s="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s="7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s="7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s="7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s="7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s="7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s="7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s="7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s="7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s="7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s="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s="7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s="7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s="7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s="7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s="7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s="7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s="7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s="7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s="7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SUM(E2307/D2307*100)</f>
        <v>101.22777777777779</v>
      </c>
      <c r="P2307" s="6">
        <f t="shared" ref="P2307:P2370" si="145">IF(L2307, E2307/L2307, "")</f>
        <v>109.10778443113773</v>
      </c>
      <c r="Q2307" s="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s="7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s="7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s="7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s="7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s="7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s="7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s="7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s="7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s="7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s="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s="7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s="7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s="7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s="7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s="7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s="7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s="7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s="7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s="7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s="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s="7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s="7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s="7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s="7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s="7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s="7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s="7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s="7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s="7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s="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s="7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s="7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s="7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s="7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s="7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str">
        <f t="shared" si="145"/>
        <v/>
      </c>
      <c r="Q2343" s="7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str">
        <f t="shared" si="145"/>
        <v/>
      </c>
      <c r="Q2344" s="7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s="7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s="7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str">
        <f t="shared" si="145"/>
        <v/>
      </c>
      <c r="Q2347" s="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s="7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s="7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s="7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str">
        <f t="shared" si="145"/>
        <v/>
      </c>
      <c r="Q2351" s="7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str">
        <f t="shared" si="145"/>
        <v/>
      </c>
      <c r="Q2352" s="7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s="7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str">
        <f t="shared" si="145"/>
        <v/>
      </c>
      <c r="Q2354" s="7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str">
        <f t="shared" si="145"/>
        <v/>
      </c>
      <c r="Q2355" s="7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s="7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s="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str">
        <f t="shared" si="145"/>
        <v/>
      </c>
      <c r="Q2358" s="7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str">
        <f t="shared" si="145"/>
        <v/>
      </c>
      <c r="Q2359" s="7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str">
        <f t="shared" si="145"/>
        <v/>
      </c>
      <c r="Q2360" s="7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s="7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s="7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str">
        <f t="shared" si="145"/>
        <v/>
      </c>
      <c r="Q2363" s="7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s="7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str">
        <f t="shared" si="145"/>
        <v/>
      </c>
      <c r="Q2365" s="7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str">
        <f t="shared" si="145"/>
        <v/>
      </c>
      <c r="Q2366" s="7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str">
        <f t="shared" si="145"/>
        <v/>
      </c>
      <c r="Q2367" s="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s="7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s="7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s="7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SUM(E2371/D2371*100)</f>
        <v>0</v>
      </c>
      <c r="P2371" s="6" t="str">
        <f t="shared" ref="P2371:P2434" si="149">IF(L2371, E2371/L2371, "")</f>
        <v/>
      </c>
      <c r="Q2371" s="7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s="7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str">
        <f t="shared" si="149"/>
        <v/>
      </c>
      <c r="Q2373" s="7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s="7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s="7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s="7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str">
        <f t="shared" si="149"/>
        <v/>
      </c>
      <c r="Q2377" s="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s="7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str">
        <f t="shared" si="149"/>
        <v/>
      </c>
      <c r="Q2379" s="7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str">
        <f t="shared" si="149"/>
        <v/>
      </c>
      <c r="Q2380" s="7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str">
        <f t="shared" si="149"/>
        <v/>
      </c>
      <c r="Q2381" s="7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s="7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s="7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s="7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s="7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s="7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s="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str">
        <f t="shared" si="149"/>
        <v/>
      </c>
      <c r="Q2388" s="7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s="7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s="7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s="7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str">
        <f t="shared" si="149"/>
        <v/>
      </c>
      <c r="Q2392" s="7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s="7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str">
        <f t="shared" si="149"/>
        <v/>
      </c>
      <c r="Q2394" s="7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s="7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s="7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str">
        <f t="shared" si="149"/>
        <v/>
      </c>
      <c r="Q2397" s="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s="7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str">
        <f t="shared" si="149"/>
        <v/>
      </c>
      <c r="Q2399" s="7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str">
        <f t="shared" si="149"/>
        <v/>
      </c>
      <c r="Q2400" s="7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str">
        <f t="shared" si="149"/>
        <v/>
      </c>
      <c r="Q2401" s="7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str">
        <f t="shared" si="149"/>
        <v/>
      </c>
      <c r="Q2402" s="7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s="7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s="7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s="7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str">
        <f t="shared" si="149"/>
        <v/>
      </c>
      <c r="Q2406" s="7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s="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s="7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s="7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s="7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s="7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str">
        <f t="shared" si="149"/>
        <v/>
      </c>
      <c r="Q2412" s="7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s="7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str">
        <f t="shared" si="149"/>
        <v/>
      </c>
      <c r="Q2414" s="7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s="7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s="7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s="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s="7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str">
        <f t="shared" si="149"/>
        <v/>
      </c>
      <c r="Q2419" s="7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s="7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str">
        <f t="shared" si="149"/>
        <v/>
      </c>
      <c r="Q2421" s="7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s="7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s="7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s="7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s="7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s="7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s="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str">
        <f t="shared" si="149"/>
        <v/>
      </c>
      <c r="Q2428" s="7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s="7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s="7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s="7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s="7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s="7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s="7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SUM(E2435/D2435*100)</f>
        <v>0</v>
      </c>
      <c r="P2435" s="6" t="str">
        <f t="shared" ref="P2435:P2498" si="153">IF(L2435, E2435/L2435, "")</f>
        <v/>
      </c>
      <c r="Q2435" s="7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s="7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s="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s="7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str">
        <f t="shared" si="153"/>
        <v/>
      </c>
      <c r="Q2439" s="7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s="7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str">
        <f t="shared" si="153"/>
        <v/>
      </c>
      <c r="Q2441" s="7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s="7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s="7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s="7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s="7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s="7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s="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s="7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s="7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s="7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s="7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s="7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s="7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s="7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s="7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s="7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s="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s="7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s="7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s="7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s="7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s="7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s="7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s="7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s="7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s="7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s="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s="7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s="7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s="7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s="7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s="7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s="7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s="7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s="7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s="7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s="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s="7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s="7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s="7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s="7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s="7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s="7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s="7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s="7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s="7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s="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s="7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s="7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s="7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s="7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s="7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s="7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s="7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s="7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s="7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s="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s="7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SUM(E2499/D2499*100)</f>
        <v>112.7715</v>
      </c>
      <c r="P2499" s="6">
        <f t="shared" ref="P2499:P2562" si="157">IF(L2499, E2499/L2499, "")</f>
        <v>80.551071428571419</v>
      </c>
      <c r="Q2499" s="7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s="7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s="7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s="7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s="7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s="7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str">
        <f t="shared" si="157"/>
        <v/>
      </c>
      <c r="Q2505" s="7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str">
        <f t="shared" si="157"/>
        <v/>
      </c>
      <c r="Q2506" s="7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str">
        <f t="shared" si="157"/>
        <v/>
      </c>
      <c r="Q2507" s="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s="7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str">
        <f t="shared" si="157"/>
        <v/>
      </c>
      <c r="Q2509" s="7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str">
        <f t="shared" si="157"/>
        <v/>
      </c>
      <c r="Q2510" s="7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s="7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s="7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str">
        <f t="shared" si="157"/>
        <v/>
      </c>
      <c r="Q2513" s="7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str">
        <f t="shared" si="157"/>
        <v/>
      </c>
      <c r="Q2514" s="7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str">
        <f t="shared" si="157"/>
        <v/>
      </c>
      <c r="Q2515" s="7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s="7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s="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str">
        <f t="shared" si="157"/>
        <v/>
      </c>
      <c r="Q2518" s="7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s="7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str">
        <f t="shared" si="157"/>
        <v/>
      </c>
      <c r="Q2520" s="7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s="7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str">
        <f t="shared" si="157"/>
        <v/>
      </c>
      <c r="Q2522" s="7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s="7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s="7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s="7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s="7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s="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s="7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s="7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s="7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s="7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s="7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s="7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s="7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s="7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s="7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s="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s="7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s="7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s="7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s="7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s="7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s="7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s="7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s="7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s="7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s="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s="7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s="7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s="7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s="7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s="7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s="7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s="7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s="7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s="7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s="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s="7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s="7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s="7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s="7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s="7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SUM(E2563/D2563*100)</f>
        <v>0</v>
      </c>
      <c r="P2563" s="6" t="str">
        <f t="shared" ref="P2563:P2626" si="161">IF(L2563, E2563/L2563, "")</f>
        <v/>
      </c>
      <c r="Q2563" s="7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s="7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str">
        <f t="shared" si="161"/>
        <v/>
      </c>
      <c r="Q2565" s="7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str">
        <f t="shared" si="161"/>
        <v/>
      </c>
      <c r="Q2566" s="7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s="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str">
        <f t="shared" si="161"/>
        <v/>
      </c>
      <c r="Q2568" s="7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s="7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s="7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s="7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s="7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s="7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str">
        <f t="shared" si="161"/>
        <v/>
      </c>
      <c r="Q2574" s="7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str">
        <f t="shared" si="161"/>
        <v/>
      </c>
      <c r="Q2575" s="7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str">
        <f t="shared" si="161"/>
        <v/>
      </c>
      <c r="Q2576" s="7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str">
        <f t="shared" si="161"/>
        <v/>
      </c>
      <c r="Q2577" s="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str">
        <f t="shared" si="161"/>
        <v/>
      </c>
      <c r="Q2578" s="7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str">
        <f t="shared" si="161"/>
        <v/>
      </c>
      <c r="Q2579" s="7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str">
        <f t="shared" si="161"/>
        <v/>
      </c>
      <c r="Q2580" s="7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s="7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s="7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s="7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s="7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s="7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str">
        <f t="shared" si="161"/>
        <v/>
      </c>
      <c r="Q2586" s="7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s="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s="7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s="7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s="7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s="7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str">
        <f t="shared" si="161"/>
        <v/>
      </c>
      <c r="Q2592" s="7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s="7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s="7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str">
        <f t="shared" si="161"/>
        <v/>
      </c>
      <c r="Q2595" s="7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s="7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s="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s="7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s="7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s="7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s="7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s="7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s="7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s="7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s="7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s="7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s="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s="7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s="7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s="7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s="7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s="7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s="7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s="7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s="7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s="7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s="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s="7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s="7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s="7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s="7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s="7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s="7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s="7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s="7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s="7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SUM(E2627/D2627*100)</f>
        <v>956</v>
      </c>
      <c r="P2627" s="6">
        <f t="shared" ref="P2627:P2690" si="165">IF(L2627, E2627/L2627, "")</f>
        <v>27.576923076923077</v>
      </c>
      <c r="Q2627" s="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s="7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s="7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s="7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s="7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s="7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s="7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s="7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s="7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s="7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s="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s="7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s="7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s="7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s="7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s="7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s="7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str">
        <f t="shared" si="165"/>
        <v/>
      </c>
      <c r="Q2644" s="7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s="7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s="7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s="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s="7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s="7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s="7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s="7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s="7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s="7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s="7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s="7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s="7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s="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s="7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s="7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s="7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s="7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s="7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s="7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s="7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s="7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s="7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s="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s="7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s="7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s="7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s="7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s="7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s="7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s="7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s="7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s="7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s="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s="7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s="7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s="7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s="7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s="7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s="7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s="7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s="7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s="7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s="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str">
        <f t="shared" si="165"/>
        <v/>
      </c>
      <c r="Q2688" s="7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str">
        <f t="shared" si="165"/>
        <v/>
      </c>
      <c r="Q2689" s="7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s="7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SUM(E2691/D2691*100)</f>
        <v>2.8571428571428571E-3</v>
      </c>
      <c r="P2691" s="6">
        <f t="shared" ref="P2691:P2754" si="169">IF(L2691, E2691/L2691, "")</f>
        <v>1</v>
      </c>
      <c r="Q2691" s="7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s="7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s="7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s="7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s="7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s="7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s="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s="7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s="7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s="7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str">
        <f t="shared" si="169"/>
        <v/>
      </c>
      <c r="Q2701" s="7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s="7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s="7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s="7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s="7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s="7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s="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s="7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s="7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s="7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s="7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s="7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s="7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s="7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s="7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s="7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s="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s="7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s="7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s="7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s="7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s="7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s="7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s="7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s="7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s="7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s="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s="7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s="7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s="7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s="7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s="7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s="7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s="7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s="7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s="7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s="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s="7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s="7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s="7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s="7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s="7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s="7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s="7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str">
        <f t="shared" si="169"/>
        <v/>
      </c>
      <c r="Q2745" s="7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s="7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s="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s="7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s="7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s="7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s="7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str">
        <f t="shared" si="169"/>
        <v/>
      </c>
      <c r="Q2752" s="7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str">
        <f t="shared" si="169"/>
        <v/>
      </c>
      <c r="Q2753" s="7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s="7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SUM(E2755/D2755*100)</f>
        <v>19</v>
      </c>
      <c r="P2755" s="6">
        <f t="shared" ref="P2755:P2818" si="173">IF(L2755, E2755/L2755, "")</f>
        <v>47.5</v>
      </c>
      <c r="Q2755" s="7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str">
        <f t="shared" si="173"/>
        <v/>
      </c>
      <c r="Q2756" s="7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s="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s="7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s="7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s="7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s="7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str">
        <f t="shared" si="173"/>
        <v/>
      </c>
      <c r="Q2762" s="7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s="7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s="7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s="7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s="7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str">
        <f t="shared" si="173"/>
        <v/>
      </c>
      <c r="Q2767" s="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s="7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s="7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s="7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s="7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s="7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str">
        <f t="shared" si="173"/>
        <v/>
      </c>
      <c r="Q2773" s="7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str">
        <f t="shared" si="173"/>
        <v/>
      </c>
      <c r="Q2774" s="7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s="7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s="7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s="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s="7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s="7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s="7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s="7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str">
        <f t="shared" si="173"/>
        <v/>
      </c>
      <c r="Q2782" s="7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s="7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s="7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s="7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s="7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s="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s="7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s="7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s="7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s="7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s="7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s="7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s="7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s="7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s="7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s="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s="7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s="7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s="7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s="7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s="7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s="7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s="7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s="7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s="7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s="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s="7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s="7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s="7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s="7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s="7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s="7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s="7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s="7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s="7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s="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s="7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SUM(E2819/D2819*100)</f>
        <v>130</v>
      </c>
      <c r="P2819" s="6">
        <f t="shared" ref="P2819:P2882" si="177">IF(L2819, E2819/L2819, "")</f>
        <v>23.636363636363637</v>
      </c>
      <c r="Q2819" s="7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s="7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s="7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s="7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s="7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s="7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s="7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s="7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s="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s="7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s="7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s="7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s="7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s="7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s="7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s="7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s="7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s="7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s="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s="7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s="7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s="7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s="7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s="7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s="7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str">
        <f t="shared" si="177"/>
        <v/>
      </c>
      <c r="Q2844" s="7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str">
        <f t="shared" si="177"/>
        <v/>
      </c>
      <c r="Q2845" s="7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s="7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s="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str">
        <f t="shared" si="177"/>
        <v/>
      </c>
      <c r="Q2848" s="7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str">
        <f t="shared" si="177"/>
        <v/>
      </c>
      <c r="Q2849" s="7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s="7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s="7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s="7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str">
        <f t="shared" si="177"/>
        <v/>
      </c>
      <c r="Q2853" s="7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s="7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str">
        <f t="shared" si="177"/>
        <v/>
      </c>
      <c r="Q2855" s="7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s="7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s="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s="7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s="7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str">
        <f t="shared" si="177"/>
        <v/>
      </c>
      <c r="Q2860" s="7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s="7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s="7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s="7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s="7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s="7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s="7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str">
        <f t="shared" si="177"/>
        <v/>
      </c>
      <c r="Q2867" s="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s="7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s="7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s="7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s="7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s="7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s="7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str">
        <f t="shared" si="177"/>
        <v/>
      </c>
      <c r="Q2874" s="7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s="7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s="7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s="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str">
        <f t="shared" si="177"/>
        <v/>
      </c>
      <c r="Q2878" s="7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s="7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s="7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s="7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s="7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SUM(E2883/D2883*100)</f>
        <v>0</v>
      </c>
      <c r="P2883" s="6" t="str">
        <f t="shared" ref="P2883:P2946" si="181">IF(L2883, E2883/L2883, "")</f>
        <v/>
      </c>
      <c r="Q2883" s="7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s="7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s="7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s="7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s="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s="7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s="7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str">
        <f t="shared" si="181"/>
        <v/>
      </c>
      <c r="Q2890" s="7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s="7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s="7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s="7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s="7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s="7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str">
        <f t="shared" si="181"/>
        <v/>
      </c>
      <c r="Q2896" s="7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s="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s="7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s="7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s="7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str">
        <f t="shared" si="181"/>
        <v/>
      </c>
      <c r="Q2901" s="7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s="7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s="7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s="7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s="7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s="7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s="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s="7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s="7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s="7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s="7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s="7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s="7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s="7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s="7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s="7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s="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s="7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s="7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s="7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s="7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s="7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s="7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s="7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s="7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s="7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s="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s="7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s="7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s="7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s="7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s="7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s="7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s="7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s="7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s="7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s="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s="7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s="7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s="7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s="7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s="7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s="7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s="7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str">
        <f t="shared" si="181"/>
        <v/>
      </c>
      <c r="Q2945" s="7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s="7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SUM(E2947/D2947*100)</f>
        <v>0</v>
      </c>
      <c r="P2947" s="6" t="str">
        <f t="shared" ref="P2947:P3010" si="185">IF(L2947, E2947/L2947, "")</f>
        <v/>
      </c>
      <c r="Q2947" s="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s="7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s="7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s="7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s="7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str">
        <f t="shared" si="185"/>
        <v/>
      </c>
      <c r="Q2952" s="7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s="7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s="7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s="7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str">
        <f t="shared" si="185"/>
        <v/>
      </c>
      <c r="Q2956" s="7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s="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s="7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s="7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str">
        <f t="shared" si="185"/>
        <v/>
      </c>
      <c r="Q2960" s="7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str">
        <f t="shared" si="185"/>
        <v/>
      </c>
      <c r="Q2961" s="7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str">
        <f t="shared" si="185"/>
        <v/>
      </c>
      <c r="Q2962" s="7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s="7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s="7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s="7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s="7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s="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s="7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s="7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s="7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s="7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s="7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s="7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s="7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s="7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s="7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s="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s="7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s="7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s="7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s="7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s="7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s="7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s="7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s="7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s="7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s="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s="7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s="7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s="7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s="7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s="7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s="7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s="7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s="7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s="7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s="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s="7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s="7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s="7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s="7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s="7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s="7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s="7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s="7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s="7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s="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s="7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s="7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s="7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SUM(E3011/D3011*100)</f>
        <v>119.756</v>
      </c>
      <c r="P3011" s="6">
        <f t="shared" ref="P3011:P3074" si="189">IF(L3011, E3011/L3011, "")</f>
        <v>233.8984375</v>
      </c>
      <c r="Q3011" s="7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s="7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s="7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s="7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s="7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s="7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s="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s="7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s="7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s="7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s="7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s="7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s="7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s="7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s="7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s="7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s="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s="7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s="7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s="7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s="7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s="7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s="7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s="7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s="7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s="7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s="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s="7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s="7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s="7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s="7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s="7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s="7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s="7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s="7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s="7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s="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s="7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s="7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s="7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s="7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s="7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s="7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s="7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s="7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str">
        <f t="shared" si="189"/>
        <v/>
      </c>
      <c r="Q3056" s="7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s="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str">
        <f t="shared" si="189"/>
        <v/>
      </c>
      <c r="Q3058" s="7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str">
        <f t="shared" si="189"/>
        <v/>
      </c>
      <c r="Q3059" s="7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s="7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s="7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s="7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str">
        <f t="shared" si="189"/>
        <v/>
      </c>
      <c r="Q3063" s="7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s="7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s="7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s="7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s="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s="7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s="7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s="7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s="7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s="7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s="7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s="7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SUM(E3075/D3075*100)</f>
        <v>2.3035714285714284E-2</v>
      </c>
      <c r="P3075" s="6">
        <f t="shared" ref="P3075:P3138" si="193">IF(L3075, E3075/L3075, "")</f>
        <v>92.142857142857139</v>
      </c>
      <c r="Q3075" s="7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s="7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s="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s="7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s="7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s="7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s="7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s="7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s="7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str">
        <f t="shared" si="193"/>
        <v/>
      </c>
      <c r="Q3084" s="7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s="7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s="7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s="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s="7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s="7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s="7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s="7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s="7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s="7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s="7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s="7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s="7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s="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s="7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s="7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s="7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s="7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s="7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s="7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s="7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s="7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s="7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s="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s="7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s="7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s="7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s="7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s="7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s="7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s="7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s="7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str">
        <f t="shared" si="193"/>
        <v/>
      </c>
      <c r="Q3116" s="7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s="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s="7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s="7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s="7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s="7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s="7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s="7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s="7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s="7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s="7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str">
        <f t="shared" si="193"/>
        <v/>
      </c>
      <c r="Q3127" s="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s="7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str">
        <f t="shared" si="193"/>
        <v/>
      </c>
      <c r="Q3129" s="7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s="7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s="7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s="7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s="7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s="7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s="7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s="7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s="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s="7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SUM(E3139/D3139*100)</f>
        <v>3.3333333333333335</v>
      </c>
      <c r="P3139" s="6">
        <f t="shared" ref="P3139:P3202" si="197">IF(L3139, E3139/L3139, "")</f>
        <v>50</v>
      </c>
      <c r="Q3139" s="7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str">
        <f t="shared" si="197"/>
        <v/>
      </c>
      <c r="Q3140" s="7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s="7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s="7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s="7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s="7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str">
        <f t="shared" si="197"/>
        <v/>
      </c>
      <c r="Q3145" s="7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s="7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str">
        <f t="shared" si="197"/>
        <v/>
      </c>
      <c r="Q3147" s="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s="7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s="7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s="7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s="7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s="7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s="7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s="7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s="7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s="7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s="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s="7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s="7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s="7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s="7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s="7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s="7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s="7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s="7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s="7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s="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s="7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s="7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s="7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s="7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s="7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s="7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s="7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s="7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s="7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s="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s="7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s="7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s="7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s="7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s="7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s="7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s="7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s="7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s="7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s="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s="7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s="7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s="7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s="7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str">
        <f t="shared" si="197"/>
        <v/>
      </c>
      <c r="Q3192" s="7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s="7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s="7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s="7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str">
        <f t="shared" si="197"/>
        <v/>
      </c>
      <c r="Q3196" s="7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s="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s="7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s="7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s="7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s="7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s="7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SUM(E3203/D3203*100)</f>
        <v>1.25</v>
      </c>
      <c r="P3203" s="6">
        <f t="shared" ref="P3203:P3266" si="201">IF(L3203, E3203/L3203, "")</f>
        <v>12.5</v>
      </c>
      <c r="Q3203" s="7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s="7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s="7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str">
        <f t="shared" si="201"/>
        <v/>
      </c>
      <c r="Q3206" s="7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s="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str">
        <f t="shared" si="201"/>
        <v/>
      </c>
      <c r="Q3208" s="7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s="7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s="7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s="7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s="7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s="7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s="7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s="7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s="7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s="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s="7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s="7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s="7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s="7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s="7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s="7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s="7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s="7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s="7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s="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s="7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s="7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s="7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s="7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s="7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s="7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s="7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s="7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s="7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s="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s="7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s="7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s="7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s="7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s="7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s="7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s="7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s="7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s="7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s="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s="7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s="7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s="7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s="7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s="7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s="7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s="7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s="7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s="7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s="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s="7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s="7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s="7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s="7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s="7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s="7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s="7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s="7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s="7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SUM(E3267/D3267*100)</f>
        <v>164</v>
      </c>
      <c r="P3267" s="6">
        <f t="shared" ref="P3267:P3330" si="205">IF(L3267, E3267/L3267, "")</f>
        <v>70.285714285714292</v>
      </c>
      <c r="Q3267" s="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s="7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s="7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s="7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s="7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s="7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s="7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s="7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s="7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s="7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s="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s="7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s="7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s="7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s="7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s="7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s="7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s="7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s="7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s="7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s="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s="7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s="7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s="7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s="7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s="7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s="7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s="7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s="7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s="7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s="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s="7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s="7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s="7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s="7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s="7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s="7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s="7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s="7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s="7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s="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s="7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s="7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s="7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s="7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s="7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s="7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s="7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s="7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s="7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s="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s="7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s="7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s="7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s="7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s="7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s="7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s="7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s="7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s="7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s="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s="7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s="7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s="7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SUM(E3331/D3331*100)</f>
        <v>116.8</v>
      </c>
      <c r="P3331" s="6">
        <f t="shared" ref="P3331:P3394" si="209">IF(L3331, E3331/L3331, "")</f>
        <v>44.92307692307692</v>
      </c>
      <c r="Q3331" s="7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s="7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s="7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s="7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s="7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s="7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s="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s="7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s="7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s="7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s="7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s="7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s="7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s="7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s="7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s="7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s="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s="7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s="7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s="7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s="7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s="7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s="7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s="7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s="7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s="7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s="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s="7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s="7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s="7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s="7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s="7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s="7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s="7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s="7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s="7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s="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s="7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s="7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s="7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s="7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s="7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s="7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s="7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s="7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s="7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s="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s="7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s="7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s="7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s="7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s="7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s="7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s="7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s="7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s="7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s="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s="7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s="7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s="7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s="7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s="7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s="7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s="7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SUM(E3395/D3395*100)</f>
        <v>105.80000000000001</v>
      </c>
      <c r="P3395" s="6">
        <f t="shared" ref="P3395:P3458" si="213">IF(L3395, E3395/L3395, "")</f>
        <v>36.06818181818182</v>
      </c>
      <c r="Q3395" s="7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s="7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s="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s="7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s="7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s="7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s="7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s="7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s="7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s="7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s="7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s="7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s="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s="7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s="7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s="7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s="7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s="7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s="7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s="7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s="7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s="7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s="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s="7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s="7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s="7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s="7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s="7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s="7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s="7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s="7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s="7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s="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s="7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s="7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s="7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s="7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s="7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s="7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s="7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s="7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s="7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s="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s="7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s="7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s="7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s="7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s="7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s="7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s="7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s="7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s="7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s="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s="7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s="7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s="7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s="7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s="7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s="7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s="7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s="7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s="7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s="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s="7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SUM(E3459/D3459*100)</f>
        <v>140.19999999999999</v>
      </c>
      <c r="P3459" s="6">
        <f t="shared" ref="P3459:P3522" si="217">IF(L3459, E3459/L3459, "")</f>
        <v>50.981818181818184</v>
      </c>
      <c r="Q3459" s="7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s="7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s="7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s="7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s="7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s="7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s="7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s="7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s="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s="7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s="7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s="7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s="7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s="7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s="7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s="7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s="7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s="7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s="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s="7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s="7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s="7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s="7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s="7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s="7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s="7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s="7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s="7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s="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s="7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s="7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s="7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s="7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s="7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s="7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s="7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s="7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s="7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s="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s="7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s="7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s="7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s="7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s="7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s="7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s="7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s="7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s="7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s="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s="7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s="7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s="7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s="7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s="7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s="7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s="7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s="7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s="7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s="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s="7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s="7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s="7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s="7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s="7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SUM(E3523/D3523*100)</f>
        <v>169.42857142857144</v>
      </c>
      <c r="P3523" s="6">
        <f t="shared" ref="P3523:P3586" si="221">IF(L3523, E3523/L3523, "")</f>
        <v>45.615384615384613</v>
      </c>
      <c r="Q3523" s="7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s="7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s="7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s="7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s="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s="7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s="7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s="7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s="7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s="7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s="7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s="7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s="7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s="7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s="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s="7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s="7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s="7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s="7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s="7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s="7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s="7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s="7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s="7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s="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s="7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s="7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s="7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s="7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s="7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s="7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s="7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s="7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s="7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s="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s="7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s="7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s="7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s="7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s="7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s="7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s="7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s="7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s="7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s="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s="7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s="7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s="7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s="7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s="7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s="7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s="7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s="7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s="7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s="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s="7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s="7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s="7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s="7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s="7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s="7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s="7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s="7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s="7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SUM(E3587/D3587*100)</f>
        <v>119.11764705882352</v>
      </c>
      <c r="P3587" s="6">
        <f t="shared" ref="P3587:P3650" si="225">IF(L3587, E3587/L3587, "")</f>
        <v>176.08695652173913</v>
      </c>
      <c r="Q3587" s="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s="7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s="7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s="7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s="7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s="7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s="7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s="7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s="7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s="7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s="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s="7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s="7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s="7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s="7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s="7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s="7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s="7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s="7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s="7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s="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s="7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s="7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s="7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s="7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s="7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s="7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s="7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s="7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s="7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s="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s="7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s="7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s="7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s="7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s="7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s="7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s="7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s="7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s="7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s="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s="7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s="7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str">
        <f t="shared" si="225"/>
        <v/>
      </c>
      <c r="Q3630" s="7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s="7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s="7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s="7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s="7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s="7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s="7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s="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str">
        <f t="shared" si="225"/>
        <v/>
      </c>
      <c r="Q3638" s="7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s="7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s="7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s="7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s="7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str">
        <f t="shared" si="225"/>
        <v/>
      </c>
      <c r="Q3643" s="7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s="7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str">
        <f t="shared" si="225"/>
        <v/>
      </c>
      <c r="Q3645" s="7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s="7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s="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s="7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s="7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s="7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SUM(E3651/D3651*100)</f>
        <v>104</v>
      </c>
      <c r="P3651" s="6">
        <f t="shared" ref="P3651:P3714" si="229">IF(L3651, E3651/L3651, "")</f>
        <v>97.5</v>
      </c>
      <c r="Q3651" s="7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s="7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s="7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s="7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s="7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s="7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s="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s="7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s="7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s="7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s="7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s="7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s="7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s="7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s="7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s="7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s="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s="7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s="7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s="7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s="7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s="7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s="7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s="7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s="7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s="7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s="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s="7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s="7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s="7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s="7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s="7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s="7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s="7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s="7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s="7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s="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s="7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s="7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s="7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s="7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s="7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s="7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s="7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s="7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s="7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s="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s="7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s="7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s="7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s="7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s="7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s="7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s="7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s="7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s="7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s="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s="7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s="7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s="7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s="7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s="7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s="7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s="7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SUM(E3715/D3715*100)</f>
        <v>101.49999999999999</v>
      </c>
      <c r="P3715" s="6">
        <f t="shared" ref="P3715:P3778" si="233">IF(L3715, E3715/L3715, "")</f>
        <v>106.84210526315789</v>
      </c>
      <c r="Q3715" s="7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s="7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s="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s="7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s="7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s="7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s="7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s="7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s="7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s="7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s="7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s="7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s="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s="7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s="7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s="7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s="7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s="7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s="7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s="7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str">
        <f t="shared" si="233"/>
        <v/>
      </c>
      <c r="Q3735" s="7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s="7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s="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s="7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s="7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s="7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s="7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s="7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str">
        <f t="shared" si="233"/>
        <v/>
      </c>
      <c r="Q3743" s="7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s="7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str">
        <f t="shared" si="233"/>
        <v/>
      </c>
      <c r="Q3745" s="7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str">
        <f t="shared" si="233"/>
        <v/>
      </c>
      <c r="Q3746" s="7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s="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s="7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s="7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s="7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s="7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s="7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s="7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s="7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s="7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s="7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s="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s="7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s="7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s="7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s="7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s="7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s="7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s="7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s="7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s="7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s="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s="7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s="7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s="7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s="7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s="7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s="7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s="7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s="7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s="7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s="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s="7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SUM(E3779/D3779*100)</f>
        <v>143.19999999999999</v>
      </c>
      <c r="P3779" s="6">
        <f t="shared" ref="P3779:P3842" si="237">IF(L3779, E3779/L3779, "")</f>
        <v>48.542372881355931</v>
      </c>
      <c r="Q3779" s="7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s="7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s="7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s="7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s="7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s="7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s="7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s="7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s="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s="7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s="7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s="7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s="7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str">
        <f t="shared" si="237"/>
        <v/>
      </c>
      <c r="Q3792" s="7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str">
        <f t="shared" si="237"/>
        <v/>
      </c>
      <c r="Q3793" s="7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s="7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s="7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s="7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s="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s="7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s="7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s="7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s="7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s="7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s="7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str">
        <f t="shared" si="237"/>
        <v/>
      </c>
      <c r="Q3804" s="7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s="7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str">
        <f t="shared" si="237"/>
        <v/>
      </c>
      <c r="Q3806" s="7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s="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s="7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s="7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s="7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s="7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s="7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s="7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s="7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s="7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s="7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s="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s="7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s="7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s="7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s="7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s="7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s="7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s="7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s="7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s="7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s="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s="7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s="7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s="7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s="7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s="7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s="7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s="7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s="7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s="7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s="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s="7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s="7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s="7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s="7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s="7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SUM(E3843/D3843*100)</f>
        <v>8.7200000000000006</v>
      </c>
      <c r="P3843" s="6">
        <f t="shared" ref="P3843:P3906" si="241">IF(L3843, E3843/L3843, "")</f>
        <v>25.647058823529413</v>
      </c>
      <c r="Q3843" s="7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s="7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s="7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s="7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s="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s="7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s="7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s="7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s="7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s="7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s="7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s="7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s="7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s="7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s="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s="7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s="7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s="7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s="7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s="7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s="7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s="7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str">
        <f t="shared" si="241"/>
        <v/>
      </c>
      <c r="Q3865" s="7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s="7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s="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s="7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s="7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s="7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s="7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s="7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s="7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str">
        <f t="shared" si="241"/>
        <v/>
      </c>
      <c r="Q3874" s="7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str">
        <f t="shared" si="241"/>
        <v/>
      </c>
      <c r="Q3875" s="7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str">
        <f t="shared" si="241"/>
        <v/>
      </c>
      <c r="Q3876" s="7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str">
        <f t="shared" si="241"/>
        <v/>
      </c>
      <c r="Q3877" s="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s="7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s="7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s="7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str">
        <f t="shared" si="241"/>
        <v/>
      </c>
      <c r="Q3881" s="7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s="7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s="7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str">
        <f t="shared" si="241"/>
        <v/>
      </c>
      <c r="Q3884" s="7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str">
        <f t="shared" si="241"/>
        <v/>
      </c>
      <c r="Q3885" s="7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str">
        <f t="shared" si="241"/>
        <v/>
      </c>
      <c r="Q3886" s="7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str">
        <f t="shared" si="241"/>
        <v/>
      </c>
      <c r="Q3887" s="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str">
        <f t="shared" si="241"/>
        <v/>
      </c>
      <c r="Q3888" s="7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s="7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s="7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s="7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s="7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s="7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str">
        <f t="shared" si="241"/>
        <v/>
      </c>
      <c r="Q3894" s="7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s="7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s="7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s="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s="7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s="7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s="7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s="7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s="7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s="7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s="7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str">
        <f t="shared" si="241"/>
        <v/>
      </c>
      <c r="Q3905" s="7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s="7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SUM(E3907/D3907*100)</f>
        <v>11.533333333333333</v>
      </c>
      <c r="P3907" s="6">
        <f t="shared" ref="P3907:P3970" si="245">IF(L3907, E3907/L3907, "")</f>
        <v>24.714285714285715</v>
      </c>
      <c r="Q3907" s="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s="7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s="7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s="7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s="7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s="7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s="7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s="7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s="7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s="7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s="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str">
        <f t="shared" si="245"/>
        <v/>
      </c>
      <c r="Q3918" s="7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s="7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s="7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s="7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s="7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str">
        <f t="shared" si="245"/>
        <v/>
      </c>
      <c r="Q3923" s="7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s="7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s="7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s="7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s="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s="7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s="7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s="7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s="7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str">
        <f t="shared" si="245"/>
        <v/>
      </c>
      <c r="Q3932" s="7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str">
        <f t="shared" si="245"/>
        <v/>
      </c>
      <c r="Q3933" s="7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s="7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s="7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s="7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s="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str">
        <f t="shared" si="245"/>
        <v/>
      </c>
      <c r="Q3938" s="7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s="7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s="7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s="7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s="7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s="7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str">
        <f t="shared" si="245"/>
        <v/>
      </c>
      <c r="Q3944" s="7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s="7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str">
        <f t="shared" si="245"/>
        <v/>
      </c>
      <c r="Q3946" s="7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s="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s="7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s="7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str">
        <f t="shared" si="245"/>
        <v/>
      </c>
      <c r="Q3950" s="7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s="7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s="7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s="7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s="7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str">
        <f t="shared" si="245"/>
        <v/>
      </c>
      <c r="Q3955" s="7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str">
        <f t="shared" si="245"/>
        <v/>
      </c>
      <c r="Q3956" s="7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s="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str">
        <f t="shared" si="245"/>
        <v/>
      </c>
      <c r="Q3958" s="7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s="7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s="7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s="7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s="7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s="7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s="7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str">
        <f t="shared" si="245"/>
        <v/>
      </c>
      <c r="Q3965" s="7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s="7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s="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s="7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s="7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s="7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SUM(E3971/D3971*100)</f>
        <v>7.4690265486725664</v>
      </c>
      <c r="P3971" s="6">
        <f t="shared" ref="P3971:P4034" si="249">IF(L3971, E3971/L3971, "")</f>
        <v>35.166666666666664</v>
      </c>
      <c r="Q3971" s="7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s="7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s="7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s="7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s="7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s="7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str">
        <f t="shared" si="249"/>
        <v/>
      </c>
      <c r="Q3977" s="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s="7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s="7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s="7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s="7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s="7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s="7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s="7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s="7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s="7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s="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s="7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s="7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s="7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str">
        <f t="shared" si="249"/>
        <v/>
      </c>
      <c r="Q3991" s="7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s="7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s="7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s="7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s="7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s="7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s="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s="7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str">
        <f t="shared" si="249"/>
        <v/>
      </c>
      <c r="Q3999" s="7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s="7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s="7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s="7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s="7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s="7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s="7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s="7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s="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s="7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s="7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s="7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s="7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s="7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s="7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str">
        <f t="shared" si="249"/>
        <v/>
      </c>
      <c r="Q4014" s="7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s="7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str">
        <f t="shared" si="249"/>
        <v/>
      </c>
      <c r="Q4016" s="7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s="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s="7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s="7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s="7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s="7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s="7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s="7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s="7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str">
        <f t="shared" si="249"/>
        <v/>
      </c>
      <c r="Q4025" s="7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s="7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s="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str">
        <f t="shared" si="249"/>
        <v/>
      </c>
      <c r="Q4028" s="7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s="7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s="7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str">
        <f t="shared" si="249"/>
        <v/>
      </c>
      <c r="Q4031" s="7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s="7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str">
        <f t="shared" si="249"/>
        <v/>
      </c>
      <c r="Q4033" s="7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s="7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SUM(E4035/D4035*100)</f>
        <v>25.698702928870294</v>
      </c>
      <c r="P4035" s="6">
        <f t="shared" ref="P4035:P4098" si="253">IF(L4035, E4035/L4035, "")</f>
        <v>65.340319148936175</v>
      </c>
      <c r="Q4035" s="7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s="7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s="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s="7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s="7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s="7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s="7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s="7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s="7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s="7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str">
        <f t="shared" si="253"/>
        <v/>
      </c>
      <c r="Q4045" s="7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s="7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s="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s="7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s="7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s="7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s="7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s="7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str">
        <f t="shared" si="253"/>
        <v/>
      </c>
      <c r="Q4053" s="7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s="7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s="7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str">
        <f t="shared" si="253"/>
        <v/>
      </c>
      <c r="Q4056" s="7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s="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s="7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s="7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s="7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s="7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s="7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str">
        <f t="shared" si="253"/>
        <v/>
      </c>
      <c r="Q4063" s="7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s="7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s="7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s="7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s="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s="7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s="7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s="7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s="7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s="7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str">
        <f t="shared" si="253"/>
        <v/>
      </c>
      <c r="Q4073" s="7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s="7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s="7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s="7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s="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str">
        <f t="shared" si="253"/>
        <v/>
      </c>
      <c r="Q4078" s="7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s="7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str">
        <f t="shared" si="253"/>
        <v/>
      </c>
      <c r="Q4080" s="7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s="7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str">
        <f t="shared" si="253"/>
        <v/>
      </c>
      <c r="Q4082" s="7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s="7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s="7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s="7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s="7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s="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s="7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str">
        <f t="shared" si="253"/>
        <v/>
      </c>
      <c r="Q4089" s="7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s="7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s="7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s="7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s="7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s="7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s="7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s="7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s="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s="7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SUM(E4099/D4099*100)</f>
        <v>0</v>
      </c>
      <c r="P4099" s="6" t="str">
        <f t="shared" ref="P4099:P4115" si="257">IF(L4099, E4099/L4099, "")</f>
        <v/>
      </c>
      <c r="Q4099" s="7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str">
        <f t="shared" si="257"/>
        <v/>
      </c>
      <c r="Q4100" s="7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s="7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str">
        <f t="shared" si="257"/>
        <v/>
      </c>
      <c r="Q4102" s="7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str">
        <f t="shared" si="257"/>
        <v/>
      </c>
      <c r="Q4103" s="7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s="7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s="7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s="7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s="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s="7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s="7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s="7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str">
        <f t="shared" si="257"/>
        <v/>
      </c>
      <c r="Q4111" s="7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s="7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s="7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s="7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s="7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  <row r="4116" spans="1:20" x14ac:dyDescent="0.3">
      <c r="P4116" s="6"/>
    </row>
    <row r="4117" spans="1:20" x14ac:dyDescent="0.3">
      <c r="P4117" s="6"/>
    </row>
    <row r="4118" spans="1:20" x14ac:dyDescent="0.3">
      <c r="P4118" s="6"/>
    </row>
    <row r="4119" spans="1:20" x14ac:dyDescent="0.3">
      <c r="P4119" s="6"/>
    </row>
    <row r="4120" spans="1:20" x14ac:dyDescent="0.3">
      <c r="P4120" s="6"/>
    </row>
    <row r="4121" spans="1:20" x14ac:dyDescent="0.3">
      <c r="P4121" s="6"/>
    </row>
    <row r="4122" spans="1:20" x14ac:dyDescent="0.3">
      <c r="P4122" s="6"/>
    </row>
    <row r="4123" spans="1:20" x14ac:dyDescent="0.3">
      <c r="P4123" s="6"/>
    </row>
  </sheetData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C71EC-2F7F-4DD1-B6A1-CEDCA555476C}">
  <sheetPr codeName="Sheet2"/>
  <dimension ref="A1:F14"/>
  <sheetViews>
    <sheetView workbookViewId="0">
      <selection activeCell="B26" sqref="B26"/>
    </sheetView>
  </sheetViews>
  <sheetFormatPr defaultRowHeight="14.4" x14ac:dyDescent="0.3"/>
  <cols>
    <col min="1" max="1" width="16.109375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8363</v>
      </c>
    </row>
    <row r="3" spans="1:6" x14ac:dyDescent="0.3">
      <c r="A3" s="9" t="s">
        <v>8362</v>
      </c>
      <c r="B3" s="9" t="s">
        <v>8364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BD2A-61F5-4491-AD70-64F2508C882A}">
  <sheetPr codeName="Sheet3"/>
  <dimension ref="A1:F47"/>
  <sheetViews>
    <sheetView topLeftCell="A2" workbookViewId="0">
      <selection activeCell="H29" sqref="H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8363</v>
      </c>
    </row>
    <row r="2" spans="1:6" x14ac:dyDescent="0.3">
      <c r="A2" s="9" t="s">
        <v>8365</v>
      </c>
      <c r="B2" t="s">
        <v>8363</v>
      </c>
    </row>
    <row r="4" spans="1:6" x14ac:dyDescent="0.3">
      <c r="A4" s="9" t="s">
        <v>8362</v>
      </c>
      <c r="B4" s="9" t="s">
        <v>8364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616C1-4762-429B-9EF8-23B2CCDC13CE}">
  <sheetPr codeName="Sheet4"/>
  <dimension ref="A1:E18"/>
  <sheetViews>
    <sheetView workbookViewId="0">
      <selection activeCell="D27" sqref="D27"/>
    </sheetView>
  </sheetViews>
  <sheetFormatPr defaultRowHeight="14.4" x14ac:dyDescent="0.3"/>
  <cols>
    <col min="1" max="1" width="15.109375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8365</v>
      </c>
      <c r="B1" t="s">
        <v>8363</v>
      </c>
    </row>
    <row r="2" spans="1:5" x14ac:dyDescent="0.3">
      <c r="A2" s="9" t="s">
        <v>8380</v>
      </c>
      <c r="B2" t="s">
        <v>8363</v>
      </c>
    </row>
    <row r="4" spans="1:5" x14ac:dyDescent="0.3">
      <c r="A4" s="9" t="s">
        <v>8362</v>
      </c>
      <c r="B4" s="9" t="s">
        <v>8364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3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3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3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3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3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3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3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3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3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3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3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3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20410-F240-4F22-B627-A836D5E90138}">
  <sheetPr codeName="Sheet5"/>
  <dimension ref="A1:H13"/>
  <sheetViews>
    <sheetView zoomScale="110" zoomScaleNormal="110" workbookViewId="0">
      <selection activeCell="I23" sqref="I23"/>
    </sheetView>
  </sheetViews>
  <sheetFormatPr defaultRowHeight="14.4" x14ac:dyDescent="0.3"/>
  <cols>
    <col min="1" max="1" width="17.6640625" customWidth="1"/>
    <col min="2" max="2" width="16.5546875" customWidth="1"/>
    <col min="3" max="5" width="15.77734375" customWidth="1"/>
    <col min="6" max="6" width="19.21875" customWidth="1"/>
    <col min="7" max="8" width="18.77734375" customWidth="1"/>
  </cols>
  <sheetData>
    <row r="1" spans="1:8" x14ac:dyDescent="0.3">
      <c r="A1" s="1" t="s">
        <v>8381</v>
      </c>
      <c r="B1" s="1" t="s">
        <v>8399</v>
      </c>
      <c r="C1" s="1" t="s">
        <v>8382</v>
      </c>
      <c r="D1" s="1" t="s">
        <v>8383</v>
      </c>
      <c r="E1" s="1" t="s">
        <v>8384</v>
      </c>
      <c r="F1" s="1" t="s">
        <v>8400</v>
      </c>
      <c r="G1" s="15" t="s">
        <v>8385</v>
      </c>
      <c r="H1" s="1" t="s">
        <v>8386</v>
      </c>
    </row>
    <row r="2" spans="1:8" x14ac:dyDescent="0.3">
      <c r="A2" t="s">
        <v>8387</v>
      </c>
      <c r="B2">
        <f>COUNTIFS('KS Data'!D2:$D$4115,"&lt;1000",'KS Data'!$F$2:$F$4115,"successful")</f>
        <v>322</v>
      </c>
      <c r="C2">
        <f>COUNTIFS('KS Data'!D2:$D$4115,"&lt;1000",'KS Data'!$F$2:$F$4115,"failed")</f>
        <v>113</v>
      </c>
      <c r="D2">
        <f>COUNTIFS('KS Data'!D2:$D$4115,"&lt;1000",'KS Data'!$F$2:$F$4115,"canceled")</f>
        <v>18</v>
      </c>
      <c r="E2">
        <f t="shared" ref="E2:E13" si="0">SUM(B2:D2)</f>
        <v>453</v>
      </c>
      <c r="F2" s="14">
        <f>(B2/E2)</f>
        <v>0.71081677704194257</v>
      </c>
      <c r="G2" s="14">
        <f t="shared" ref="G2:G13" si="1">C2/E2</f>
        <v>0.24944812362030905</v>
      </c>
      <c r="H2" s="14">
        <f t="shared" ref="H2:H13" si="2">D2/E2</f>
        <v>3.9735099337748346E-2</v>
      </c>
    </row>
    <row r="3" spans="1:8" x14ac:dyDescent="0.3">
      <c r="A3" t="s">
        <v>8388</v>
      </c>
      <c r="B3">
        <f>COUNTIFS('KS Data'!$D$2:$D$4115,"&gt;=1000",'KS Data'!$D$2:$D$4115,"&lt;4999",'KS Data'!$F$2:$F$4115,"successful")</f>
        <v>931</v>
      </c>
      <c r="C3">
        <f>COUNTIFS('KS Data'!$D$2:$D$4115,"&gt;=1000",'KS Data'!$D$2:$D$4115,"&lt;4999",'KS Data'!$F$2:$F$4115,"failed")</f>
        <v>420</v>
      </c>
      <c r="D3">
        <f>COUNTIFS('KS Data'!$D$2:$D$4115,"&gt;=1000",'KS Data'!$D$2:$D$4115,"&lt;4999",'KS Data'!$F$2:$F$4115,"canceled")</f>
        <v>60</v>
      </c>
      <c r="E3">
        <f t="shared" si="0"/>
        <v>1411</v>
      </c>
      <c r="F3" s="14">
        <f t="shared" ref="F3:F13" si="3">B3/E3</f>
        <v>0.65981573352232459</v>
      </c>
      <c r="G3" s="14">
        <f t="shared" si="1"/>
        <v>0.297661233167966</v>
      </c>
      <c r="H3" s="14">
        <f t="shared" si="2"/>
        <v>4.2523033309709427E-2</v>
      </c>
    </row>
    <row r="4" spans="1:8" x14ac:dyDescent="0.3">
      <c r="A4" t="s">
        <v>8389</v>
      </c>
      <c r="B4">
        <f>COUNTIFS('KS Data'!$D$2:$D$4115,"&gt;=5000",'KS Data'!$D$2:$D$4115,"&lt;9999",'KS Data'!F$2:F$4115,"successful")</f>
        <v>380</v>
      </c>
      <c r="C4">
        <f>COUNTIFS('KS Data'!$D$2:$D$4115,"&gt;=5000",'KS Data'!$D$2:$D$4115,"&lt;9999",'KS Data'!F$2:F$4115,"failed")</f>
        <v>282</v>
      </c>
      <c r="D4">
        <f>COUNTIFS('KS Data'!$D$2:$D$4115,"&gt;=5000",'KS Data'!$D$2:$D$4115,"&lt;9999",'KS Data'!F$2:F$4115,"canceled")</f>
        <v>51</v>
      </c>
      <c r="E4">
        <f t="shared" si="0"/>
        <v>713</v>
      </c>
      <c r="F4" s="14">
        <f t="shared" si="3"/>
        <v>0.53295932678821878</v>
      </c>
      <c r="G4" s="14">
        <f t="shared" si="1"/>
        <v>0.39551192145862551</v>
      </c>
      <c r="H4" s="14">
        <f t="shared" si="2"/>
        <v>7.1528751753155678E-2</v>
      </c>
    </row>
    <row r="5" spans="1:8" x14ac:dyDescent="0.3">
      <c r="A5" t="s">
        <v>8390</v>
      </c>
      <c r="B5">
        <f>COUNTIFS('KS Data'!$D$2:$D$4115,"&gt;=10000",'KS Data'!$D$2:$D$4115,"&lt;14999",'KS Data'!$F$2:$F$4115,"successful")</f>
        <v>168</v>
      </c>
      <c r="C5">
        <f>COUNTIFS('KS Data'!$D$2:$D$4115,"&gt;=10000",'KS Data'!$D$2:$D$4115,"&lt;14999",'KS Data'!$F$2:$F$4115,"failed")</f>
        <v>144</v>
      </c>
      <c r="D5">
        <f>COUNTIFS('KS Data'!$D$2:$D$4115,"&gt;=10000",'KS Data'!$D$2:$D$4115,"&lt;14999",'KS Data'!$F$2:$F$4115,"canceled")</f>
        <v>40</v>
      </c>
      <c r="E5">
        <f t="shared" si="0"/>
        <v>352</v>
      </c>
      <c r="F5" s="14">
        <f t="shared" si="3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3">
      <c r="A6" t="s">
        <v>8391</v>
      </c>
      <c r="B6">
        <f>COUNTIFS('KS Data'!$D$2:$D$4115,"&gt;=15000",'KS Data'!$D$2:$D$4115,"&lt;19999",'KS Data'!$F$2:$F$4115,"successful")</f>
        <v>94</v>
      </c>
      <c r="C6">
        <f>COUNTIFS('KS Data'!$D$2:$D$4115,"&gt;=15000",'KS Data'!$D$2:$D$4115,"&lt;19999",'KS Data'!$F$2:$F$4115,"failed")</f>
        <v>90</v>
      </c>
      <c r="D6">
        <f>COUNTIFS('KS Data'!$D$2:$D$4115,"&gt;=15000",'KS Data'!$D$2:$D$4115,"&lt;19999",'KS Data'!$F$2:$F$4115,"canceled")</f>
        <v>17</v>
      </c>
      <c r="E6">
        <f t="shared" si="0"/>
        <v>201</v>
      </c>
      <c r="F6" s="14">
        <f t="shared" si="3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3">
      <c r="A7" t="s">
        <v>8392</v>
      </c>
      <c r="B7">
        <f>COUNTIFS('KS Data'!$D$2:$D$4115,"&gt;=20000",'KS Data'!$D$2:$D$4115,"&lt;24999",'KS Data'!$F$2:$F$4115,"successful")</f>
        <v>62</v>
      </c>
      <c r="C7">
        <f>COUNTIFS('KS Data'!$D$2:$D$4115,"&gt;=20000",'KS Data'!$D$2:$D$4115,"&lt;24999",'KS Data'!$F$2:$F$4115,"failed")</f>
        <v>72</v>
      </c>
      <c r="D7">
        <f>COUNTIFS('KS Data'!$D$2:$D$4115,"&gt;=20000",'KS Data'!$D$2:$D$4115,"&lt;24999",'KS Data'!$F$2:$F$4115,"canceled")</f>
        <v>14</v>
      </c>
      <c r="E7">
        <f t="shared" si="0"/>
        <v>148</v>
      </c>
      <c r="F7" s="14">
        <f t="shared" si="3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3">
      <c r="A8" t="s">
        <v>8393</v>
      </c>
      <c r="B8">
        <f>COUNTIFS('KS Data'!$D$2:$D$4115,"&gt;=25000",'KS Data'!$D$2:$D$4115,"&lt;29999",'KS Data'!$F$2:$F$4115,"successful")</f>
        <v>55</v>
      </c>
      <c r="C8">
        <f>COUNTIFS('KS Data'!$D$2:$D$4115,"&gt;=25000",'KS Data'!$D$2:$D$4115,"&lt;29999",'KS Data'!$F$2:$F$4115,"failed")</f>
        <v>64</v>
      </c>
      <c r="D8">
        <f>COUNTIFS('KS Data'!$D$2:$D$4115,"&gt;=25000",'KS Data'!$D$2:$D$4115,"&lt;29999",'KS Data'!$F$2:$F$4115,"canceled")</f>
        <v>18</v>
      </c>
      <c r="E8">
        <f t="shared" si="0"/>
        <v>137</v>
      </c>
      <c r="F8" s="14">
        <f t="shared" si="3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3">
      <c r="A9" t="s">
        <v>8394</v>
      </c>
      <c r="B9">
        <f>COUNTIFS('KS Data'!$D$2:$D$4115,"&gt;=30000",'KS Data'!$D$2:$D$4115,"&lt;34999",'KS Data'!$F$2:$F$4115,"successful")</f>
        <v>32</v>
      </c>
      <c r="C9" s="16">
        <f>COUNTIFS('KS Data'!$D$2:$D$4115,"&gt;=30000",'KS Data'!$D$2:$D$4115,"&lt;34999",'KS Data'!$F$2:$F$4115,"failed")</f>
        <v>37</v>
      </c>
      <c r="D9">
        <f>COUNTIFS('KS Data'!$D$2:$D$4115,"&gt;=30000",'KS Data'!$D$2:$D$4115,"&lt;34999",'KS Data'!$F$2:$F$4115,"canceled")</f>
        <v>13</v>
      </c>
      <c r="E9">
        <f t="shared" si="0"/>
        <v>82</v>
      </c>
      <c r="F9" s="14">
        <f t="shared" si="3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3">
      <c r="A10" t="s">
        <v>8395</v>
      </c>
      <c r="B10">
        <f>COUNTIFS('KS Data'!$D$2:$D$4115,"&gt;=35000",'KS Data'!$D$2:$D$4115,"&lt;39999",'KS Data'!$F$2:$F$4115,"successful")</f>
        <v>26</v>
      </c>
      <c r="C10">
        <f>COUNTIFS('KS Data'!$D$2:$D$4115,"&gt;=35000",'KS Data'!$D$2:$D$4115,"&lt;39999",'KS Data'!$F$2:$F$4115,"failed")</f>
        <v>22</v>
      </c>
      <c r="D10">
        <f>COUNTIFS('KS Data'!$D$2:$D$4115,"&gt;=35000",'KS Data'!$D$2:$D$4115,"&lt;39999",'KS Data'!$F$2:$F$4115,"canceled")</f>
        <v>7</v>
      </c>
      <c r="E10">
        <f t="shared" si="0"/>
        <v>55</v>
      </c>
      <c r="F10" s="14">
        <f t="shared" si="3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3">
      <c r="A11" t="s">
        <v>8396</v>
      </c>
      <c r="B11">
        <f>COUNTIFS('KS Data'!$D$2:$D$4115,"&gt;=40000",'KS Data'!$D$2:$D$4115,"&lt;44999",'KS Data'!$F$2:$F$4115,"successful")</f>
        <v>21</v>
      </c>
      <c r="C11">
        <f>COUNTIFS('KS Data'!$D$2:$D$4115,"&gt;=40000",'KS Data'!$D$2:$D$4115,"&lt;44999",'KS Data'!$F$2:$F$4115,"failed")</f>
        <v>16</v>
      </c>
      <c r="D11">
        <f>COUNTIFS('KS Data'!$D$2:$D$4115,"&gt;=40000",'KS Data'!$D$2:$D$4115,"&lt;44999",'KS Data'!$F$2:$F$4115,"canceled")</f>
        <v>6</v>
      </c>
      <c r="E11">
        <f t="shared" si="0"/>
        <v>43</v>
      </c>
      <c r="F11" s="14">
        <f t="shared" si="3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x14ac:dyDescent="0.3">
      <c r="A12" t="s">
        <v>8397</v>
      </c>
      <c r="B12">
        <f>COUNTIFS('KS Data'!$D$2:$D$4115,"&gt;=45000",'KS Data'!$D$2:$D$4115,"&lt;49999",'KS Data'!$F$2:$F$4115,"successful")</f>
        <v>6</v>
      </c>
      <c r="C12">
        <f>COUNTIFS('KS Data'!$D$2:$D$4115,"&gt;=45000",'KS Data'!$D$2:$D$4115,"&lt;49999",'KS Data'!$F$2:$F$4115,"failed")</f>
        <v>11</v>
      </c>
      <c r="D12">
        <f>COUNTIFS('KS Data'!$D$2:$D$4115,"&gt;=45000",'KS Data'!$D$2:$D$4115,"&lt;49999",'KS Data'!$F$2:$F$4115,"canceled")</f>
        <v>4</v>
      </c>
      <c r="E12">
        <f t="shared" si="0"/>
        <v>21</v>
      </c>
      <c r="F12" s="14">
        <f t="shared" si="3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3">
      <c r="A13" t="s">
        <v>8398</v>
      </c>
      <c r="B13">
        <f>COUNTIFS('KS Data'!$D$2:$D$4115,"&gt;=50000",'KS Data'!$F$2:$F$4115,"successful")</f>
        <v>86</v>
      </c>
      <c r="C13">
        <f>COUNTIFS('KS Data'!$D$2:$D$4115,"&gt;=50000",'KS Data'!$F$2:$F$4115,"failed")</f>
        <v>258</v>
      </c>
      <c r="D13">
        <f>COUNTIFS('KS Data'!$D$2:$D$4115,"&gt;=50000",'KS Data'!$F$2:$F$4115,"canceled")</f>
        <v>100</v>
      </c>
      <c r="E13">
        <f t="shared" si="0"/>
        <v>444</v>
      </c>
      <c r="F13" s="14">
        <f t="shared" si="3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KS Data</vt:lpstr>
      <vt:lpstr>PT by Category</vt:lpstr>
      <vt:lpstr>PT by Sub-Category</vt:lpstr>
      <vt:lpstr>PT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Alaind Sklar</cp:lastModifiedBy>
  <dcterms:created xsi:type="dcterms:W3CDTF">2017-04-20T15:17:24Z</dcterms:created>
  <dcterms:modified xsi:type="dcterms:W3CDTF">2018-07-30T15:41:42Z</dcterms:modified>
</cp:coreProperties>
</file>