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7" l="1"/>
  <c r="M91" i="7"/>
  <c r="A91" i="7" s="1"/>
  <c r="L91" i="7"/>
  <c r="H91" i="7"/>
  <c r="G91" i="7"/>
  <c r="M90" i="7"/>
  <c r="A90" i="7" s="1"/>
  <c r="L90" i="7"/>
  <c r="H90" i="7"/>
  <c r="G90" i="7"/>
  <c r="M89" i="7"/>
  <c r="A89" i="7" s="1"/>
  <c r="L89" i="7"/>
  <c r="H89" i="7"/>
  <c r="G89" i="7"/>
  <c r="M88" i="7"/>
  <c r="A88" i="7" s="1"/>
  <c r="L88" i="7"/>
  <c r="H88" i="7"/>
  <c r="G88" i="7"/>
  <c r="M87" i="7"/>
  <c r="L87" i="7"/>
  <c r="H87" i="7"/>
  <c r="G87" i="7"/>
  <c r="A87" i="7"/>
  <c r="M86" i="7"/>
  <c r="A86" i="7" s="1"/>
  <c r="L86" i="7"/>
  <c r="H86" i="7"/>
  <c r="G86" i="7"/>
  <c r="M85" i="7"/>
  <c r="A85" i="7" s="1"/>
  <c r="L85" i="7"/>
  <c r="H85" i="7"/>
  <c r="G85" i="7"/>
  <c r="M84" i="7"/>
  <c r="A84" i="7" s="1"/>
  <c r="L84" i="7"/>
  <c r="H84" i="7"/>
  <c r="G84" i="7"/>
  <c r="M83" i="7"/>
  <c r="A83" i="7" s="1"/>
  <c r="L83" i="7"/>
  <c r="H83" i="7"/>
  <c r="G83" i="7"/>
  <c r="M82" i="7"/>
  <c r="A82" i="7" s="1"/>
  <c r="L82" i="7"/>
  <c r="H82" i="7"/>
  <c r="G82" i="7"/>
  <c r="M81" i="7"/>
  <c r="L81" i="7"/>
  <c r="H81" i="7"/>
  <c r="G81" i="7"/>
  <c r="A81" i="7"/>
  <c r="O1" i="7"/>
  <c r="M63" i="7" l="1"/>
  <c r="A63" i="7" s="1"/>
  <c r="L63" i="7"/>
  <c r="H63" i="7"/>
  <c r="G63" i="7"/>
  <c r="G64" i="7"/>
  <c r="H64" i="7"/>
  <c r="L64" i="7"/>
  <c r="M64" i="7"/>
  <c r="A64" i="7" s="1"/>
  <c r="G65" i="7"/>
  <c r="H65" i="7"/>
  <c r="L65" i="7"/>
  <c r="M65" i="7"/>
  <c r="A65" i="7" s="1"/>
  <c r="A16" i="7" l="1"/>
  <c r="M80" i="7" l="1"/>
  <c r="A80" i="7" s="1"/>
  <c r="L80" i="7"/>
  <c r="H80" i="7"/>
  <c r="G80" i="7"/>
  <c r="C9" i="11" l="1"/>
  <c r="B9" i="11"/>
  <c r="M79" i="7"/>
  <c r="A79" i="7" s="1"/>
  <c r="L79" i="7"/>
  <c r="H79" i="7"/>
  <c r="G79" i="7"/>
  <c r="M78" i="7"/>
  <c r="A78" i="7" s="1"/>
  <c r="L78" i="7"/>
  <c r="H78" i="7"/>
  <c r="G78" i="7"/>
  <c r="A76" i="7" l="1"/>
  <c r="M77" i="7"/>
  <c r="A77" i="7" s="1"/>
  <c r="L77" i="7"/>
  <c r="H77" i="7"/>
  <c r="G77" i="7"/>
  <c r="M76" i="7"/>
  <c r="L76" i="7"/>
  <c r="H76" i="7"/>
  <c r="G76" i="7"/>
  <c r="M75" i="7" l="1"/>
  <c r="L75" i="7"/>
  <c r="H75" i="7"/>
  <c r="G75" i="7"/>
  <c r="M74" i="7"/>
  <c r="A74" i="7" s="1"/>
  <c r="L74" i="7"/>
  <c r="H74" i="7"/>
  <c r="G74" i="7"/>
  <c r="M73" i="7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M70" i="7"/>
  <c r="A70" i="7" s="1"/>
  <c r="L70" i="7"/>
  <c r="H70" i="7"/>
  <c r="G70" i="7"/>
  <c r="M69" i="7"/>
  <c r="A69" i="7" s="1"/>
  <c r="L69" i="7"/>
  <c r="H69" i="7"/>
  <c r="G69" i="7"/>
  <c r="M68" i="7"/>
  <c r="A68" i="7" s="1"/>
  <c r="L68" i="7"/>
  <c r="H68" i="7"/>
  <c r="G68" i="7"/>
  <c r="J67" i="7"/>
  <c r="A75" i="7" l="1"/>
  <c r="A73" i="7"/>
  <c r="M67" i="7"/>
  <c r="A67" i="7" s="1"/>
  <c r="G67" i="7"/>
  <c r="H67" i="7"/>
  <c r="L67" i="7" l="1"/>
  <c r="M66" i="7"/>
  <c r="A66" i="7" s="1"/>
  <c r="L66" i="7"/>
  <c r="H66" i="7"/>
  <c r="G66" i="7"/>
  <c r="M62" i="7" l="1"/>
  <c r="L62" i="7"/>
  <c r="H62" i="7"/>
  <c r="G62" i="7"/>
  <c r="H61" i="7"/>
  <c r="G61" i="7"/>
  <c r="L61" i="7"/>
  <c r="M61" i="7"/>
  <c r="A61" i="7" s="1"/>
  <c r="M59" i="7"/>
  <c r="A59" i="7" s="1"/>
  <c r="L59" i="7"/>
  <c r="H59" i="7"/>
  <c r="G59" i="7"/>
  <c r="M60" i="7"/>
  <c r="A60" i="7" s="1"/>
  <c r="L60" i="7"/>
  <c r="H60" i="7"/>
  <c r="G60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3" i="7"/>
  <c r="A53" i="7" s="1"/>
  <c r="L53" i="7"/>
  <c r="H53" i="7"/>
  <c r="G53" i="7"/>
  <c r="M52" i="7"/>
  <c r="A52" i="7" s="1"/>
  <c r="L52" i="7"/>
  <c r="H52" i="7"/>
  <c r="G52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A62" i="7" l="1"/>
  <c r="M44" i="7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8" i="7"/>
  <c r="A38" i="7" s="1"/>
  <c r="L38" i="7"/>
  <c r="H38" i="7"/>
  <c r="G38" i="7"/>
  <c r="M37" i="7"/>
  <c r="A37" i="7" s="1"/>
  <c r="L37" i="7"/>
  <c r="H37" i="7"/>
  <c r="G37" i="7"/>
  <c r="A44" i="7" l="1"/>
  <c r="H25" i="7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G28" i="7"/>
  <c r="G29" i="7"/>
  <c r="G30" i="7"/>
  <c r="G31" i="7"/>
  <c r="M36" i="7"/>
  <c r="A36" i="7" s="1"/>
  <c r="L36" i="7"/>
  <c r="H36" i="7"/>
  <c r="G36" i="7"/>
  <c r="A27" i="7" l="1"/>
  <c r="G35" i="7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G24" i="7" l="1"/>
  <c r="H24" i="7"/>
  <c r="M24" i="7"/>
  <c r="A24" i="7" s="1"/>
  <c r="L24" i="7"/>
  <c r="M23" i="7"/>
  <c r="A23" i="7" s="1"/>
  <c r="L23" i="7"/>
  <c r="H23" i="7"/>
  <c r="G23" i="7"/>
  <c r="M22" i="7"/>
  <c r="L22" i="7"/>
  <c r="H22" i="7"/>
  <c r="G22" i="7"/>
  <c r="A22" i="7" l="1"/>
  <c r="M20" i="7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G17" i="10" l="1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A15" i="7" s="1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A2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A4" i="7" s="1"/>
  <c r="L4" i="7"/>
  <c r="H4" i="7"/>
  <c r="G4" i="7"/>
  <c r="M3" i="7"/>
  <c r="A3" i="7" s="1"/>
  <c r="L3" i="7"/>
  <c r="H3" i="7"/>
  <c r="G3" i="7"/>
  <c r="M2" i="7"/>
  <c r="L2" i="7"/>
  <c r="H2" i="7"/>
  <c r="G2" i="7"/>
  <c r="N3" i="7" l="1"/>
  <c r="T6" i="7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<sst xmlns="http://schemas.openxmlformats.org/spreadsheetml/2006/main" count="863" uniqueCount="418">
  <si>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</si>
  <si>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</si>
  <si>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</si>
  <si>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</si>
  <si>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</si>
  <si>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</si>
  <si>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</si>
  <si>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</si>
  <si>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</si>
  <si>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</si>
  <si>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</si>
  <si>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</si>
  <si>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</si>
  <si>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</si>
  <si>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</si>
  <si>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</si>
  <si>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</si>
  <si>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</si>
  <si>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</si>
  <si>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</si>
  <si>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</si>
  <si>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</si>
  <si>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</si>
  <si>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</si>
  <si>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</si>
  <si>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</si>
  <si>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</si>
  <si>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</si>
  <si>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</si>
  <si>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</si>
  <si>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</si>
  <si>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</si>
  <si>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</si>
  <si>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</si>
  <si>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</si>
  <si>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</si>
  <si>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</si>
  <si>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</si>
  <si>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</si>
  <si>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</si>
  <si>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</si>
  <si>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</si>
  <si>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</si>
  <si>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</si>
  <si>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</si>
  <si>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</si>
  <si>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</si>
  <si>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</si>
  <si>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</si>
  <si>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</si>
  <si>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</si>
  <si>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</si>
  <si>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</si>
  <si>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</si>
  <si>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</si>
  <si>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</si>
  <si>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</si>
  <si>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</si>
  <si>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</si>
  <si>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</si>
  <si>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</si>
  <si>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</si>
  <si>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</si>
  <si>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</si>
  <si>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</si>
  <si>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</si>
  <si>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</si>
  <si>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</si>
  <si>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</si>
  <si>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</si>
  <si>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</si>
  <si>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</si>
  <si>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</si>
  <si>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</si>
  <si>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</si>
  <si>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</si>
  <si>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</si>
  <si>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</si>
  <si>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</si>
  <si>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</si>
  <si>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</si>
  <si>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</si>
  <si>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</si>
  <si>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</si>
  <si>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</si>
  <si>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</si>
  <si>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</si>
  <si>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</si>
  <si>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</si>
  <si>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</si>
  <si>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</si>
  <si>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</si>
  <si>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</si>
  <si>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</si>
  <si>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</si>
  <si>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</si>
  <si>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</si>
  <si>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</si>
  <si>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</si>
  <si>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</si>
  <si>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</si>
  <si>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</si>
  <si>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</si>
  <si>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</si>
  <si>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</si>
  <si>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</si>
  <si>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</si>
  <si>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</si>
  <si>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</si>
  <si>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</si>
  <si>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</si>
  <si>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</si>
  <si>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</si>
  <si>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</si>
  <si>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</si>
  <si>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</si>
  <si>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</si>
  <si>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</si>
  <si>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</si>
  <si>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</si>
  <si>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</si>
  <si>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</si>
  <si>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</si>
  <si>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</si>
  <si>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</si>
  <si>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</si>
  <si>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</si>
  <si>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</si>
  <si>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</si>
  <si>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</si>
  <si>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</si>
  <si>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</si>
  <si>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</si>
  <si>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</si>
  <si>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</si>
  <si>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</si>
  <si>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</si>
  <si>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</si>
  <si>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</si>
  <si>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</si>
  <si>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</si>
  <si>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</si>
  <si>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</si>
  <si>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</si>
  <si>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</si>
  <si>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</si>
  <si>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</si>
  <si>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</si>
  <si>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</si>
  <si>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</si>
  <si>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</si>
  <si>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</si>
  <si>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</si>
  <si>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</si>
  <si>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</si>
  <si>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</si>
  <si>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</si>
  <si>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</si>
  <si>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</si>
  <si>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</si>
  <si>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</si>
  <si>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</si>
  <si>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</si>
  <si>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</si>
  <si>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</si>
  <si>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</si>
  <si>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</si>
  <si>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</si>
  <si>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</si>
  <si>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</si>
  <si>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</si>
  <si>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</si>
  <si>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</si>
  <si>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</si>
  <si>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</si>
  <si>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</si>
  <si>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</si>
  <si>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</si>
  <si>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</si>
  <si>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</si>
  <si>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</si>
  <si>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</si>
  <si>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</si>
  <si>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</si>
  <si>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</si>
  <si>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</si>
  <si>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</si>
  <si>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</si>
  <si>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</si>
  <si>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</si>
  <si>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</si>
  <si>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</si>
  <si>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</si>
  <si>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</si>
  <si>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</si>
  <si>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</si>
  <si>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</si>
  <si>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</si>
  <si>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</si>
  <si>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</si>
  <si>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</si>
  <si>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</si>
  <si>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</si>
  <si>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</si>
  <si>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</si>
  <si>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</si>
  <si>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</si>
  <si>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</si>
  <si>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</si>
  <si>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</si>
  <si>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</si>
  <si>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</si>
  <si>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</si>
  <si>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</si>
  <si>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</si>
  <si>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</si>
  <si>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</si>
  <si>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</si>
  <si>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</si>
  <si>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</si>
  <si>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</si>
  <si>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</si>
  <si>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</si>
  <si>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</si>
  <si>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</si>
  <si>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</si>
  <si>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</si>
  <si>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</si>
  <si>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</si>
  <si>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</si>
  <si>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</si>
  <si>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</si>
  <si>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</si>
  <si>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</si>
  <si>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</si>
  <si>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</si>
  <si>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</si>
  <si>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</si>
  <si>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</si>
  <si>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</si>
  <si>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</si>
  <si>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</si>
  <si>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</si>
  <si>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</si>
  <si>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</si>
  <si>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</si>
  <si>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</si>
  <si>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</si>
  <si>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</si>
  <si>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</si>
  <si>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</si>
  <si>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</si>
  <si>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</si>
  <si>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</si>
  <si>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</si>
  <si>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</si>
  <si>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</si>
  <si>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</si>
  <si>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</si>
  <si>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</si>
  <si>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</si>
  <si>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</si>
  <si>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</si>
  <si>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</si>
  <si>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</si>
  <si>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</si>
  <si>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</si>
  <si>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</si>
  <si>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</si>
  <si>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</si>
  <si>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</si>
  <si>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</si>
  <si>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</si>
  <si>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</si>
  <si>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</si>
  <si>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</si>
  <si>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</si>
  <si>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</si>
  <si>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</si>
  <si>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</si>
  <si>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</si>
  <si>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</si>
  <si>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</si>
  <si>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</si>
  <si>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</si>
  <si>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</si>
  <si>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</si>
  <si>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</si>
  <si>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</si>
  <si>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</si>
  <si>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</si>
  <si>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</si>
  <si>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</si>
  <si>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</si>
  <si>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</si>
  <si>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</si>
  <si>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</si>
  <si>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</si>
  <si>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</si>
  <si>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</si>
  <si>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</si>
  <si>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</si>
  <si>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</si>
  <si>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</si>
  <si>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</si>
  <si>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</si>
  <si>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</si>
  <si>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</si>
  <si>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</si>
  <si>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</si>
  <si>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</si>
  <si>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</si>
  <si>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</si>
  <si>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</si>
  <si>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</si>
  <si>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</si>
  <si>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</si>
  <si>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</si>
  <si>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</si>
  <si>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</si>
  <si>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</si>
  <si>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</si>
  <si>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</si>
  <si>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Gamdias 750W</t>
  </si>
  <si>
    <t>kkk</t>
  </si>
  <si>
    <t>Hyper X 2666</t>
  </si>
  <si>
    <t>Avexir 2400</t>
  </si>
  <si>
    <t>Galax Boomstar</t>
  </si>
  <si>
    <t>Arlupost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</si>
  <si>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</si>
  <si>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</si>
  <si>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</si>
  <si>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</si>
  <si>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</si>
  <si>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</si>
  <si>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</si>
  <si>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</si>
  <si>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</si>
  <si>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</si>
  <si>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</si>
  <si>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</si>
  <si>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</si>
  <si>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</si>
  <si>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</si>
  <si>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</si>
  <si>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</si>
  <si>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</si>
  <si>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</si>
  <si>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</si>
  <si>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</si>
  <si>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</si>
  <si>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</si>
  <si>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</si>
  <si>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</si>
  <si>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</si>
  <si>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</si>
  <si>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</si>
  <si>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</si>
  <si>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</si>
  <si>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</si>
  <si>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</si>
  <si>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</si>
  <si>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</si>
  <si>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</si>
  <si>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</si>
  <si>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</si>
  <si>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power supply</t>
  </si>
  <si>
    <t>Nitro+ RX570 4gb</t>
  </si>
  <si>
    <t>Setup</t>
  </si>
  <si>
    <t>akm</t>
  </si>
  <si>
    <t>asus 960 2gb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</si>
  <si>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</si>
  <si>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</si>
  <si>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</si>
  <si>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</si>
  <si>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</si>
  <si>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</si>
  <si>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</si>
  <si>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</si>
  <si>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</si>
  <si>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</si>
  <si>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</si>
  <si>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</si>
  <si>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</si>
  <si>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</si>
  <si>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</si>
  <si>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</si>
  <si>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</si>
  <si>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</si>
  <si>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</si>
  <si>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</si>
  <si>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</si>
  <si>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</si>
  <si>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</si>
  <si>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</si>
  <si>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</si>
  <si>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</si>
  <si>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</si>
  <si>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</si>
  <si>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mtk kpay</t>
  </si>
  <si>
    <t>i5 7400</t>
  </si>
  <si>
    <t>lovescandi</t>
  </si>
  <si>
    <t>asus 950</t>
  </si>
  <si>
    <t>asus strix 1060</t>
  </si>
  <si>
    <t>palit 1050ti single</t>
  </si>
  <si>
    <t>rtx 3060</t>
  </si>
  <si>
    <t>MSI Armor 960 2gb</t>
  </si>
  <si>
    <t>Asus Strix 1050ti</t>
  </si>
  <si>
    <t>Tforce 2666</t>
  </si>
  <si>
    <t>aerocool new</t>
  </si>
  <si>
    <t>i5 9400</t>
  </si>
  <si>
    <t>Hp 24</t>
  </si>
  <si>
    <t>i5 9400F</t>
  </si>
  <si>
    <t>CPU+Mobo</t>
  </si>
  <si>
    <t>ROG Strix 1060</t>
  </si>
  <si>
    <t>CM V2 550W</t>
  </si>
  <si>
    <t>TT Litepower 500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</si>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</sst>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4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441" dataDxfId="439" headerRowBorderDxfId="440" tableBorderDxfId="438">
  <autoFilter ref="B1:G128"/>
  <tableColumns count="6">
    <tableColumn id="1" name="Category" dataDxfId="437"/>
    <tableColumn id="2" name="Description" dataDxfId="436"/>
    <tableColumn id="3" name="Remark" dataDxfId="435"/>
    <tableColumn id="4" name="Qty" dataDxfId="434"/>
    <tableColumn id="5" name="Price" dataDxfId="433"/>
    <tableColumn id="6" name="Amount" dataDxfId="43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31" priority="295" operator="equal">
      <formula>"Out of Stock"</formula>
    </cfRule>
  </conditionalFormatting>
  <conditionalFormatting sqref="I34">
    <cfRule type="cellIs" dxfId="430" priority="293" operator="equal">
      <formula>"Out of Stock"</formula>
    </cfRule>
  </conditionalFormatting>
  <conditionalFormatting sqref="I35">
    <cfRule type="cellIs" dxfId="429" priority="292" operator="equal">
      <formula>"Out of Stock"</formula>
    </cfRule>
  </conditionalFormatting>
  <conditionalFormatting sqref="I36">
    <cfRule type="cellIs" dxfId="428" priority="291" operator="equal">
      <formula>"Out of Stock"</formula>
    </cfRule>
  </conditionalFormatting>
  <conditionalFormatting sqref="I37">
    <cfRule type="cellIs" dxfId="427" priority="290" operator="equal">
      <formula>"Out of Stock"</formula>
    </cfRule>
  </conditionalFormatting>
  <conditionalFormatting sqref="I39">
    <cfRule type="cellIs" dxfId="426" priority="289" operator="equal">
      <formula>"Out of Stock"</formula>
    </cfRule>
  </conditionalFormatting>
  <conditionalFormatting sqref="I40">
    <cfRule type="cellIs" dxfId="425" priority="288" operator="equal">
      <formula>"Out of Stock"</formula>
    </cfRule>
  </conditionalFormatting>
  <conditionalFormatting sqref="I41">
    <cfRule type="cellIs" dxfId="424" priority="287" operator="equal">
      <formula>"Out of Stock"</formula>
    </cfRule>
  </conditionalFormatting>
  <conditionalFormatting sqref="I42">
    <cfRule type="cellIs" dxfId="423" priority="286" operator="equal">
      <formula>"Out of Stock"</formula>
    </cfRule>
  </conditionalFormatting>
  <conditionalFormatting sqref="I43">
    <cfRule type="cellIs" dxfId="422" priority="285" operator="equal">
      <formula>"Out of Stock"</formula>
    </cfRule>
  </conditionalFormatting>
  <conditionalFormatting sqref="I44">
    <cfRule type="cellIs" dxfId="421" priority="284" operator="equal">
      <formula>"Out of Stock"</formula>
    </cfRule>
  </conditionalFormatting>
  <conditionalFormatting sqref="I45">
    <cfRule type="cellIs" dxfId="420" priority="283" operator="equal">
      <formula>"Out of Stock"</formula>
    </cfRule>
  </conditionalFormatting>
  <conditionalFormatting sqref="I46">
    <cfRule type="cellIs" dxfId="419" priority="282" operator="equal">
      <formula>"Out of Stock"</formula>
    </cfRule>
  </conditionalFormatting>
  <conditionalFormatting sqref="I47">
    <cfRule type="cellIs" dxfId="418" priority="281" operator="equal">
      <formula>"Out of Stock"</formula>
    </cfRule>
  </conditionalFormatting>
  <conditionalFormatting sqref="I48">
    <cfRule type="cellIs" dxfId="417" priority="280" operator="equal">
      <formula>"Out of Stock"</formula>
    </cfRule>
  </conditionalFormatting>
  <conditionalFormatting sqref="I49">
    <cfRule type="cellIs" dxfId="416" priority="279" operator="equal">
      <formula>"Out of Stock"</formula>
    </cfRule>
  </conditionalFormatting>
  <conditionalFormatting sqref="I50">
    <cfRule type="cellIs" dxfId="415" priority="278" operator="equal">
      <formula>"Out of Stock"</formula>
    </cfRule>
  </conditionalFormatting>
  <conditionalFormatting sqref="I52">
    <cfRule type="cellIs" dxfId="414" priority="276" operator="equal">
      <formula>"Out of Stock"</formula>
    </cfRule>
  </conditionalFormatting>
  <conditionalFormatting sqref="I54">
    <cfRule type="cellIs" dxfId="413" priority="274" operator="equal">
      <formula>"Out of Stock"</formula>
    </cfRule>
  </conditionalFormatting>
  <conditionalFormatting sqref="I55">
    <cfRule type="cellIs" dxfId="412" priority="273" operator="equal">
      <formula>"Out of Stock"</formula>
    </cfRule>
  </conditionalFormatting>
  <conditionalFormatting sqref="I38">
    <cfRule type="cellIs" dxfId="411" priority="272" operator="equal">
      <formula>"Out of Stock"</formula>
    </cfRule>
  </conditionalFormatting>
  <conditionalFormatting sqref="I51">
    <cfRule type="cellIs" dxfId="410" priority="271" operator="equal">
      <formula>"Out of Stock"</formula>
    </cfRule>
  </conditionalFormatting>
  <conditionalFormatting sqref="I53">
    <cfRule type="cellIs" dxfId="409" priority="270" operator="equal">
      <formula>"Out of Stock"</formula>
    </cfRule>
  </conditionalFormatting>
  <conditionalFormatting sqref="I56">
    <cfRule type="cellIs" dxfId="408" priority="269" operator="equal">
      <formula>"Out of Stock"</formula>
    </cfRule>
  </conditionalFormatting>
  <conditionalFormatting sqref="I58">
    <cfRule type="cellIs" dxfId="407" priority="267" operator="equal">
      <formula>"Out of Stock"</formula>
    </cfRule>
  </conditionalFormatting>
  <conditionalFormatting sqref="I57">
    <cfRule type="cellIs" dxfId="406" priority="265" operator="equal">
      <formula>"Out of Stock"</formula>
    </cfRule>
  </conditionalFormatting>
  <conditionalFormatting sqref="I59">
    <cfRule type="cellIs" dxfId="405" priority="264" operator="equal">
      <formula>"Out of Stock"</formula>
    </cfRule>
  </conditionalFormatting>
  <conditionalFormatting sqref="I60">
    <cfRule type="cellIs" dxfId="404" priority="263" operator="equal">
      <formula>"Out of Stock"</formula>
    </cfRule>
  </conditionalFormatting>
  <conditionalFormatting sqref="I61">
    <cfRule type="cellIs" dxfId="403" priority="262" operator="equal">
      <formula>"Out of Stock"</formula>
    </cfRule>
  </conditionalFormatting>
  <conditionalFormatting sqref="I62">
    <cfRule type="cellIs" dxfId="402" priority="261" operator="equal">
      <formula>"Out of Stock"</formula>
    </cfRule>
  </conditionalFormatting>
  <conditionalFormatting sqref="I63">
    <cfRule type="cellIs" dxfId="401" priority="260" operator="equal">
      <formula>"Out of Stock"</formula>
    </cfRule>
  </conditionalFormatting>
  <conditionalFormatting sqref="I64">
    <cfRule type="cellIs" dxfId="400" priority="259" operator="equal">
      <formula>"Out of Stock"</formula>
    </cfRule>
  </conditionalFormatting>
  <conditionalFormatting sqref="I65">
    <cfRule type="cellIs" dxfId="399" priority="258" operator="equal">
      <formula>"Out of Stock"</formula>
    </cfRule>
  </conditionalFormatting>
  <conditionalFormatting sqref="I66">
    <cfRule type="cellIs" dxfId="398" priority="257" operator="equal">
      <formula>"Out of Stock"</formula>
    </cfRule>
  </conditionalFormatting>
  <conditionalFormatting sqref="I67">
    <cfRule type="cellIs" dxfId="397" priority="256" operator="equal">
      <formula>"Out of Stock"</formula>
    </cfRule>
  </conditionalFormatting>
  <conditionalFormatting sqref="I33">
    <cfRule type="cellIs" dxfId="396" priority="254" operator="equal">
      <formula>"Out of Stock"</formula>
    </cfRule>
  </conditionalFormatting>
  <conditionalFormatting sqref="I69">
    <cfRule type="cellIs" dxfId="395" priority="253" operator="equal">
      <formula>"Out of Stock"</formula>
    </cfRule>
  </conditionalFormatting>
  <conditionalFormatting sqref="I70">
    <cfRule type="cellIs" dxfId="394" priority="252" operator="equal">
      <formula>"Out of Stock"</formula>
    </cfRule>
  </conditionalFormatting>
  <conditionalFormatting sqref="I71">
    <cfRule type="cellIs" dxfId="393" priority="251" operator="equal">
      <formula>"Out of Stock"</formula>
    </cfRule>
  </conditionalFormatting>
  <conditionalFormatting sqref="I72">
    <cfRule type="cellIs" dxfId="392" priority="250" operator="equal">
      <formula>"Out of Stock"</formula>
    </cfRule>
  </conditionalFormatting>
  <conditionalFormatting sqref="I68">
    <cfRule type="cellIs" dxfId="391" priority="249" operator="equal">
      <formula>"Out of Stock"</formula>
    </cfRule>
  </conditionalFormatting>
  <conditionalFormatting sqref="I73">
    <cfRule type="cellIs" dxfId="390" priority="247" operator="equal">
      <formula>"Out of Stock"</formula>
    </cfRule>
  </conditionalFormatting>
  <conditionalFormatting sqref="I73">
    <cfRule type="cellIs" dxfId="389" priority="246" operator="equal">
      <formula>"Out of Stock"</formula>
    </cfRule>
  </conditionalFormatting>
  <conditionalFormatting sqref="I74">
    <cfRule type="cellIs" dxfId="388" priority="245" operator="equal">
      <formula>"Out of Stock"</formula>
    </cfRule>
  </conditionalFormatting>
  <conditionalFormatting sqref="I78">
    <cfRule type="cellIs" dxfId="387" priority="240" operator="equal">
      <formula>"Out of Stock"</formula>
    </cfRule>
  </conditionalFormatting>
  <conditionalFormatting sqref="I77">
    <cfRule type="cellIs" dxfId="386" priority="239" operator="equal">
      <formula>"Out of Stock"</formula>
    </cfRule>
  </conditionalFormatting>
  <conditionalFormatting sqref="I77">
    <cfRule type="cellIs" dxfId="385" priority="238" operator="equal">
      <formula>"Out of Stock"</formula>
    </cfRule>
  </conditionalFormatting>
  <conditionalFormatting sqref="I78">
    <cfRule type="cellIs" dxfId="384" priority="237" operator="equal">
      <formula>"Out of Stock"</formula>
    </cfRule>
  </conditionalFormatting>
  <conditionalFormatting sqref="I80">
    <cfRule type="cellIs" dxfId="383" priority="236" operator="equal">
      <formula>"Out of Stock"</formula>
    </cfRule>
  </conditionalFormatting>
  <conditionalFormatting sqref="I79">
    <cfRule type="cellIs" dxfId="382" priority="235" operator="equal">
      <formula>"Out of Stock"</formula>
    </cfRule>
  </conditionalFormatting>
  <conditionalFormatting sqref="I79">
    <cfRule type="cellIs" dxfId="381" priority="234" operator="equal">
      <formula>"Out of Stock"</formula>
    </cfRule>
  </conditionalFormatting>
  <conditionalFormatting sqref="I80">
    <cfRule type="cellIs" dxfId="380" priority="233" operator="equal">
      <formula>"Out of Stock"</formula>
    </cfRule>
  </conditionalFormatting>
  <conditionalFormatting sqref="I81">
    <cfRule type="cellIs" dxfId="379" priority="232" operator="equal">
      <formula>"Out of Stock"</formula>
    </cfRule>
  </conditionalFormatting>
  <conditionalFormatting sqref="I81">
    <cfRule type="cellIs" dxfId="378" priority="231" operator="equal">
      <formula>"Out of Stock"</formula>
    </cfRule>
  </conditionalFormatting>
  <conditionalFormatting sqref="I83">
    <cfRule type="cellIs" dxfId="377" priority="230" operator="equal">
      <formula>"Out of Stock"</formula>
    </cfRule>
  </conditionalFormatting>
  <conditionalFormatting sqref="I83">
    <cfRule type="cellIs" dxfId="376" priority="229" operator="equal">
      <formula>"Out of Stock"</formula>
    </cfRule>
  </conditionalFormatting>
  <conditionalFormatting sqref="I82">
    <cfRule type="cellIs" dxfId="375" priority="228" operator="equal">
      <formula>"Out of Stock"</formula>
    </cfRule>
  </conditionalFormatting>
  <conditionalFormatting sqref="I82">
    <cfRule type="cellIs" dxfId="374" priority="227" operator="equal">
      <formula>"Out of Stock"</formula>
    </cfRule>
  </conditionalFormatting>
  <conditionalFormatting sqref="I85">
    <cfRule type="cellIs" dxfId="373" priority="224" operator="equal">
      <formula>"Out of Stock"</formula>
    </cfRule>
  </conditionalFormatting>
  <conditionalFormatting sqref="I85">
    <cfRule type="cellIs" dxfId="372" priority="223" operator="equal">
      <formula>"Out of Stock"</formula>
    </cfRule>
  </conditionalFormatting>
  <conditionalFormatting sqref="I86">
    <cfRule type="cellIs" dxfId="371" priority="222" operator="equal">
      <formula>"Out of Stock"</formula>
    </cfRule>
  </conditionalFormatting>
  <conditionalFormatting sqref="I86">
    <cfRule type="cellIs" dxfId="370" priority="221" operator="equal">
      <formula>"Out of Stock"</formula>
    </cfRule>
  </conditionalFormatting>
  <conditionalFormatting sqref="I79">
    <cfRule type="cellIs" dxfId="369" priority="212" operator="equal">
      <formula>"Out of Stock"</formula>
    </cfRule>
  </conditionalFormatting>
  <conditionalFormatting sqref="I78">
    <cfRule type="cellIs" dxfId="368" priority="211" operator="equal">
      <formula>"Out of Stock"</formula>
    </cfRule>
  </conditionalFormatting>
  <conditionalFormatting sqref="I78">
    <cfRule type="cellIs" dxfId="367" priority="210" operator="equal">
      <formula>"Out of Stock"</formula>
    </cfRule>
  </conditionalFormatting>
  <conditionalFormatting sqref="I79">
    <cfRule type="cellIs" dxfId="366" priority="209" operator="equal">
      <formula>"Out of Stock"</formula>
    </cfRule>
  </conditionalFormatting>
  <conditionalFormatting sqref="I80">
    <cfRule type="cellIs" dxfId="365" priority="208" operator="equal">
      <formula>"Out of Stock"</formula>
    </cfRule>
  </conditionalFormatting>
  <conditionalFormatting sqref="I80">
    <cfRule type="cellIs" dxfId="364" priority="207" operator="equal">
      <formula>"Out of Stock"</formula>
    </cfRule>
  </conditionalFormatting>
  <conditionalFormatting sqref="I82">
    <cfRule type="cellIs" dxfId="363" priority="206" operator="equal">
      <formula>"Out of Stock"</formula>
    </cfRule>
  </conditionalFormatting>
  <conditionalFormatting sqref="I82">
    <cfRule type="cellIs" dxfId="362" priority="205" operator="equal">
      <formula>"Out of Stock"</formula>
    </cfRule>
  </conditionalFormatting>
  <conditionalFormatting sqref="I81">
    <cfRule type="cellIs" dxfId="361" priority="204" operator="equal">
      <formula>"Out of Stock"</formula>
    </cfRule>
  </conditionalFormatting>
  <conditionalFormatting sqref="I81">
    <cfRule type="cellIs" dxfId="360" priority="203" operator="equal">
      <formula>"Out of Stock"</formula>
    </cfRule>
  </conditionalFormatting>
  <conditionalFormatting sqref="I83">
    <cfRule type="cellIs" dxfId="359" priority="202" operator="equal">
      <formula>"Out of Stock"</formula>
    </cfRule>
  </conditionalFormatting>
  <conditionalFormatting sqref="I83">
    <cfRule type="cellIs" dxfId="358" priority="201" operator="equal">
      <formula>"Out of Stock"</formula>
    </cfRule>
  </conditionalFormatting>
  <conditionalFormatting sqref="I84">
    <cfRule type="cellIs" dxfId="357" priority="200" operator="equal">
      <formula>"Out of Stock"</formula>
    </cfRule>
  </conditionalFormatting>
  <conditionalFormatting sqref="I84">
    <cfRule type="cellIs" dxfId="356" priority="199" operator="equal">
      <formula>"Out of Stock"</formula>
    </cfRule>
  </conditionalFormatting>
  <conditionalFormatting sqref="I87">
    <cfRule type="cellIs" dxfId="355" priority="198" operator="equal">
      <formula>"Out of Stock"</formula>
    </cfRule>
  </conditionalFormatting>
  <conditionalFormatting sqref="I87">
    <cfRule type="cellIs" dxfId="354" priority="197" operator="equal">
      <formula>"Out of Stock"</formula>
    </cfRule>
  </conditionalFormatting>
  <conditionalFormatting sqref="I90">
    <cfRule type="cellIs" dxfId="353" priority="192" operator="equal">
      <formula>"Out of Stock"</formula>
    </cfRule>
  </conditionalFormatting>
  <conditionalFormatting sqref="I90">
    <cfRule type="cellIs" dxfId="352" priority="191" operator="equal">
      <formula>"Out of Stock"</formula>
    </cfRule>
  </conditionalFormatting>
  <conditionalFormatting sqref="I91">
    <cfRule type="cellIs" dxfId="351" priority="190" operator="equal">
      <formula>"Out of Stock"</formula>
    </cfRule>
  </conditionalFormatting>
  <conditionalFormatting sqref="I91">
    <cfRule type="cellIs" dxfId="350" priority="189" operator="equal">
      <formula>"Out of Stock"</formula>
    </cfRule>
  </conditionalFormatting>
  <conditionalFormatting sqref="I92">
    <cfRule type="cellIs" dxfId="349" priority="188" operator="equal">
      <formula>"Out of Stock"</formula>
    </cfRule>
  </conditionalFormatting>
  <conditionalFormatting sqref="I92">
    <cfRule type="cellIs" dxfId="348" priority="187" operator="equal">
      <formula>"Out of Stock"</formula>
    </cfRule>
  </conditionalFormatting>
  <conditionalFormatting sqref="I93">
    <cfRule type="cellIs" dxfId="347" priority="186" operator="equal">
      <formula>"Out of Stock"</formula>
    </cfRule>
  </conditionalFormatting>
  <conditionalFormatting sqref="I93">
    <cfRule type="cellIs" dxfId="346" priority="185" operator="equal">
      <formula>"Out of Stock"</formula>
    </cfRule>
  </conditionalFormatting>
  <conditionalFormatting sqref="I94">
    <cfRule type="cellIs" dxfId="345" priority="184" operator="equal">
      <formula>"Out of Stock"</formula>
    </cfRule>
  </conditionalFormatting>
  <conditionalFormatting sqref="I94">
    <cfRule type="cellIs" dxfId="344" priority="183" operator="equal">
      <formula>"Out of Stock"</formula>
    </cfRule>
  </conditionalFormatting>
  <conditionalFormatting sqref="I95">
    <cfRule type="cellIs" dxfId="343" priority="180" operator="equal">
      <formula>"Out of Stock"</formula>
    </cfRule>
  </conditionalFormatting>
  <conditionalFormatting sqref="I95">
    <cfRule type="cellIs" dxfId="342" priority="179" operator="equal">
      <formula>"Out of Stock"</formula>
    </cfRule>
  </conditionalFormatting>
  <conditionalFormatting sqref="I96">
    <cfRule type="cellIs" dxfId="341" priority="178" operator="equal">
      <formula>"Out of Stock"</formula>
    </cfRule>
  </conditionalFormatting>
  <conditionalFormatting sqref="I96">
    <cfRule type="cellIs" dxfId="340" priority="177" operator="equal">
      <formula>"Out of Stock"</formula>
    </cfRule>
  </conditionalFormatting>
  <conditionalFormatting sqref="I97">
    <cfRule type="cellIs" dxfId="339" priority="176" operator="equal">
      <formula>"Out of Stock"</formula>
    </cfRule>
  </conditionalFormatting>
  <conditionalFormatting sqref="I97">
    <cfRule type="cellIs" dxfId="338" priority="175" operator="equal">
      <formula>"Out of Stock"</formula>
    </cfRule>
  </conditionalFormatting>
  <conditionalFormatting sqref="I98">
    <cfRule type="cellIs" dxfId="337" priority="174" operator="equal">
      <formula>"Out of Stock"</formula>
    </cfRule>
  </conditionalFormatting>
  <conditionalFormatting sqref="I98">
    <cfRule type="cellIs" dxfId="336" priority="173" operator="equal">
      <formula>"Out of Stock"</formula>
    </cfRule>
  </conditionalFormatting>
  <conditionalFormatting sqref="I99">
    <cfRule type="cellIs" dxfId="335" priority="168" operator="equal">
      <formula>"Out of Stock"</formula>
    </cfRule>
  </conditionalFormatting>
  <conditionalFormatting sqref="I99">
    <cfRule type="cellIs" dxfId="334" priority="167" operator="equal">
      <formula>"Out of Stock"</formula>
    </cfRule>
  </conditionalFormatting>
  <conditionalFormatting sqref="I100">
    <cfRule type="cellIs" dxfId="333" priority="162" operator="equal">
      <formula>"Out of Stock"</formula>
    </cfRule>
  </conditionalFormatting>
  <conditionalFormatting sqref="I100">
    <cfRule type="cellIs" dxfId="332" priority="161" operator="equal">
      <formula>"Out of Stock"</formula>
    </cfRule>
  </conditionalFormatting>
  <conditionalFormatting sqref="I101">
    <cfRule type="cellIs" dxfId="331" priority="160" operator="equal">
      <formula>"Out of Stock"</formula>
    </cfRule>
  </conditionalFormatting>
  <conditionalFormatting sqref="I101">
    <cfRule type="cellIs" dxfId="330" priority="159" operator="equal">
      <formula>"Out of Stock"</formula>
    </cfRule>
  </conditionalFormatting>
  <conditionalFormatting sqref="W75">
    <cfRule type="cellIs" dxfId="329" priority="158" operator="equal">
      <formula>"Out of Stock"</formula>
    </cfRule>
  </conditionalFormatting>
  <conditionalFormatting sqref="W75">
    <cfRule type="cellIs" dxfId="328" priority="157" operator="equal">
      <formula>"Out of Stock"</formula>
    </cfRule>
  </conditionalFormatting>
  <conditionalFormatting sqref="I75">
    <cfRule type="cellIs" dxfId="327" priority="156" operator="equal">
      <formula>"Out of Stock"</formula>
    </cfRule>
  </conditionalFormatting>
  <conditionalFormatting sqref="I75">
    <cfRule type="cellIs" dxfId="326" priority="155" operator="equal">
      <formula>"Out of Stock"</formula>
    </cfRule>
  </conditionalFormatting>
  <conditionalFormatting sqref="I76">
    <cfRule type="cellIs" dxfId="325" priority="154" operator="equal">
      <formula>"Out of Stock"</formula>
    </cfRule>
  </conditionalFormatting>
  <conditionalFormatting sqref="I76">
    <cfRule type="cellIs" dxfId="324" priority="153" operator="equal">
      <formula>"Out of Stock"</formula>
    </cfRule>
  </conditionalFormatting>
  <conditionalFormatting sqref="I106">
    <cfRule type="cellIs" dxfId="323" priority="146" operator="equal">
      <formula>"Out of Stock"</formula>
    </cfRule>
  </conditionalFormatting>
  <conditionalFormatting sqref="I106">
    <cfRule type="cellIs" dxfId="322" priority="145" operator="equal">
      <formula>"Out of Stock"</formula>
    </cfRule>
  </conditionalFormatting>
  <conditionalFormatting sqref="I102">
    <cfRule type="cellIs" dxfId="321" priority="144" operator="equal">
      <formula>"Out of Stock"</formula>
    </cfRule>
  </conditionalFormatting>
  <conditionalFormatting sqref="I102">
    <cfRule type="cellIs" dxfId="320" priority="143" operator="equal">
      <formula>"Out of Stock"</formula>
    </cfRule>
  </conditionalFormatting>
  <conditionalFormatting sqref="I103">
    <cfRule type="cellIs" dxfId="319" priority="142" operator="equal">
      <formula>"Out of Stock"</formula>
    </cfRule>
  </conditionalFormatting>
  <conditionalFormatting sqref="I103">
    <cfRule type="cellIs" dxfId="318" priority="141" operator="equal">
      <formula>"Out of Stock"</formula>
    </cfRule>
  </conditionalFormatting>
  <conditionalFormatting sqref="I104">
    <cfRule type="cellIs" dxfId="317" priority="140" operator="equal">
      <formula>"Out of Stock"</formula>
    </cfRule>
  </conditionalFormatting>
  <conditionalFormatting sqref="I104">
    <cfRule type="cellIs" dxfId="316" priority="139" operator="equal">
      <formula>"Out of Stock"</formula>
    </cfRule>
  </conditionalFormatting>
  <conditionalFormatting sqref="I105">
    <cfRule type="cellIs" dxfId="315" priority="138" operator="equal">
      <formula>"Out of Stock"</formula>
    </cfRule>
  </conditionalFormatting>
  <conditionalFormatting sqref="I105">
    <cfRule type="cellIs" dxfId="314" priority="137" operator="equal">
      <formula>"Out of Stock"</formula>
    </cfRule>
  </conditionalFormatting>
  <conditionalFormatting sqref="I107">
    <cfRule type="cellIs" dxfId="313" priority="136" operator="equal">
      <formula>"Out of Stock"</formula>
    </cfRule>
  </conditionalFormatting>
  <conditionalFormatting sqref="I107">
    <cfRule type="cellIs" dxfId="312" priority="135" operator="equal">
      <formula>"Out of Stock"</formula>
    </cfRule>
  </conditionalFormatting>
  <conditionalFormatting sqref="I108">
    <cfRule type="cellIs" dxfId="311" priority="126" operator="equal">
      <formula>"Out of Stock"</formula>
    </cfRule>
  </conditionalFormatting>
  <conditionalFormatting sqref="I108">
    <cfRule type="cellIs" dxfId="310" priority="125" operator="equal">
      <formula>"Out of Stock"</formula>
    </cfRule>
  </conditionalFormatting>
  <conditionalFormatting sqref="I109">
    <cfRule type="cellIs" dxfId="309" priority="124" operator="equal">
      <formula>"Out of Stock"</formula>
    </cfRule>
  </conditionalFormatting>
  <conditionalFormatting sqref="I109">
    <cfRule type="cellIs" dxfId="308" priority="123" operator="equal">
      <formula>"Out of Stock"</formula>
    </cfRule>
  </conditionalFormatting>
  <conditionalFormatting sqref="I110">
    <cfRule type="cellIs" dxfId="307" priority="122" operator="equal">
      <formula>"Out of Stock"</formula>
    </cfRule>
  </conditionalFormatting>
  <conditionalFormatting sqref="I110">
    <cfRule type="cellIs" dxfId="306" priority="121" operator="equal">
      <formula>"Out of Stock"</formula>
    </cfRule>
  </conditionalFormatting>
  <conditionalFormatting sqref="I111">
    <cfRule type="cellIs" dxfId="305" priority="120" operator="equal">
      <formula>"Out of Stock"</formula>
    </cfRule>
  </conditionalFormatting>
  <conditionalFormatting sqref="I111">
    <cfRule type="cellIs" dxfId="304" priority="119" operator="equal">
      <formula>"Out of Stock"</formula>
    </cfRule>
  </conditionalFormatting>
  <conditionalFormatting sqref="I112">
    <cfRule type="cellIs" dxfId="303" priority="118" operator="equal">
      <formula>"Out of Stock"</formula>
    </cfRule>
  </conditionalFormatting>
  <conditionalFormatting sqref="I112">
    <cfRule type="cellIs" dxfId="302" priority="117" operator="equal">
      <formula>"Out of Stock"</formula>
    </cfRule>
  </conditionalFormatting>
  <conditionalFormatting sqref="I115">
    <cfRule type="cellIs" dxfId="301" priority="112" operator="equal">
      <formula>"Out of Stock"</formula>
    </cfRule>
  </conditionalFormatting>
  <conditionalFormatting sqref="I115">
    <cfRule type="cellIs" dxfId="300" priority="111" operator="equal">
      <formula>"Out of Stock"</formula>
    </cfRule>
  </conditionalFormatting>
  <conditionalFormatting sqref="I114">
    <cfRule type="cellIs" dxfId="299" priority="114" operator="equal">
      <formula>"Out of Stock"</formula>
    </cfRule>
  </conditionalFormatting>
  <conditionalFormatting sqref="I114">
    <cfRule type="cellIs" dxfId="298" priority="113" operator="equal">
      <formula>"Out of Stock"</formula>
    </cfRule>
  </conditionalFormatting>
  <conditionalFormatting sqref="I117">
    <cfRule type="cellIs" dxfId="297" priority="108" operator="equal">
      <formula>"Out of Stock"</formula>
    </cfRule>
  </conditionalFormatting>
  <conditionalFormatting sqref="I117">
    <cfRule type="cellIs" dxfId="296" priority="107" operator="equal">
      <formula>"Out of Stock"</formula>
    </cfRule>
  </conditionalFormatting>
  <conditionalFormatting sqref="I113">
    <cfRule type="cellIs" dxfId="295" priority="104" operator="equal">
      <formula>"Out of Stock"</formula>
    </cfRule>
  </conditionalFormatting>
  <conditionalFormatting sqref="I113">
    <cfRule type="cellIs" dxfId="294" priority="103" operator="equal">
      <formula>"Out of Stock"</formula>
    </cfRule>
  </conditionalFormatting>
  <conditionalFormatting sqref="I116">
    <cfRule type="cellIs" dxfId="293" priority="102" operator="equal">
      <formula>"Out of Stock"</formula>
    </cfRule>
  </conditionalFormatting>
  <conditionalFormatting sqref="I116">
    <cfRule type="cellIs" dxfId="292" priority="101" operator="equal">
      <formula>"Out of Stock"</formula>
    </cfRule>
  </conditionalFormatting>
  <conditionalFormatting sqref="I118">
    <cfRule type="cellIs" dxfId="291" priority="100" operator="equal">
      <formula>"Out of Stock"</formula>
    </cfRule>
  </conditionalFormatting>
  <conditionalFormatting sqref="I118">
    <cfRule type="cellIs" dxfId="290" priority="99" operator="equal">
      <formula>"Out of Stock"</formula>
    </cfRule>
  </conditionalFormatting>
  <conditionalFormatting sqref="I120">
    <cfRule type="cellIs" dxfId="289" priority="96" operator="equal">
      <formula>"Out of Stock"</formula>
    </cfRule>
  </conditionalFormatting>
  <conditionalFormatting sqref="I120">
    <cfRule type="cellIs" dxfId="288" priority="95" operator="equal">
      <formula>"Out of Stock"</formula>
    </cfRule>
  </conditionalFormatting>
  <conditionalFormatting sqref="I119">
    <cfRule type="cellIs" dxfId="287" priority="94" operator="equal">
      <formula>"Out of Stock"</formula>
    </cfRule>
  </conditionalFormatting>
  <conditionalFormatting sqref="I119">
    <cfRule type="cellIs" dxfId="286" priority="93" operator="equal">
      <formula>"Out of Stock"</formula>
    </cfRule>
  </conditionalFormatting>
  <conditionalFormatting sqref="I121">
    <cfRule type="cellIs" dxfId="285" priority="92" operator="equal">
      <formula>"Out of Stock"</formula>
    </cfRule>
  </conditionalFormatting>
  <conditionalFormatting sqref="I121">
    <cfRule type="cellIs" dxfId="284" priority="91" operator="equal">
      <formula>"Out of Stock"</formula>
    </cfRule>
  </conditionalFormatting>
  <conditionalFormatting sqref="I88">
    <cfRule type="cellIs" dxfId="283" priority="90" operator="equal">
      <formula>"Out of Stock"</formula>
    </cfRule>
  </conditionalFormatting>
  <conditionalFormatting sqref="I89">
    <cfRule type="cellIs" dxfId="282" priority="89" operator="equal">
      <formula>"Out of Stock"</formula>
    </cfRule>
  </conditionalFormatting>
  <conditionalFormatting sqref="I122">
    <cfRule type="cellIs" dxfId="281" priority="88" operator="equal">
      <formula>"Out of Stock"</formula>
    </cfRule>
  </conditionalFormatting>
  <conditionalFormatting sqref="I122">
    <cfRule type="cellIs" dxfId="280" priority="87" operator="equal">
      <formula>"Out of Stock"</formula>
    </cfRule>
  </conditionalFormatting>
  <conditionalFormatting sqref="I121">
    <cfRule type="cellIs" dxfId="279" priority="84" operator="equal">
      <formula>"Out of Stock"</formula>
    </cfRule>
  </conditionalFormatting>
  <conditionalFormatting sqref="I121">
    <cfRule type="cellIs" dxfId="278" priority="83" operator="equal">
      <formula>"Out of Stock"</formula>
    </cfRule>
  </conditionalFormatting>
  <conditionalFormatting sqref="I122">
    <cfRule type="cellIs" dxfId="277" priority="82" operator="equal">
      <formula>"Out of Stock"</formula>
    </cfRule>
  </conditionalFormatting>
  <conditionalFormatting sqref="I122">
    <cfRule type="cellIs" dxfId="276" priority="81" operator="equal">
      <formula>"Out of Stock"</formula>
    </cfRule>
  </conditionalFormatting>
  <conditionalFormatting sqref="I123">
    <cfRule type="cellIs" dxfId="275" priority="80" operator="equal">
      <formula>"Out of Stock"</formula>
    </cfRule>
  </conditionalFormatting>
  <conditionalFormatting sqref="I123">
    <cfRule type="cellIs" dxfId="274" priority="79" operator="equal">
      <formula>"Out of Stock"</formula>
    </cfRule>
  </conditionalFormatting>
  <conditionalFormatting sqref="I123">
    <cfRule type="cellIs" dxfId="273" priority="78" operator="equal">
      <formula>"Out of Stock"</formula>
    </cfRule>
  </conditionalFormatting>
  <conditionalFormatting sqref="I123">
    <cfRule type="cellIs" dxfId="272" priority="77" operator="equal">
      <formula>"Out of Stock"</formula>
    </cfRule>
  </conditionalFormatting>
  <conditionalFormatting sqref="I124">
    <cfRule type="cellIs" dxfId="271" priority="76" operator="equal">
      <formula>"Out of Stock"</formula>
    </cfRule>
  </conditionalFormatting>
  <conditionalFormatting sqref="I124">
    <cfRule type="cellIs" dxfId="270" priority="75" operator="equal">
      <formula>"Out of Stock"</formula>
    </cfRule>
  </conditionalFormatting>
  <conditionalFormatting sqref="I124">
    <cfRule type="cellIs" dxfId="269" priority="74" operator="equal">
      <formula>"Out of Stock"</formula>
    </cfRule>
  </conditionalFormatting>
  <conditionalFormatting sqref="I124">
    <cfRule type="cellIs" dxfId="268" priority="73" operator="equal">
      <formula>"Out of Stock"</formula>
    </cfRule>
  </conditionalFormatting>
  <conditionalFormatting sqref="I125">
    <cfRule type="cellIs" dxfId="267" priority="72" operator="equal">
      <formula>"Out of Stock"</formula>
    </cfRule>
  </conditionalFormatting>
  <conditionalFormatting sqref="I125">
    <cfRule type="cellIs" dxfId="266" priority="71" operator="equal">
      <formula>"Out of Stock"</formula>
    </cfRule>
  </conditionalFormatting>
  <conditionalFormatting sqref="I125">
    <cfRule type="cellIs" dxfId="265" priority="70" operator="equal">
      <formula>"Out of Stock"</formula>
    </cfRule>
  </conditionalFormatting>
  <conditionalFormatting sqref="I125">
    <cfRule type="cellIs" dxfId="264" priority="69" operator="equal">
      <formula>"Out of Stock"</formula>
    </cfRule>
  </conditionalFormatting>
  <conditionalFormatting sqref="I126">
    <cfRule type="cellIs" dxfId="263" priority="68" operator="equal">
      <formula>"Out of Stock"</formula>
    </cfRule>
  </conditionalFormatting>
  <conditionalFormatting sqref="I126">
    <cfRule type="cellIs" dxfId="262" priority="67" operator="equal">
      <formula>"Out of Stock"</formula>
    </cfRule>
  </conditionalFormatting>
  <conditionalFormatting sqref="I126">
    <cfRule type="cellIs" dxfId="261" priority="66" operator="equal">
      <formula>"Out of Stock"</formula>
    </cfRule>
  </conditionalFormatting>
  <conditionalFormatting sqref="I126">
    <cfRule type="cellIs" dxfId="260" priority="65" operator="equal">
      <formula>"Out of Stock"</formula>
    </cfRule>
  </conditionalFormatting>
  <conditionalFormatting sqref="I127">
    <cfRule type="cellIs" dxfId="259" priority="64" operator="equal">
      <formula>"Out of Stock"</formula>
    </cfRule>
  </conditionalFormatting>
  <conditionalFormatting sqref="I127">
    <cfRule type="cellIs" dxfId="258" priority="63" operator="equal">
      <formula>"Out of Stock"</formula>
    </cfRule>
  </conditionalFormatting>
  <conditionalFormatting sqref="I127">
    <cfRule type="cellIs" dxfId="257" priority="62" operator="equal">
      <formula>"Out of Stock"</formula>
    </cfRule>
  </conditionalFormatting>
  <conditionalFormatting sqref="I127">
    <cfRule type="cellIs" dxfId="256" priority="61" operator="equal">
      <formula>"Out of Stock"</formula>
    </cfRule>
  </conditionalFormatting>
  <conditionalFormatting sqref="I135">
    <cfRule type="cellIs" dxfId="255" priority="32" operator="equal">
      <formula>"Out of Stock"</formula>
    </cfRule>
  </conditionalFormatting>
  <conditionalFormatting sqref="I135">
    <cfRule type="cellIs" dxfId="254" priority="31" operator="equal">
      <formula>"Out of Stock"</formula>
    </cfRule>
  </conditionalFormatting>
  <conditionalFormatting sqref="I135">
    <cfRule type="cellIs" dxfId="253" priority="30" operator="equal">
      <formula>"Out of Stock"</formula>
    </cfRule>
  </conditionalFormatting>
  <conditionalFormatting sqref="I135">
    <cfRule type="cellIs" dxfId="252" priority="29" operator="equal">
      <formula>"Out of Stock"</formula>
    </cfRule>
  </conditionalFormatting>
  <conditionalFormatting sqref="I128">
    <cfRule type="cellIs" dxfId="251" priority="28" operator="equal">
      <formula>"Out of Stock"</formula>
    </cfRule>
  </conditionalFormatting>
  <conditionalFormatting sqref="I128">
    <cfRule type="cellIs" dxfId="250" priority="27" operator="equal">
      <formula>"Out of Stock"</formula>
    </cfRule>
  </conditionalFormatting>
  <conditionalFormatting sqref="I128">
    <cfRule type="cellIs" dxfId="249" priority="26" operator="equal">
      <formula>"Out of Stock"</formula>
    </cfRule>
  </conditionalFormatting>
  <conditionalFormatting sqref="I128">
    <cfRule type="cellIs" dxfId="248" priority="25" operator="equal">
      <formula>"Out of Stock"</formula>
    </cfRule>
  </conditionalFormatting>
  <conditionalFormatting sqref="I129">
    <cfRule type="cellIs" dxfId="247" priority="24" operator="equal">
      <formula>"Out of Stock"</formula>
    </cfRule>
  </conditionalFormatting>
  <conditionalFormatting sqref="I129">
    <cfRule type="cellIs" dxfId="246" priority="23" operator="equal">
      <formula>"Out of Stock"</formula>
    </cfRule>
  </conditionalFormatting>
  <conditionalFormatting sqref="I129">
    <cfRule type="cellIs" dxfId="245" priority="22" operator="equal">
      <formula>"Out of Stock"</formula>
    </cfRule>
  </conditionalFormatting>
  <conditionalFormatting sqref="I129">
    <cfRule type="cellIs" dxfId="244" priority="21" operator="equal">
      <formula>"Out of Stock"</formula>
    </cfRule>
  </conditionalFormatting>
  <conditionalFormatting sqref="I130">
    <cfRule type="cellIs" dxfId="243" priority="20" operator="equal">
      <formula>"Out of Stock"</formula>
    </cfRule>
  </conditionalFormatting>
  <conditionalFormatting sqref="I130">
    <cfRule type="cellIs" dxfId="242" priority="19" operator="equal">
      <formula>"Out of Stock"</formula>
    </cfRule>
  </conditionalFormatting>
  <conditionalFormatting sqref="I130">
    <cfRule type="cellIs" dxfId="241" priority="18" operator="equal">
      <formula>"Out of Stock"</formula>
    </cfRule>
  </conditionalFormatting>
  <conditionalFormatting sqref="I130">
    <cfRule type="cellIs" dxfId="240" priority="17" operator="equal">
      <formula>"Out of Stock"</formula>
    </cfRule>
  </conditionalFormatting>
  <conditionalFormatting sqref="I131">
    <cfRule type="cellIs" dxfId="239" priority="16" operator="equal">
      <formula>"Out of Stock"</formula>
    </cfRule>
  </conditionalFormatting>
  <conditionalFormatting sqref="I131">
    <cfRule type="cellIs" dxfId="238" priority="15" operator="equal">
      <formula>"Out of Stock"</formula>
    </cfRule>
  </conditionalFormatting>
  <conditionalFormatting sqref="I131">
    <cfRule type="cellIs" dxfId="237" priority="14" operator="equal">
      <formula>"Out of Stock"</formula>
    </cfRule>
  </conditionalFormatting>
  <conditionalFormatting sqref="I131">
    <cfRule type="cellIs" dxfId="236" priority="13" operator="equal">
      <formula>"Out of Stock"</formula>
    </cfRule>
  </conditionalFormatting>
  <conditionalFormatting sqref="I132">
    <cfRule type="cellIs" dxfId="235" priority="12" operator="equal">
      <formula>"Out of Stock"</formula>
    </cfRule>
  </conditionalFormatting>
  <conditionalFormatting sqref="I132">
    <cfRule type="cellIs" dxfId="234" priority="11" operator="equal">
      <formula>"Out of Stock"</formula>
    </cfRule>
  </conditionalFormatting>
  <conditionalFormatting sqref="I132">
    <cfRule type="cellIs" dxfId="233" priority="10" operator="equal">
      <formula>"Out of Stock"</formula>
    </cfRule>
  </conditionalFormatting>
  <conditionalFormatting sqref="I132">
    <cfRule type="cellIs" dxfId="232" priority="9" operator="equal">
      <formula>"Out of Stock"</formula>
    </cfRule>
  </conditionalFormatting>
  <conditionalFormatting sqref="I133">
    <cfRule type="cellIs" dxfId="231" priority="8" operator="equal">
      <formula>"Out of Stock"</formula>
    </cfRule>
  </conditionalFormatting>
  <conditionalFormatting sqref="I133">
    <cfRule type="cellIs" dxfId="230" priority="7" operator="equal">
      <formula>"Out of Stock"</formula>
    </cfRule>
  </conditionalFormatting>
  <conditionalFormatting sqref="I133">
    <cfRule type="cellIs" dxfId="229" priority="6" operator="equal">
      <formula>"Out of Stock"</formula>
    </cfRule>
  </conditionalFormatting>
  <conditionalFormatting sqref="I133">
    <cfRule type="cellIs" dxfId="228" priority="5" operator="equal">
      <formula>"Out of Stock"</formula>
    </cfRule>
  </conditionalFormatting>
  <conditionalFormatting sqref="I134">
    <cfRule type="cellIs" dxfId="227" priority="4" operator="equal">
      <formula>"Out of Stock"</formula>
    </cfRule>
  </conditionalFormatting>
  <conditionalFormatting sqref="I134">
    <cfRule type="cellIs" dxfId="226" priority="3" operator="equal">
      <formula>"Out of Stock"</formula>
    </cfRule>
  </conditionalFormatting>
  <conditionalFormatting sqref="I134">
    <cfRule type="cellIs" dxfId="225" priority="2" operator="equal">
      <formula>"Out of Stock"</formula>
    </cfRule>
  </conditionalFormatting>
  <conditionalFormatting sqref="I134">
    <cfRule type="cellIs" dxfId="224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226</v>
      </c>
      <c r="D1" s="1" t="s">
        <v>3</v>
      </c>
      <c r="E1" s="1" t="s">
        <v>14</v>
      </c>
      <c r="F1" s="3" t="s">
        <v>229</v>
      </c>
      <c r="G1" s="3" t="s">
        <v>227</v>
      </c>
      <c r="H1" s="12"/>
      <c r="I1" s="3" t="s">
        <v>230</v>
      </c>
      <c r="J1" s="1">
        <f>SUM($G2:$G84)</f>
        <v>2450600</v>
      </c>
    </row>
    <row r="2" spans="2:10" x14ac:dyDescent="0.25">
      <c r="B2" s="75">
        <v>44927</v>
      </c>
      <c r="C2" s="1" t="s">
        <v>228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231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232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240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233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234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216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235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236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237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238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239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241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242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243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244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245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246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247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248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250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249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249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217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251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251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252</v>
      </c>
    </row>
    <row r="28" spans="2:8" x14ac:dyDescent="0.25">
      <c r="B28" s="75">
        <v>44933</v>
      </c>
      <c r="C28" s="1" t="s">
        <v>253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254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217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256</v>
      </c>
    </row>
    <row r="31" spans="2:8" x14ac:dyDescent="0.25">
      <c r="B31" s="75">
        <v>44934</v>
      </c>
      <c r="C31" s="1" t="s">
        <v>259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257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258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259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223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249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260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261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263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243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265</v>
      </c>
    </row>
    <row r="42" spans="2:8" x14ac:dyDescent="0.25">
      <c r="B42" s="75">
        <v>44942</v>
      </c>
      <c r="C42" s="1" t="s">
        <v>264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247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266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267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268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269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270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259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271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263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272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273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255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271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269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243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267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274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275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271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280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281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282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283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284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285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286</v>
      </c>
    </row>
    <row r="70" spans="2:8" x14ac:dyDescent="0.25">
      <c r="B70" s="75">
        <v>44949</v>
      </c>
      <c r="C70" s="1" t="s">
        <v>224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271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287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288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289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290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292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254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291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271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295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271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297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267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2" activePane="bottomLeft" state="frozen"/>
      <selection pane="bottomLeft" activeCell="R9" sqref="R9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218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955</v>
      </c>
      <c r="O1" s="51">
        <f>N1*86</f>
        <v>82130</v>
      </c>
      <c r="P1" s="52" t="s">
        <v>48</v>
      </c>
      <c r="Q1" s="20">
        <f>SUM(A2:A124)</f>
        <v>16269010</v>
      </c>
      <c r="R1" s="77">
        <f>Q20</f>
        <v>-1261129.2199999988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219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4500000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170000</v>
      </c>
      <c r="B3" s="72" t="s">
        <v>222</v>
      </c>
      <c r="C3" s="53" t="s">
        <v>208</v>
      </c>
      <c r="D3" s="54"/>
      <c r="E3" s="53">
        <v>0</v>
      </c>
      <c r="F3" s="53">
        <v>187500</v>
      </c>
      <c r="G3" s="53">
        <f>F3*E3</f>
        <v>0</v>
      </c>
      <c r="H3" s="44" t="str">
        <f t="shared" ref="H3:H7" si="6">IF(E3=I3,"Out of Stock",I3-E3&amp;" qty Left")</f>
        <v>1 qty Left</v>
      </c>
      <c r="I3" s="53">
        <v>1</v>
      </c>
      <c r="J3" s="53">
        <v>170000</v>
      </c>
      <c r="K3" s="52"/>
      <c r="L3" s="52">
        <f t="shared" ref="L3:L7" si="7">(K3/I3)+J3</f>
        <v>170000</v>
      </c>
      <c r="M3" s="52">
        <f t="shared" ref="M3:M7" si="8">(J3*I3)+K3</f>
        <v>170000</v>
      </c>
      <c r="N3" s="55">
        <f>L3+L4</f>
        <v>290000</v>
      </c>
      <c r="P3" s="52" t="s">
        <v>299</v>
      </c>
      <c r="Q3" s="1">
        <v>0</v>
      </c>
    </row>
    <row r="4" spans="1:21" ht="20.100000000000001" customHeight="1" x14ac:dyDescent="0.25">
      <c r="A4" s="84">
        <f t="shared" si="5"/>
        <v>120000</v>
      </c>
      <c r="B4" s="72" t="s">
        <v>221</v>
      </c>
      <c r="C4" s="53" t="s">
        <v>225</v>
      </c>
      <c r="D4" s="54"/>
      <c r="E4" s="53">
        <v>0</v>
      </c>
      <c r="F4" s="53">
        <v>167500</v>
      </c>
      <c r="G4" s="53">
        <f>F4*E4</f>
        <v>0</v>
      </c>
      <c r="H4" s="44" t="str">
        <f t="shared" si="6"/>
        <v>1 qty Left</v>
      </c>
      <c r="I4" s="53">
        <v>1</v>
      </c>
      <c r="J4" s="53">
        <v>120000</v>
      </c>
      <c r="K4" s="52"/>
      <c r="L4" s="52">
        <f t="shared" si="7"/>
        <v>120000</v>
      </c>
      <c r="M4" s="52">
        <f t="shared" si="8"/>
        <v>120000</v>
      </c>
      <c r="N4" s="55"/>
      <c r="P4" s="52" t="s">
        <v>298</v>
      </c>
      <c r="Q4" s="1">
        <v>750000</v>
      </c>
    </row>
    <row r="5" spans="1:21" ht="20.100000000000001" customHeight="1" x14ac:dyDescent="0.25">
      <c r="B5" s="72"/>
      <c r="C5" s="53"/>
      <c r="D5" s="54"/>
      <c r="E5" s="53"/>
      <c r="F5" s="53"/>
      <c r="G5" s="53"/>
      <c r="H5" s="44"/>
      <c r="I5" s="52"/>
      <c r="J5" s="52"/>
      <c r="K5" s="52"/>
      <c r="L5" s="52"/>
      <c r="M5" s="52"/>
      <c r="N5" s="55"/>
      <c r="P5" s="52" t="s">
        <v>60</v>
      </c>
      <c r="Q5" s="1">
        <v>939800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220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220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530000</v>
      </c>
      <c r="S7" s="56"/>
      <c r="U7" s="51">
        <v>82.99</v>
      </c>
    </row>
    <row r="8" spans="1:21" ht="20.100000000000001" customHeight="1" x14ac:dyDescent="0.25">
      <c r="A8" s="84">
        <f t="shared" ref="A8:A16" si="9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1373300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9"/>
        <v>16500</v>
      </c>
      <c r="B9" s="72" t="s">
        <v>220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B10" s="72"/>
      <c r="C10" s="53"/>
      <c r="D10" s="54"/>
      <c r="E10" s="53"/>
      <c r="F10" s="53"/>
      <c r="G10" s="53"/>
      <c r="H10" s="44"/>
      <c r="I10" s="53"/>
      <c r="J10" s="53"/>
      <c r="K10" s="52"/>
      <c r="L10" s="52"/>
      <c r="M10" s="52"/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9"/>
        <v>110000</v>
      </c>
      <c r="B11" s="72" t="s">
        <v>210</v>
      </c>
      <c r="C11" s="53" t="s">
        <v>319</v>
      </c>
      <c r="D11" s="54"/>
      <c r="E11" s="53">
        <v>0</v>
      </c>
      <c r="F11" s="53">
        <v>105000</v>
      </c>
      <c r="G11" s="53">
        <f t="shared" ref="G11" si="10">F11*E11</f>
        <v>0</v>
      </c>
      <c r="H11" s="44" t="str">
        <f>IF(E11=I11,"Out of Stock",I11-E11&amp;" qty Left")</f>
        <v>1 qty Left</v>
      </c>
      <c r="I11" s="53">
        <v>1</v>
      </c>
      <c r="J11" s="53">
        <v>80000</v>
      </c>
      <c r="K11" s="52">
        <v>30000</v>
      </c>
      <c r="L11" s="52">
        <f t="shared" ref="L11" si="11">(K11/I11)+J11</f>
        <v>110000</v>
      </c>
      <c r="M11" s="52">
        <f t="shared" ref="M11" si="12">(J11*I11)+K11</f>
        <v>110000</v>
      </c>
      <c r="N11" s="55"/>
      <c r="P11" s="52" t="s">
        <v>67</v>
      </c>
      <c r="Q11" s="1">
        <v>519.75</v>
      </c>
      <c r="S11" s="51">
        <f>S12/20</f>
        <v>0</v>
      </c>
    </row>
    <row r="12" spans="1:21" ht="20.100000000000001" customHeight="1" x14ac:dyDescent="0.25">
      <c r="B12" s="76"/>
      <c r="C12" s="52"/>
      <c r="D12" s="52"/>
      <c r="E12" s="52"/>
      <c r="F12" s="52"/>
      <c r="G12" s="52"/>
      <c r="H12" s="44"/>
      <c r="I12" s="52"/>
      <c r="J12" s="52"/>
      <c r="K12" s="52"/>
      <c r="L12" s="52"/>
      <c r="M12" s="52"/>
      <c r="N12" s="81"/>
      <c r="P12" s="61" t="s">
        <v>399</v>
      </c>
      <c r="Q12" s="67"/>
      <c r="R12" s="56"/>
      <c r="S12" s="56">
        <f>(Q12-R12)</f>
        <v>0</v>
      </c>
      <c r="T12" s="51">
        <v>157.33000000000001</v>
      </c>
      <c r="U12" s="51">
        <f>S12/T12</f>
        <v>0</v>
      </c>
    </row>
    <row r="13" spans="1:21" ht="20.100000000000001" customHeight="1" x14ac:dyDescent="0.25">
      <c r="B13" s="76"/>
      <c r="C13" s="52"/>
      <c r="D13" s="52"/>
      <c r="E13" s="52"/>
      <c r="F13" s="52"/>
      <c r="G13" s="53"/>
      <c r="H13" s="44"/>
      <c r="I13" s="52"/>
      <c r="J13" s="52"/>
      <c r="K13" s="52"/>
      <c r="L13" s="52"/>
      <c r="M13" s="52"/>
      <c r="P13" s="62" t="s">
        <v>322</v>
      </c>
      <c r="Q13" s="62"/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9"/>
        <v>50000</v>
      </c>
      <c r="B14" s="72" t="s">
        <v>21</v>
      </c>
      <c r="C14" s="53" t="s">
        <v>343</v>
      </c>
      <c r="D14" s="54"/>
      <c r="E14" s="53">
        <v>0</v>
      </c>
      <c r="F14" s="53">
        <v>60000</v>
      </c>
      <c r="G14" s="53">
        <f t="shared" ref="G14:G20" si="13">F14*E14</f>
        <v>0</v>
      </c>
      <c r="H14" s="44" t="str">
        <f t="shared" ref="H14" si="14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5">(K14/I14)+J14</f>
        <v>50000</v>
      </c>
      <c r="M14" s="52">
        <f t="shared" ref="M14" si="16">(J14*I14)+K14</f>
        <v>50000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9"/>
        <v>325000</v>
      </c>
      <c r="B15" s="76" t="s">
        <v>23</v>
      </c>
      <c r="C15" s="52" t="s">
        <v>296</v>
      </c>
      <c r="D15" s="53"/>
      <c r="E15" s="52">
        <v>0</v>
      </c>
      <c r="F15" s="52">
        <v>55000</v>
      </c>
      <c r="G15" s="53">
        <f t="shared" si="13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4">
        <f t="shared" si="9"/>
        <v>79000</v>
      </c>
      <c r="B16" s="72" t="s">
        <v>220</v>
      </c>
      <c r="C16" s="53" t="s">
        <v>313</v>
      </c>
      <c r="D16" s="53"/>
      <c r="E16" s="74">
        <v>1</v>
      </c>
      <c r="F16" s="74">
        <v>85000</v>
      </c>
      <c r="G16" s="53">
        <f t="shared" si="13"/>
        <v>85000</v>
      </c>
      <c r="H16" s="44" t="str">
        <f t="shared" ref="H16:H17" si="17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18">(K16/I16)+J16</f>
        <v>82000</v>
      </c>
      <c r="M16" s="52">
        <f t="shared" ref="M16:M17" si="19">(J16*I16)+K16</f>
        <v>164000</v>
      </c>
      <c r="N16" s="55"/>
      <c r="P16" s="52" t="s">
        <v>14</v>
      </c>
      <c r="Q16" s="17">
        <f>Q1+SUM(Q2:Q14)+Q15</f>
        <v>24461129.219999999</v>
      </c>
    </row>
    <row r="17" spans="1:22" ht="20.100000000000001" customHeight="1" x14ac:dyDescent="0.25">
      <c r="A17" s="84">
        <f t="shared" ref="A17:A52" si="20">IF($E17=0,$M17,IF($E17=$I17,IF($M17-$G17&lt;0,0,IF($D17="set",$M17-$G17,FALSE)),($I17-$E17)*$J17))</f>
        <v>83000</v>
      </c>
      <c r="B17" s="72" t="s">
        <v>220</v>
      </c>
      <c r="C17" s="53" t="s">
        <v>314</v>
      </c>
      <c r="D17" s="53"/>
      <c r="E17" s="74">
        <v>0</v>
      </c>
      <c r="F17" s="74">
        <v>90000</v>
      </c>
      <c r="G17" s="53">
        <f t="shared" si="13"/>
        <v>0</v>
      </c>
      <c r="H17" s="44" t="str">
        <f t="shared" si="17"/>
        <v>1 qty Left</v>
      </c>
      <c r="I17" s="53">
        <v>1</v>
      </c>
      <c r="J17" s="52">
        <v>83000</v>
      </c>
      <c r="K17" s="52">
        <v>0</v>
      </c>
      <c r="L17" s="52">
        <f t="shared" si="18"/>
        <v>83000</v>
      </c>
      <c r="M17" s="52">
        <f t="shared" si="19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0"/>
        <v>109000</v>
      </c>
      <c r="B18" s="72" t="s">
        <v>220</v>
      </c>
      <c r="C18" s="53" t="s">
        <v>315</v>
      </c>
      <c r="D18" s="53"/>
      <c r="E18" s="74">
        <v>0</v>
      </c>
      <c r="F18" s="74">
        <v>75000</v>
      </c>
      <c r="G18" s="53">
        <f t="shared" si="13"/>
        <v>0</v>
      </c>
      <c r="H18" s="44" t="str">
        <f t="shared" ref="H18" si="21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2">(K18/I18)+J18</f>
        <v>109000</v>
      </c>
      <c r="M18" s="52">
        <f t="shared" ref="M18" si="23">(J18*I18)+K18</f>
        <v>109000</v>
      </c>
      <c r="N18" s="55"/>
      <c r="P18" s="52" t="s">
        <v>13</v>
      </c>
      <c r="Q18" s="17">
        <f>23000000+200000</f>
        <v>23200000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0"/>
        <v>123000</v>
      </c>
      <c r="B19" s="72" t="s">
        <v>220</v>
      </c>
      <c r="C19" s="53" t="s">
        <v>316</v>
      </c>
      <c r="D19" s="53"/>
      <c r="E19" s="74">
        <v>0</v>
      </c>
      <c r="F19" s="74">
        <v>130000</v>
      </c>
      <c r="G19" s="53">
        <f t="shared" si="13"/>
        <v>0</v>
      </c>
      <c r="H19" s="44" t="str">
        <f t="shared" ref="H19" si="24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5">(K19/I19)+J19</f>
        <v>123000</v>
      </c>
      <c r="M19" s="52">
        <f t="shared" ref="M19" si="26">(J19*I19)+K19</f>
        <v>123000</v>
      </c>
      <c r="N19" s="55"/>
    </row>
    <row r="20" spans="1:22" ht="20.100000000000001" customHeight="1" x14ac:dyDescent="0.25">
      <c r="A20" s="84">
        <f t="shared" si="20"/>
        <v>52800</v>
      </c>
      <c r="B20" s="76" t="s">
        <v>221</v>
      </c>
      <c r="C20" s="52" t="s">
        <v>28</v>
      </c>
      <c r="D20" s="52" t="s">
        <v>215</v>
      </c>
      <c r="E20" s="74">
        <v>8</v>
      </c>
      <c r="F20" s="74">
        <v>75000</v>
      </c>
      <c r="G20" s="53">
        <f t="shared" si="13"/>
        <v>600000</v>
      </c>
      <c r="H20" s="44" t="str">
        <f t="shared" ref="H20:H45" si="27">IF(E20=I20,"Out of Stock",I20-E20&amp;" qty Left")</f>
        <v>1 qty Left</v>
      </c>
      <c r="I20" s="53">
        <v>9</v>
      </c>
      <c r="J20" s="52">
        <v>52800</v>
      </c>
      <c r="K20" s="52">
        <v>0</v>
      </c>
      <c r="L20" s="52">
        <f t="shared" ref="L20:L45" si="28">(K20/I20)+J20</f>
        <v>52800</v>
      </c>
      <c r="M20" s="52">
        <f t="shared" ref="M20:M45" si="29">(J20*I20)+K20</f>
        <v>475200</v>
      </c>
      <c r="N20" s="55"/>
      <c r="P20" s="52" t="s">
        <v>49</v>
      </c>
      <c r="Q20" s="17">
        <f>Q18-Q16</f>
        <v>-1261129.2199999988</v>
      </c>
    </row>
    <row r="21" spans="1:22" ht="20.100000000000001" customHeight="1" x14ac:dyDescent="0.25">
      <c r="B21" s="76"/>
      <c r="C21" s="52"/>
      <c r="D21" s="52"/>
      <c r="E21" s="74"/>
      <c r="F21" s="74"/>
      <c r="G21" s="53"/>
      <c r="H21" s="44"/>
      <c r="I21" s="53"/>
      <c r="J21" s="52"/>
      <c r="K21" s="52"/>
      <c r="L21" s="52"/>
      <c r="M21" s="52"/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0"/>
        <v>0</v>
      </c>
      <c r="B22" s="76" t="s">
        <v>220</v>
      </c>
      <c r="C22" s="52" t="s">
        <v>339</v>
      </c>
      <c r="D22" s="52"/>
      <c r="E22" s="74">
        <v>5</v>
      </c>
      <c r="F22" s="74">
        <v>45000</v>
      </c>
      <c r="G22" s="53">
        <f t="shared" ref="G22" si="30">F22*E22</f>
        <v>225000</v>
      </c>
      <c r="H22" s="44" t="str">
        <f t="shared" si="27"/>
        <v>Out of Stock</v>
      </c>
      <c r="I22" s="53">
        <v>5</v>
      </c>
      <c r="J22" s="52">
        <v>40000</v>
      </c>
      <c r="K22" s="52">
        <v>6000</v>
      </c>
      <c r="L22" s="52">
        <f t="shared" si="28"/>
        <v>41200</v>
      </c>
      <c r="M22" s="52">
        <f t="shared" si="29"/>
        <v>206000</v>
      </c>
      <c r="N22" s="55"/>
      <c r="Q22" s="64"/>
    </row>
    <row r="23" spans="1:22" ht="20.100000000000001" customHeight="1" x14ac:dyDescent="0.25">
      <c r="A23" s="84">
        <f t="shared" si="20"/>
        <v>172260</v>
      </c>
      <c r="B23" s="76" t="s">
        <v>220</v>
      </c>
      <c r="C23" s="52" t="s">
        <v>216</v>
      </c>
      <c r="D23" s="52" t="s">
        <v>321</v>
      </c>
      <c r="E23" s="74">
        <v>3</v>
      </c>
      <c r="F23" s="74">
        <v>35000</v>
      </c>
      <c r="G23" s="53">
        <f>F23*E23</f>
        <v>105000</v>
      </c>
      <c r="H23" s="44" t="str">
        <f t="shared" si="27"/>
        <v>6 qty Left</v>
      </c>
      <c r="I23" s="53">
        <v>9</v>
      </c>
      <c r="J23" s="52">
        <v>28710</v>
      </c>
      <c r="K23" s="52">
        <v>0</v>
      </c>
      <c r="L23" s="52">
        <f t="shared" si="28"/>
        <v>28710</v>
      </c>
      <c r="M23" s="52">
        <f t="shared" si="29"/>
        <v>258390</v>
      </c>
      <c r="N23" s="66"/>
      <c r="P23" s="51" t="s">
        <v>302</v>
      </c>
      <c r="Q23" s="51" t="s">
        <v>303</v>
      </c>
    </row>
    <row r="24" spans="1:22" ht="20.100000000000001" customHeight="1" x14ac:dyDescent="0.25">
      <c r="A24" s="84">
        <f t="shared" si="20"/>
        <v>186750</v>
      </c>
      <c r="B24" s="76" t="s">
        <v>219</v>
      </c>
      <c r="C24" s="52" t="s">
        <v>209</v>
      </c>
      <c r="D24" s="52" t="s">
        <v>321</v>
      </c>
      <c r="E24" s="74">
        <v>1</v>
      </c>
      <c r="F24" s="74">
        <v>67000</v>
      </c>
      <c r="G24" s="53">
        <f t="shared" ref="G24" si="31">F24*E24</f>
        <v>67000</v>
      </c>
      <c r="H24" s="44" t="str">
        <f t="shared" si="27"/>
        <v>3 qty Left</v>
      </c>
      <c r="I24" s="53">
        <v>4</v>
      </c>
      <c r="J24" s="53">
        <v>62250</v>
      </c>
      <c r="K24" s="52">
        <v>6000</v>
      </c>
      <c r="L24" s="52">
        <f t="shared" si="28"/>
        <v>63750</v>
      </c>
      <c r="M24" s="52">
        <f t="shared" si="29"/>
        <v>255000</v>
      </c>
      <c r="N24" s="66"/>
      <c r="O24" s="66"/>
      <c r="P24" s="44" t="s">
        <v>304</v>
      </c>
      <c r="Q24" s="78" t="s">
        <v>305</v>
      </c>
    </row>
    <row r="25" spans="1:22" ht="19.149999999999999" customHeight="1" x14ac:dyDescent="0.25">
      <c r="A25" s="84">
        <f t="shared" si="20"/>
        <v>130000</v>
      </c>
      <c r="B25" s="76" t="s">
        <v>21</v>
      </c>
      <c r="C25" s="52" t="s">
        <v>323</v>
      </c>
      <c r="D25" s="52" t="s">
        <v>324</v>
      </c>
      <c r="E25" s="74">
        <v>0</v>
      </c>
      <c r="F25" s="74">
        <v>75000</v>
      </c>
      <c r="G25" s="53">
        <f t="shared" ref="G25:G45" si="32">F25*E25</f>
        <v>0</v>
      </c>
      <c r="H25" s="44" t="str">
        <f t="shared" si="27"/>
        <v>2 qty Left</v>
      </c>
      <c r="I25" s="52">
        <v>2</v>
      </c>
      <c r="J25" s="52">
        <v>65000</v>
      </c>
      <c r="K25" s="52">
        <v>0</v>
      </c>
      <c r="L25" s="52">
        <f t="shared" si="28"/>
        <v>65000</v>
      </c>
      <c r="M25" s="52">
        <f t="shared" si="29"/>
        <v>130000</v>
      </c>
      <c r="O25" s="66"/>
      <c r="Q25" s="78"/>
    </row>
    <row r="26" spans="1:22" ht="20.100000000000001" customHeight="1" x14ac:dyDescent="0.25">
      <c r="A26" s="84">
        <f t="shared" si="20"/>
        <v>511500</v>
      </c>
      <c r="B26" s="83" t="s">
        <v>19</v>
      </c>
      <c r="C26" s="61" t="s">
        <v>335</v>
      </c>
      <c r="D26" s="61" t="s">
        <v>321</v>
      </c>
      <c r="E26" s="74">
        <v>0</v>
      </c>
      <c r="F26" s="74">
        <v>80000</v>
      </c>
      <c r="G26" s="53">
        <f t="shared" si="32"/>
        <v>0</v>
      </c>
      <c r="H26" s="44" t="str">
        <f t="shared" si="27"/>
        <v>3 qty Left</v>
      </c>
      <c r="I26" s="61">
        <v>3</v>
      </c>
      <c r="J26" s="61">
        <v>170500</v>
      </c>
      <c r="K26" s="52">
        <v>0</v>
      </c>
      <c r="L26" s="52">
        <f t="shared" si="28"/>
        <v>170500</v>
      </c>
      <c r="M26" s="52">
        <f t="shared" si="29"/>
        <v>511500</v>
      </c>
    </row>
    <row r="27" spans="1:22" ht="20.100000000000001" customHeight="1" x14ac:dyDescent="0.25">
      <c r="A27" s="84">
        <f t="shared" si="20"/>
        <v>0</v>
      </c>
      <c r="B27" s="76" t="s">
        <v>19</v>
      </c>
      <c r="C27" s="52" t="s">
        <v>325</v>
      </c>
      <c r="D27" s="52" t="s">
        <v>328</v>
      </c>
      <c r="E27" s="74">
        <v>10</v>
      </c>
      <c r="F27" s="74">
        <v>55000</v>
      </c>
      <c r="G27" s="53">
        <f t="shared" si="32"/>
        <v>550000</v>
      </c>
      <c r="H27" s="44" t="str">
        <f t="shared" si="27"/>
        <v>Out of Stock</v>
      </c>
      <c r="I27" s="52">
        <v>10</v>
      </c>
      <c r="J27" s="53">
        <v>50200</v>
      </c>
      <c r="K27" s="52">
        <v>5000</v>
      </c>
      <c r="L27" s="52">
        <f t="shared" si="28"/>
        <v>50700</v>
      </c>
      <c r="M27" s="52">
        <f t="shared" si="29"/>
        <v>507000</v>
      </c>
      <c r="O27" s="66"/>
      <c r="P27" s="44"/>
      <c r="Q27" s="82"/>
    </row>
    <row r="28" spans="1:22" ht="20.100000000000001" customHeight="1" x14ac:dyDescent="0.25">
      <c r="A28" s="84">
        <f t="shared" si="20"/>
        <v>301200</v>
      </c>
      <c r="B28" s="76" t="s">
        <v>19</v>
      </c>
      <c r="C28" s="52" t="s">
        <v>326</v>
      </c>
      <c r="D28" s="52" t="s">
        <v>328</v>
      </c>
      <c r="E28" s="74">
        <v>4</v>
      </c>
      <c r="F28" s="74">
        <v>65000</v>
      </c>
      <c r="G28" s="53">
        <f t="shared" si="32"/>
        <v>260000</v>
      </c>
      <c r="H28" s="44" t="str">
        <f t="shared" si="27"/>
        <v>6 qty Left</v>
      </c>
      <c r="I28" s="52">
        <v>10</v>
      </c>
      <c r="J28" s="53">
        <v>50200</v>
      </c>
      <c r="K28" s="52">
        <v>5000</v>
      </c>
      <c r="L28" s="52">
        <f t="shared" si="28"/>
        <v>50700</v>
      </c>
      <c r="M28" s="52">
        <f t="shared" si="29"/>
        <v>507000</v>
      </c>
      <c r="O28" s="66"/>
      <c r="P28" s="44"/>
      <c r="Q28" s="78"/>
    </row>
    <row r="29" spans="1:22" ht="20.100000000000001" customHeight="1" x14ac:dyDescent="0.25">
      <c r="A29" s="84">
        <f t="shared" si="20"/>
        <v>377500</v>
      </c>
      <c r="B29" s="76" t="s">
        <v>19</v>
      </c>
      <c r="C29" s="52" t="s">
        <v>327</v>
      </c>
      <c r="D29" s="52" t="s">
        <v>328</v>
      </c>
      <c r="E29" s="74">
        <v>1</v>
      </c>
      <c r="F29" s="74">
        <v>80000</v>
      </c>
      <c r="G29" s="53">
        <f t="shared" si="32"/>
        <v>80000</v>
      </c>
      <c r="H29" s="44" t="str">
        <f t="shared" si="27"/>
        <v>5 qty Left</v>
      </c>
      <c r="I29" s="52">
        <v>6</v>
      </c>
      <c r="J29" s="53">
        <v>75500</v>
      </c>
      <c r="K29" s="52">
        <v>10000</v>
      </c>
      <c r="L29" s="52">
        <f t="shared" si="28"/>
        <v>77166.666666666672</v>
      </c>
      <c r="M29" s="52">
        <f t="shared" si="29"/>
        <v>463000</v>
      </c>
      <c r="O29" s="66"/>
      <c r="P29" s="44"/>
    </row>
    <row r="30" spans="1:22" ht="20.100000000000001" customHeight="1" x14ac:dyDescent="0.25">
      <c r="A30" s="84">
        <f t="shared" si="20"/>
        <v>39000</v>
      </c>
      <c r="B30" s="76" t="s">
        <v>220</v>
      </c>
      <c r="C30" s="52" t="s">
        <v>332</v>
      </c>
      <c r="D30" s="52" t="s">
        <v>333</v>
      </c>
      <c r="E30" s="74">
        <v>4</v>
      </c>
      <c r="F30" s="74">
        <v>7000</v>
      </c>
      <c r="G30" s="53">
        <f t="shared" si="32"/>
        <v>28000</v>
      </c>
      <c r="H30" s="44" t="str">
        <f t="shared" si="27"/>
        <v>6 qty Left</v>
      </c>
      <c r="I30" s="52">
        <v>10</v>
      </c>
      <c r="J30" s="52">
        <v>6500</v>
      </c>
      <c r="K30" s="52">
        <v>0</v>
      </c>
      <c r="L30" s="52">
        <f t="shared" si="28"/>
        <v>6500</v>
      </c>
      <c r="M30" s="52">
        <f t="shared" si="29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0"/>
        <v>650000</v>
      </c>
      <c r="B31" s="76" t="s">
        <v>23</v>
      </c>
      <c r="C31" s="52" t="s">
        <v>334</v>
      </c>
      <c r="D31" s="52" t="s">
        <v>330</v>
      </c>
      <c r="E31" s="74">
        <v>0</v>
      </c>
      <c r="F31" s="74">
        <v>220000</v>
      </c>
      <c r="G31" s="53">
        <f t="shared" si="32"/>
        <v>0</v>
      </c>
      <c r="H31" s="44" t="str">
        <f t="shared" si="27"/>
        <v>1 qty Left</v>
      </c>
      <c r="I31" s="52">
        <v>1</v>
      </c>
      <c r="J31" s="52">
        <v>650000</v>
      </c>
      <c r="K31" s="52">
        <v>0</v>
      </c>
      <c r="L31" s="52">
        <f t="shared" si="28"/>
        <v>650000</v>
      </c>
      <c r="M31" s="52">
        <f t="shared" si="29"/>
        <v>650000</v>
      </c>
      <c r="N31" s="81"/>
      <c r="O31" s="66"/>
      <c r="P31" s="44"/>
      <c r="Q31" s="78"/>
    </row>
    <row r="32" spans="1:22" ht="20.100000000000001" customHeight="1" x14ac:dyDescent="0.25">
      <c r="B32" s="76"/>
      <c r="C32" s="52"/>
      <c r="D32" s="52"/>
      <c r="E32" s="74"/>
      <c r="F32" s="74"/>
      <c r="G32" s="53"/>
      <c r="H32" s="44"/>
      <c r="I32" s="52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 x14ac:dyDescent="0.25">
      <c r="A33" s="84">
        <f t="shared" si="20"/>
        <v>284800</v>
      </c>
      <c r="B33" s="76" t="s">
        <v>220</v>
      </c>
      <c r="C33" s="52" t="s">
        <v>332</v>
      </c>
      <c r="D33" s="52" t="s">
        <v>336</v>
      </c>
      <c r="E33" s="74">
        <v>0</v>
      </c>
      <c r="F33" s="74">
        <v>6000</v>
      </c>
      <c r="G33" s="53">
        <f t="shared" si="32"/>
        <v>0</v>
      </c>
      <c r="H33" s="44" t="str">
        <f t="shared" si="27"/>
        <v>60 qty Left</v>
      </c>
      <c r="I33" s="52">
        <v>60</v>
      </c>
      <c r="J33" s="52">
        <v>4080</v>
      </c>
      <c r="K33" s="52">
        <v>40000</v>
      </c>
      <c r="L33" s="52">
        <f t="shared" si="28"/>
        <v>4746.666666666667</v>
      </c>
      <c r="M33" s="52">
        <f t="shared" si="29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0"/>
        <v>416300</v>
      </c>
      <c r="B34" s="76" t="s">
        <v>220</v>
      </c>
      <c r="C34" s="52" t="s">
        <v>337</v>
      </c>
      <c r="D34" s="52" t="s">
        <v>336</v>
      </c>
      <c r="E34" s="74">
        <v>0</v>
      </c>
      <c r="F34" s="74">
        <v>6000</v>
      </c>
      <c r="G34" s="53">
        <f t="shared" si="32"/>
        <v>0</v>
      </c>
      <c r="H34" s="44" t="str">
        <f t="shared" si="27"/>
        <v>60 qty Left</v>
      </c>
      <c r="I34" s="52">
        <v>60</v>
      </c>
      <c r="J34" s="52">
        <v>6355</v>
      </c>
      <c r="K34" s="52">
        <v>35000</v>
      </c>
      <c r="L34" s="52">
        <f t="shared" si="28"/>
        <v>6938.333333333333</v>
      </c>
      <c r="M34" s="52">
        <f t="shared" si="29"/>
        <v>416300</v>
      </c>
      <c r="O34" s="66"/>
      <c r="P34" s="44"/>
      <c r="Q34" s="79"/>
    </row>
    <row r="35" spans="1:19" ht="20.100000000000001" customHeight="1" x14ac:dyDescent="0.25">
      <c r="A35" s="84">
        <f t="shared" si="20"/>
        <v>82450</v>
      </c>
      <c r="B35" s="76" t="s">
        <v>220</v>
      </c>
      <c r="C35" s="52" t="s">
        <v>338</v>
      </c>
      <c r="D35" s="52" t="s">
        <v>336</v>
      </c>
      <c r="E35" s="74">
        <v>0</v>
      </c>
      <c r="F35" s="74">
        <v>6000</v>
      </c>
      <c r="G35" s="53">
        <f t="shared" si="32"/>
        <v>0</v>
      </c>
      <c r="H35" s="44" t="str">
        <f t="shared" si="27"/>
        <v>10 qty Left</v>
      </c>
      <c r="I35" s="52">
        <v>10</v>
      </c>
      <c r="J35" s="52">
        <v>7745</v>
      </c>
      <c r="K35" s="52">
        <v>5000</v>
      </c>
      <c r="L35" s="52">
        <f t="shared" si="28"/>
        <v>8245</v>
      </c>
      <c r="M35" s="52">
        <f t="shared" si="29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0"/>
        <v>180000</v>
      </c>
      <c r="B36" s="76" t="s">
        <v>222</v>
      </c>
      <c r="C36" s="52" t="s">
        <v>410</v>
      </c>
      <c r="D36" s="52" t="s">
        <v>322</v>
      </c>
      <c r="E36" s="74">
        <v>0</v>
      </c>
      <c r="F36" s="74">
        <v>220000</v>
      </c>
      <c r="G36" s="53">
        <f t="shared" si="32"/>
        <v>0</v>
      </c>
      <c r="H36" s="44" t="str">
        <f t="shared" si="27"/>
        <v>1 qty Left</v>
      </c>
      <c r="I36" s="52">
        <v>1</v>
      </c>
      <c r="J36" s="52">
        <v>180000</v>
      </c>
      <c r="K36" s="52"/>
      <c r="L36" s="52">
        <f t="shared" si="28"/>
        <v>180000</v>
      </c>
      <c r="M36" s="52">
        <f t="shared" si="29"/>
        <v>180000</v>
      </c>
      <c r="O36" s="66"/>
      <c r="P36" s="44"/>
      <c r="Q36" s="78"/>
    </row>
    <row r="37" spans="1:19" ht="20.100000000000001" customHeight="1" x14ac:dyDescent="0.25">
      <c r="A37" s="84">
        <f t="shared" si="20"/>
        <v>37500</v>
      </c>
      <c r="B37" s="76" t="s">
        <v>219</v>
      </c>
      <c r="C37" s="52" t="s">
        <v>340</v>
      </c>
      <c r="D37" s="52" t="s">
        <v>331</v>
      </c>
      <c r="E37" s="74">
        <v>6</v>
      </c>
      <c r="F37" s="74">
        <v>50000</v>
      </c>
      <c r="G37" s="53">
        <f t="shared" si="32"/>
        <v>300000</v>
      </c>
      <c r="H37" s="44" t="str">
        <f t="shared" si="27"/>
        <v>1 qty Left</v>
      </c>
      <c r="I37" s="52">
        <v>7</v>
      </c>
      <c r="J37" s="52">
        <v>37500</v>
      </c>
      <c r="K37" s="52"/>
      <c r="L37" s="52">
        <f t="shared" si="28"/>
        <v>37500</v>
      </c>
      <c r="M37" s="52">
        <f t="shared" si="29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0"/>
        <v>127000</v>
      </c>
      <c r="B38" s="76" t="s">
        <v>220</v>
      </c>
      <c r="C38" s="52" t="s">
        <v>341</v>
      </c>
      <c r="D38" s="52" t="s">
        <v>320</v>
      </c>
      <c r="E38" s="74">
        <v>0</v>
      </c>
      <c r="F38" s="74">
        <v>220000</v>
      </c>
      <c r="G38" s="53">
        <f t="shared" si="32"/>
        <v>0</v>
      </c>
      <c r="H38" s="44" t="str">
        <f t="shared" si="27"/>
        <v>1 qty Left</v>
      </c>
      <c r="I38" s="52">
        <v>1</v>
      </c>
      <c r="J38" s="52">
        <v>127000</v>
      </c>
      <c r="K38" s="52"/>
      <c r="L38" s="52">
        <f t="shared" si="28"/>
        <v>127000</v>
      </c>
      <c r="M38" s="52">
        <f t="shared" si="29"/>
        <v>127000</v>
      </c>
      <c r="O38" s="66"/>
      <c r="P38" s="44"/>
      <c r="Q38" s="78"/>
    </row>
    <row r="39" spans="1:19" ht="20.100000000000001" customHeight="1" x14ac:dyDescent="0.25">
      <c r="B39" s="76"/>
      <c r="C39" s="52"/>
      <c r="D39" s="52"/>
      <c r="E39" s="74"/>
      <c r="F39" s="74"/>
      <c r="G39" s="53"/>
      <c r="H39" s="44"/>
      <c r="I39" s="52"/>
      <c r="J39" s="52"/>
      <c r="K39" s="52"/>
      <c r="L39" s="52"/>
      <c r="M39" s="52"/>
      <c r="O39" s="66"/>
      <c r="P39" s="44"/>
      <c r="Q39" s="78"/>
    </row>
    <row r="40" spans="1:19" ht="20.100000000000001" customHeight="1" x14ac:dyDescent="0.25">
      <c r="A40" s="84">
        <f t="shared" si="20"/>
        <v>231000</v>
      </c>
      <c r="B40" s="76" t="s">
        <v>342</v>
      </c>
      <c r="C40" s="52" t="s">
        <v>233</v>
      </c>
      <c r="D40" s="52" t="s">
        <v>346</v>
      </c>
      <c r="E40" s="74">
        <v>9</v>
      </c>
      <c r="F40" s="74">
        <v>220000</v>
      </c>
      <c r="G40" s="53">
        <f t="shared" si="32"/>
        <v>1980000</v>
      </c>
      <c r="H40" s="44" t="str">
        <f t="shared" si="27"/>
        <v>11 qty Left</v>
      </c>
      <c r="I40" s="52">
        <v>20</v>
      </c>
      <c r="J40" s="52">
        <v>21000</v>
      </c>
      <c r="K40" s="52"/>
      <c r="L40" s="52">
        <f t="shared" si="28"/>
        <v>21000</v>
      </c>
      <c r="M40" s="52">
        <f t="shared" si="29"/>
        <v>420000</v>
      </c>
      <c r="O40" s="66"/>
      <c r="P40" s="44"/>
      <c r="Q40" s="78"/>
    </row>
    <row r="41" spans="1:19" ht="20.100000000000001" customHeight="1" x14ac:dyDescent="0.25">
      <c r="A41" s="84">
        <f t="shared" si="20"/>
        <v>336000</v>
      </c>
      <c r="B41" s="76" t="s">
        <v>219</v>
      </c>
      <c r="C41" s="52" t="s">
        <v>345</v>
      </c>
      <c r="D41" s="52" t="s">
        <v>331</v>
      </c>
      <c r="E41" s="74">
        <v>0</v>
      </c>
      <c r="F41" s="74">
        <v>220000</v>
      </c>
      <c r="G41" s="53">
        <f t="shared" si="32"/>
        <v>0</v>
      </c>
      <c r="H41" s="44" t="str">
        <f t="shared" si="27"/>
        <v>5 qty Left</v>
      </c>
      <c r="I41" s="52">
        <v>5</v>
      </c>
      <c r="J41" s="52">
        <v>67200</v>
      </c>
      <c r="K41" s="52"/>
      <c r="L41" s="52">
        <f t="shared" si="28"/>
        <v>67200</v>
      </c>
      <c r="M41" s="52">
        <f t="shared" si="29"/>
        <v>336000</v>
      </c>
      <c r="P41" s="44"/>
      <c r="Q41" s="80"/>
    </row>
    <row r="42" spans="1:19" ht="20.100000000000001" customHeight="1" x14ac:dyDescent="0.25">
      <c r="A42" s="84">
        <f t="shared" si="20"/>
        <v>60000</v>
      </c>
      <c r="B42" s="76" t="s">
        <v>220</v>
      </c>
      <c r="C42" s="52" t="s">
        <v>344</v>
      </c>
      <c r="D42" s="52" t="s">
        <v>331</v>
      </c>
      <c r="E42" s="74">
        <v>0</v>
      </c>
      <c r="F42" s="74">
        <v>220000</v>
      </c>
      <c r="G42" s="53">
        <f t="shared" si="32"/>
        <v>0</v>
      </c>
      <c r="H42" s="44" t="str">
        <f t="shared" si="27"/>
        <v>1 qty Left</v>
      </c>
      <c r="I42" s="52">
        <v>1</v>
      </c>
      <c r="J42" s="52">
        <v>60000</v>
      </c>
      <c r="K42" s="52"/>
      <c r="L42" s="52">
        <f t="shared" si="28"/>
        <v>60000</v>
      </c>
      <c r="M42" s="52">
        <f t="shared" si="29"/>
        <v>60000</v>
      </c>
      <c r="Q42" s="80"/>
    </row>
    <row r="43" spans="1:19" ht="20.100000000000001" customHeight="1" x14ac:dyDescent="0.25">
      <c r="A43" s="84">
        <f t="shared" si="20"/>
        <v>415000</v>
      </c>
      <c r="B43" s="76" t="s">
        <v>219</v>
      </c>
      <c r="C43" s="52" t="s">
        <v>347</v>
      </c>
      <c r="D43" s="52" t="s">
        <v>331</v>
      </c>
      <c r="E43" s="74">
        <v>0</v>
      </c>
      <c r="F43" s="74">
        <v>220000</v>
      </c>
      <c r="G43" s="53">
        <f t="shared" si="32"/>
        <v>0</v>
      </c>
      <c r="H43" s="44" t="str">
        <f t="shared" si="27"/>
        <v>10 qty Left</v>
      </c>
      <c r="I43" s="52">
        <v>10</v>
      </c>
      <c r="J43" s="52">
        <v>41500</v>
      </c>
      <c r="K43" s="52"/>
      <c r="L43" s="52">
        <f t="shared" si="28"/>
        <v>41500</v>
      </c>
      <c r="M43" s="52">
        <f t="shared" si="29"/>
        <v>415000</v>
      </c>
      <c r="Q43" s="80"/>
    </row>
    <row r="44" spans="1:19" ht="20.100000000000001" customHeight="1" x14ac:dyDescent="0.25">
      <c r="A44" s="84">
        <f t="shared" si="20"/>
        <v>0</v>
      </c>
      <c r="B44" s="76" t="s">
        <v>23</v>
      </c>
      <c r="C44" s="52" t="s">
        <v>348</v>
      </c>
      <c r="D44" s="52" t="s">
        <v>331</v>
      </c>
      <c r="E44" s="74">
        <v>1</v>
      </c>
      <c r="F44" s="74">
        <v>220000</v>
      </c>
      <c r="G44" s="53">
        <f t="shared" si="32"/>
        <v>220000</v>
      </c>
      <c r="H44" s="44" t="str">
        <f t="shared" si="27"/>
        <v>Out of Stock</v>
      </c>
      <c r="I44" s="52">
        <v>1</v>
      </c>
      <c r="J44" s="52">
        <v>219750</v>
      </c>
      <c r="K44" s="52"/>
      <c r="L44" s="52">
        <f t="shared" si="28"/>
        <v>219750</v>
      </c>
      <c r="M44" s="52">
        <f t="shared" si="29"/>
        <v>219750</v>
      </c>
      <c r="Q44" s="80"/>
    </row>
    <row r="45" spans="1:19" ht="20.100000000000001" customHeight="1" x14ac:dyDescent="0.25">
      <c r="A45" s="84">
        <f t="shared" si="20"/>
        <v>225000</v>
      </c>
      <c r="B45" s="76" t="s">
        <v>23</v>
      </c>
      <c r="C45" s="52" t="s">
        <v>367</v>
      </c>
      <c r="D45" s="52" t="s">
        <v>349</v>
      </c>
      <c r="E45" s="74">
        <v>0</v>
      </c>
      <c r="F45" s="74">
        <v>220000</v>
      </c>
      <c r="G45" s="53">
        <f t="shared" si="32"/>
        <v>0</v>
      </c>
      <c r="H45" s="44" t="str">
        <f t="shared" si="27"/>
        <v>2 qty Left</v>
      </c>
      <c r="I45" s="52">
        <v>2</v>
      </c>
      <c r="J45" s="52">
        <v>112500</v>
      </c>
      <c r="K45" s="52"/>
      <c r="L45" s="52">
        <f t="shared" si="28"/>
        <v>112500</v>
      </c>
      <c r="M45" s="52">
        <f t="shared" si="29"/>
        <v>225000</v>
      </c>
      <c r="Q45" s="80"/>
    </row>
    <row r="46" spans="1:19" ht="20.100000000000001" customHeight="1" x14ac:dyDescent="0.25">
      <c r="A46" s="84">
        <f t="shared" si="20"/>
        <v>140600</v>
      </c>
      <c r="B46" s="76" t="s">
        <v>23</v>
      </c>
      <c r="C46" s="52" t="s">
        <v>350</v>
      </c>
      <c r="D46" s="52" t="s">
        <v>331</v>
      </c>
      <c r="E46" s="74">
        <v>0</v>
      </c>
      <c r="F46" s="74">
        <v>220000</v>
      </c>
      <c r="G46" s="53">
        <f t="shared" ref="G46:G47" si="33">F46*E46</f>
        <v>0</v>
      </c>
      <c r="H46" s="44" t="str">
        <f t="shared" ref="H46:H47" si="34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5">(K46/I46)+J46</f>
        <v>140600</v>
      </c>
      <c r="M46" s="52">
        <f t="shared" ref="M46:M47" si="36">(J46*I46)+K46</f>
        <v>140600</v>
      </c>
      <c r="Q46" s="80"/>
    </row>
    <row r="47" spans="1:19" ht="20.100000000000001" customHeight="1" x14ac:dyDescent="0.25">
      <c r="A47" s="84">
        <f t="shared" si="20"/>
        <v>338640</v>
      </c>
      <c r="B47" s="76" t="s">
        <v>23</v>
      </c>
      <c r="C47" s="52" t="s">
        <v>351</v>
      </c>
      <c r="D47" s="52" t="s">
        <v>331</v>
      </c>
      <c r="E47" s="74">
        <v>0</v>
      </c>
      <c r="F47" s="74">
        <v>220000</v>
      </c>
      <c r="G47" s="53">
        <f t="shared" si="33"/>
        <v>0</v>
      </c>
      <c r="H47" s="44" t="str">
        <f t="shared" si="34"/>
        <v>2 qty Left</v>
      </c>
      <c r="I47" s="52">
        <v>2</v>
      </c>
      <c r="J47" s="52">
        <v>169320</v>
      </c>
      <c r="K47" s="52"/>
      <c r="L47" s="52">
        <f t="shared" si="35"/>
        <v>169320</v>
      </c>
      <c r="M47" s="52">
        <f t="shared" si="36"/>
        <v>338640</v>
      </c>
      <c r="Q47" s="80"/>
    </row>
    <row r="48" spans="1:19" ht="20.100000000000001" customHeight="1" x14ac:dyDescent="0.25">
      <c r="A48" s="84">
        <f t="shared" si="20"/>
        <v>144000</v>
      </c>
      <c r="B48" s="76" t="s">
        <v>220</v>
      </c>
      <c r="C48" s="52" t="s">
        <v>353</v>
      </c>
      <c r="D48" s="52" t="s">
        <v>352</v>
      </c>
      <c r="E48" s="74">
        <v>0</v>
      </c>
      <c r="F48" s="74">
        <v>220000</v>
      </c>
      <c r="G48" s="53">
        <f t="shared" ref="G48:G50" si="37">F48*E48</f>
        <v>0</v>
      </c>
      <c r="H48" s="44" t="str">
        <f t="shared" ref="H48:H50" si="38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0" si="39">(K48/I48)+J48</f>
        <v>72000</v>
      </c>
      <c r="M48" s="52">
        <f t="shared" ref="M48:M50" si="40">(J48*I48)+K48</f>
        <v>144000</v>
      </c>
      <c r="Q48" s="80"/>
    </row>
    <row r="49" spans="1:17" ht="20.100000000000001" customHeight="1" x14ac:dyDescent="0.25">
      <c r="A49" s="84">
        <f t="shared" si="20"/>
        <v>83000</v>
      </c>
      <c r="B49" s="76" t="s">
        <v>220</v>
      </c>
      <c r="C49" s="52" t="s">
        <v>354</v>
      </c>
      <c r="D49" s="52" t="s">
        <v>352</v>
      </c>
      <c r="E49" s="74">
        <v>0</v>
      </c>
      <c r="F49" s="74">
        <v>220000</v>
      </c>
      <c r="G49" s="53">
        <f t="shared" si="37"/>
        <v>0</v>
      </c>
      <c r="H49" s="44" t="str">
        <f t="shared" si="38"/>
        <v>1 qty Left</v>
      </c>
      <c r="I49" s="52">
        <v>1</v>
      </c>
      <c r="J49" s="52">
        <v>83000</v>
      </c>
      <c r="K49" s="52"/>
      <c r="L49" s="52">
        <f t="shared" si="39"/>
        <v>83000</v>
      </c>
      <c r="M49" s="52">
        <f t="shared" si="40"/>
        <v>83000</v>
      </c>
      <c r="Q49" s="80"/>
    </row>
    <row r="50" spans="1:17" ht="20.100000000000001" customHeight="1" x14ac:dyDescent="0.25">
      <c r="A50" s="84">
        <f t="shared" si="20"/>
        <v>158000</v>
      </c>
      <c r="B50" s="76" t="s">
        <v>220</v>
      </c>
      <c r="C50" s="52" t="s">
        <v>355</v>
      </c>
      <c r="D50" s="52" t="s">
        <v>352</v>
      </c>
      <c r="E50" s="74">
        <v>0</v>
      </c>
      <c r="F50" s="74">
        <v>220000</v>
      </c>
      <c r="G50" s="53">
        <f t="shared" si="37"/>
        <v>0</v>
      </c>
      <c r="H50" s="44" t="str">
        <f t="shared" si="38"/>
        <v>2 qty Left</v>
      </c>
      <c r="I50" s="52">
        <v>2</v>
      </c>
      <c r="J50" s="52">
        <v>79000</v>
      </c>
      <c r="K50" s="52"/>
      <c r="L50" s="52">
        <f t="shared" si="39"/>
        <v>79000</v>
      </c>
      <c r="M50" s="52">
        <f t="shared" si="40"/>
        <v>158000</v>
      </c>
      <c r="Q50" s="80"/>
    </row>
    <row r="51" spans="1:17" ht="20.100000000000001" customHeight="1" x14ac:dyDescent="0.25">
      <c r="B51" s="76"/>
      <c r="C51" s="52"/>
      <c r="D51" s="52"/>
      <c r="E51" s="74"/>
      <c r="F51" s="74"/>
      <c r="G51" s="53"/>
      <c r="H51" s="44"/>
      <c r="I51" s="52"/>
      <c r="J51" s="52"/>
      <c r="K51" s="52"/>
      <c r="L51" s="52"/>
      <c r="M51" s="52"/>
      <c r="Q51" s="80"/>
    </row>
    <row r="52" spans="1:17" ht="20.100000000000001" customHeight="1" x14ac:dyDescent="0.25">
      <c r="A52" s="84">
        <f t="shared" si="20"/>
        <v>388200</v>
      </c>
      <c r="B52" s="76" t="s">
        <v>222</v>
      </c>
      <c r="C52" s="52" t="s">
        <v>356</v>
      </c>
      <c r="D52" s="52" t="s">
        <v>331</v>
      </c>
      <c r="E52" s="74">
        <v>0</v>
      </c>
      <c r="F52" s="74">
        <v>220000</v>
      </c>
      <c r="G52" s="53">
        <f t="shared" ref="G52" si="41">F52*E52</f>
        <v>0</v>
      </c>
      <c r="H52" s="44" t="str">
        <f t="shared" ref="H52" si="42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3">(K52/I52)+J52</f>
        <v>129400</v>
      </c>
      <c r="M52" s="52">
        <f t="shared" ref="M52" si="44">(J52*I52)+K52</f>
        <v>388200</v>
      </c>
      <c r="Q52" s="80"/>
    </row>
    <row r="53" spans="1:17" ht="20.100000000000001" customHeight="1" x14ac:dyDescent="0.25">
      <c r="A53" s="84">
        <f>IF($E53=0,$M53,IF($E53=$I53,IF($M53-$G53&lt;0,0,IF($D53="set",$M53-$G53,FALSE)),($I53-$E53)*$J53))</f>
        <v>180000</v>
      </c>
      <c r="B53" s="76" t="s">
        <v>221</v>
      </c>
      <c r="C53" s="52" t="s">
        <v>329</v>
      </c>
      <c r="D53" s="52" t="s">
        <v>333</v>
      </c>
      <c r="E53" s="74">
        <v>2</v>
      </c>
      <c r="F53" s="74">
        <v>220000</v>
      </c>
      <c r="G53" s="53">
        <f t="shared" ref="G53" si="45">F53*E53</f>
        <v>440000</v>
      </c>
      <c r="H53" s="44" t="str">
        <f t="shared" ref="H53" si="46">IF(E53=I53,"Out of Stock",I53-E53&amp;" qty Left")</f>
        <v>3 qty Left</v>
      </c>
      <c r="I53" s="52">
        <v>5</v>
      </c>
      <c r="J53" s="52">
        <v>60000</v>
      </c>
      <c r="K53" s="52"/>
      <c r="L53" s="52">
        <f t="shared" ref="L53" si="47">(K53/I53)+J53</f>
        <v>60000</v>
      </c>
      <c r="M53" s="52">
        <f t="shared" ref="M53" si="48">(J53*I53)+K53</f>
        <v>300000</v>
      </c>
      <c r="Q53" s="80"/>
    </row>
    <row r="54" spans="1:17" ht="20.100000000000001" customHeight="1" x14ac:dyDescent="0.25">
      <c r="A54" s="84">
        <f>IF($E54=0,$M54,IF($E54=$I54,IF($M54-$G54&lt;0,0,IF($D54="set",$M54-$G54,FALSE)),($I54-$E54)*$J54))</f>
        <v>57600</v>
      </c>
      <c r="B54" s="76" t="s">
        <v>220</v>
      </c>
      <c r="C54" s="52" t="s">
        <v>31</v>
      </c>
      <c r="D54" s="52" t="s">
        <v>333</v>
      </c>
      <c r="E54" s="74">
        <v>0</v>
      </c>
      <c r="F54" s="74">
        <v>220000</v>
      </c>
      <c r="G54" s="53">
        <f t="shared" ref="G54:G56" si="49">F54*E54</f>
        <v>0</v>
      </c>
      <c r="H54" s="44" t="str">
        <f t="shared" ref="H54:H56" si="50">IF(E54=I54,"Out of Stock",I54-E54&amp;" qty Left")</f>
        <v>12 qty Left</v>
      </c>
      <c r="I54" s="52">
        <v>12</v>
      </c>
      <c r="J54" s="52">
        <v>4800</v>
      </c>
      <c r="K54" s="52"/>
      <c r="L54" s="52">
        <f t="shared" ref="L54:L56" si="51">(K54/I54)+J54</f>
        <v>4800</v>
      </c>
      <c r="M54" s="52">
        <f t="shared" ref="M54:M56" si="52">(J54*I54)+K54</f>
        <v>57600</v>
      </c>
      <c r="Q54" s="80"/>
    </row>
    <row r="55" spans="1:17" ht="20.100000000000001" customHeight="1" x14ac:dyDescent="0.25">
      <c r="A55" s="84">
        <f>IF($E55=0,$M55,IF($E55=$I55,IF($M55-$G55&lt;0,0,IF($D55="set",$M55-$G55,FALSE)),($I55-$E55)*$J55))</f>
        <v>44000</v>
      </c>
      <c r="B55" s="76" t="s">
        <v>220</v>
      </c>
      <c r="C55" s="52" t="s">
        <v>31</v>
      </c>
      <c r="D55" s="52" t="s">
        <v>333</v>
      </c>
      <c r="E55" s="74">
        <v>4</v>
      </c>
      <c r="F55" s="74">
        <v>220000</v>
      </c>
      <c r="G55" s="53">
        <f t="shared" si="49"/>
        <v>880000</v>
      </c>
      <c r="H55" s="44" t="str">
        <f t="shared" si="50"/>
        <v>8 qty Left</v>
      </c>
      <c r="I55" s="52">
        <v>12</v>
      </c>
      <c r="J55" s="52">
        <v>5500</v>
      </c>
      <c r="K55" s="52"/>
      <c r="L55" s="52">
        <f t="shared" si="51"/>
        <v>5500</v>
      </c>
      <c r="M55" s="52">
        <f t="shared" si="52"/>
        <v>66000</v>
      </c>
      <c r="Q55" s="80"/>
    </row>
    <row r="56" spans="1:17" ht="20.100000000000001" customHeight="1" x14ac:dyDescent="0.25">
      <c r="A56" s="84">
        <f>IF($E56=0,$M56,IF($E56=$I56,IF($M56-$G56&lt;0,0,IF($D56="set",$M56-$G56,FALSE)),($I56-$E56)*$J56))</f>
        <v>312600</v>
      </c>
      <c r="B56" s="76" t="s">
        <v>23</v>
      </c>
      <c r="C56" s="52" t="s">
        <v>358</v>
      </c>
      <c r="D56" s="52" t="s">
        <v>331</v>
      </c>
      <c r="E56" s="74">
        <v>0</v>
      </c>
      <c r="F56" s="74">
        <v>220000</v>
      </c>
      <c r="G56" s="53">
        <f t="shared" si="49"/>
        <v>0</v>
      </c>
      <c r="H56" s="44" t="str">
        <f t="shared" si="50"/>
        <v>2 qty Left</v>
      </c>
      <c r="I56" s="52">
        <v>2</v>
      </c>
      <c r="J56" s="52">
        <v>156300</v>
      </c>
      <c r="K56" s="52"/>
      <c r="L56" s="52">
        <f t="shared" si="51"/>
        <v>156300</v>
      </c>
      <c r="M56" s="52">
        <f t="shared" si="52"/>
        <v>312600</v>
      </c>
      <c r="Q56" s="80"/>
    </row>
    <row r="57" spans="1:17" ht="20.100000000000001" customHeight="1" x14ac:dyDescent="0.25">
      <c r="A57" s="84">
        <f>IF($E57=0,$M57,IF($E57=$I57,IF($M57-$G57&lt;0,0,IF($D57="set",$M57-$G57,FALSE)),($I57-$E57)*$J57))</f>
        <v>46000</v>
      </c>
      <c r="B57" s="76" t="s">
        <v>21</v>
      </c>
      <c r="C57" s="52" t="s">
        <v>374</v>
      </c>
      <c r="D57" s="52" t="s">
        <v>331</v>
      </c>
      <c r="E57" s="74">
        <v>0</v>
      </c>
      <c r="F57" s="74">
        <v>220000</v>
      </c>
      <c r="G57" s="53">
        <f t="shared" ref="G57:G58" si="53">F57*E57</f>
        <v>0</v>
      </c>
      <c r="H57" s="44" t="str">
        <f t="shared" ref="H57:H58" si="54">IF(E57=I57,"Out of Stock",I57-E57&amp;" qty Left")</f>
        <v>1 qty Left</v>
      </c>
      <c r="I57" s="52">
        <v>1</v>
      </c>
      <c r="J57" s="52">
        <v>46000</v>
      </c>
      <c r="K57" s="52"/>
      <c r="L57" s="52">
        <f t="shared" ref="L57:L58" si="55">(K57/I57)+J57</f>
        <v>46000</v>
      </c>
      <c r="M57" s="52">
        <f t="shared" ref="M57:M58" si="56">(J57*I57)+K57</f>
        <v>46000</v>
      </c>
      <c r="Q57" s="80"/>
    </row>
    <row r="58" spans="1:17" ht="20.100000000000001" customHeight="1" x14ac:dyDescent="0.25">
      <c r="A58" s="84">
        <f>IF($E58=0,$M58,IF($E58=$I58,IF($M58-$G58&lt;0,0,IF($D58="set",$M58-$G58,FALSE)),($I58-$E58)*$J58))</f>
        <v>127750</v>
      </c>
      <c r="B58" s="76" t="s">
        <v>23</v>
      </c>
      <c r="C58" s="52" t="s">
        <v>240</v>
      </c>
      <c r="D58" s="52" t="s">
        <v>331</v>
      </c>
      <c r="E58" s="74">
        <v>0</v>
      </c>
      <c r="F58" s="74">
        <v>220000</v>
      </c>
      <c r="G58" s="53">
        <f t="shared" si="53"/>
        <v>0</v>
      </c>
      <c r="H58" s="44" t="str">
        <f t="shared" si="54"/>
        <v>1 qty Left</v>
      </c>
      <c r="I58" s="52">
        <v>1</v>
      </c>
      <c r="J58" s="52">
        <v>127750</v>
      </c>
      <c r="K58" s="52"/>
      <c r="L58" s="52">
        <f t="shared" si="55"/>
        <v>127750</v>
      </c>
      <c r="M58" s="52">
        <f t="shared" si="56"/>
        <v>127750</v>
      </c>
    </row>
    <row r="59" spans="1:17" ht="20.100000000000001" customHeight="1" x14ac:dyDescent="0.25">
      <c r="A59" s="84">
        <f>IF($E59=0,$M59,IF($E59=$I59,IF($M59-$G59&lt;0,0,IF($D59="set",$M59-$G59,FALSE)),($I59-$E59)*$J59))</f>
        <v>31700</v>
      </c>
      <c r="B59" s="76" t="s">
        <v>278</v>
      </c>
      <c r="C59" s="52" t="s">
        <v>359</v>
      </c>
      <c r="D59" s="52" t="s">
        <v>331</v>
      </c>
      <c r="E59" s="74">
        <v>0</v>
      </c>
      <c r="F59" s="74">
        <v>220000</v>
      </c>
      <c r="G59" s="53">
        <f t="shared" ref="G59" si="57">F59*E59</f>
        <v>0</v>
      </c>
      <c r="H59" s="44" t="str">
        <f t="shared" ref="H59" si="58">IF(E59=I59,"Out of Stock",I59-E59&amp;" qty Left")</f>
        <v>1 qty Left</v>
      </c>
      <c r="I59" s="52">
        <v>1</v>
      </c>
      <c r="J59" s="52">
        <v>31700</v>
      </c>
      <c r="K59" s="52"/>
      <c r="L59" s="52">
        <f t="shared" ref="L59" si="59">(K59/I59)+J59</f>
        <v>31700</v>
      </c>
      <c r="M59" s="52">
        <f t="shared" ref="M59" si="60">(J59*I59)+K59</f>
        <v>31700</v>
      </c>
    </row>
    <row r="60" spans="1:17" ht="20.100000000000001" customHeight="1" x14ac:dyDescent="0.25">
      <c r="A60" s="84">
        <f>IF($E60=0,$M60,IF($E60=$I60,IF($M60-$G60&lt;0,0,IF($D60="set",$M60-$G60,FALSE)),($I60-$E60)*$J60))</f>
        <v>66600</v>
      </c>
      <c r="B60" s="76" t="s">
        <v>21</v>
      </c>
      <c r="C60" s="52" t="s">
        <v>375</v>
      </c>
      <c r="D60" s="52" t="s">
        <v>331</v>
      </c>
      <c r="E60" s="74">
        <v>0</v>
      </c>
      <c r="F60" s="74">
        <v>220000</v>
      </c>
      <c r="G60" s="53">
        <f t="shared" ref="G60" si="61">F60*E60</f>
        <v>0</v>
      </c>
      <c r="H60" s="44" t="str">
        <f t="shared" ref="H60" si="62">IF(E60=I60,"Out of Stock",I60-E60&amp;" qty Left")</f>
        <v>3 qty Left</v>
      </c>
      <c r="I60" s="52">
        <v>3</v>
      </c>
      <c r="J60" s="52">
        <v>22200</v>
      </c>
      <c r="K60" s="52"/>
      <c r="L60" s="52">
        <f t="shared" ref="L60:L61" si="63">(K60/I60)+J60</f>
        <v>22200</v>
      </c>
      <c r="M60" s="52">
        <f t="shared" ref="M60:M61" si="64">(J60*I60)+K60</f>
        <v>66600</v>
      </c>
    </row>
    <row r="61" spans="1:17" ht="20.100000000000001" customHeight="1" x14ac:dyDescent="0.25">
      <c r="A61" s="84">
        <f>IF($E61=0,$M61,IF($E61=$I61,IF($M61-$G61&lt;0,0,IF($D61="set",$M61-$G61,FALSE)),($I61-$E61)*$J61))</f>
        <v>265260</v>
      </c>
      <c r="B61" s="76" t="s">
        <v>21</v>
      </c>
      <c r="C61" s="53" t="s">
        <v>361</v>
      </c>
      <c r="D61" s="53" t="s">
        <v>360</v>
      </c>
      <c r="E61" s="74">
        <v>0</v>
      </c>
      <c r="F61" s="74">
        <v>220000</v>
      </c>
      <c r="G61" s="53">
        <f t="shared" ref="G61" si="65">F61*E61</f>
        <v>0</v>
      </c>
      <c r="H61" s="44" t="str">
        <f t="shared" ref="H61" si="66">IF(E61=I61,"Out of Stock",I61-E61&amp;" qty Left")</f>
        <v>6 qty Left</v>
      </c>
      <c r="I61" s="52">
        <v>6</v>
      </c>
      <c r="J61" s="52">
        <v>38210</v>
      </c>
      <c r="K61" s="52">
        <v>36000</v>
      </c>
      <c r="L61" s="52">
        <f t="shared" si="63"/>
        <v>44210</v>
      </c>
      <c r="M61" s="52">
        <f t="shared" si="64"/>
        <v>265260</v>
      </c>
      <c r="O61" s="55"/>
    </row>
    <row r="62" spans="1:17" ht="20.100000000000001" customHeight="1" x14ac:dyDescent="0.25">
      <c r="A62" s="84">
        <f>IF($E62=0,$M62,IF($E62=$I62,IF($M62-$G62&lt;0,0,IF($D62="set",$M62-$G62,FALSE)),($I62-$E62)*$J62))</f>
        <v>0</v>
      </c>
      <c r="B62" s="86" t="s">
        <v>222</v>
      </c>
      <c r="C62" s="87" t="s">
        <v>362</v>
      </c>
      <c r="D62" s="53" t="s">
        <v>336</v>
      </c>
      <c r="E62" s="74">
        <v>10</v>
      </c>
      <c r="F62" s="74">
        <v>210000</v>
      </c>
      <c r="G62" s="53">
        <f t="shared" ref="G62" si="67">F62*E62</f>
        <v>2100000</v>
      </c>
      <c r="H62" s="44" t="str">
        <f t="shared" ref="H62" si="68">IF(E62=I62,"Out of Stock",I62-E62&amp;" qty Left")</f>
        <v>Out of Stock</v>
      </c>
      <c r="I62" s="52">
        <v>10</v>
      </c>
      <c r="J62" s="52">
        <v>139360</v>
      </c>
      <c r="K62" s="52">
        <v>5000</v>
      </c>
      <c r="L62" s="52">
        <f t="shared" ref="L62" si="69">(K62/I62)+J62</f>
        <v>139860</v>
      </c>
      <c r="M62" s="52">
        <f t="shared" ref="M62" si="70">(J62*I62)+K62</f>
        <v>1398600</v>
      </c>
    </row>
    <row r="63" spans="1:17" ht="20.100000000000001" customHeight="1" x14ac:dyDescent="0.25">
      <c r="A63" s="84">
        <f>IF($E63=0,$M63,IF($E63=$I63,IF($M63-$G63&lt;0,0,IF($D63="set",$M63-$G63,FALSE)),($I63-$E63)*$J63))</f>
        <v>1347700</v>
      </c>
      <c r="B63" s="86" t="s">
        <v>222</v>
      </c>
      <c r="C63" s="87" t="s">
        <v>362</v>
      </c>
      <c r="D63" s="53" t="s">
        <v>336</v>
      </c>
      <c r="E63" s="74">
        <v>0</v>
      </c>
      <c r="F63" s="74">
        <v>210000</v>
      </c>
      <c r="G63" s="53">
        <f t="shared" ref="G63" si="71">F63*E63</f>
        <v>0</v>
      </c>
      <c r="H63" s="44" t="str">
        <f t="shared" ref="H63" si="72">IF(E63=I63,"Out of Stock",I63-E63&amp;" qty Left")</f>
        <v>10 qty Left</v>
      </c>
      <c r="I63" s="52">
        <v>10</v>
      </c>
      <c r="J63" s="52">
        <v>134770</v>
      </c>
      <c r="K63" s="52"/>
      <c r="L63" s="52">
        <f t="shared" ref="L63" si="73">(K63/I63)+J63</f>
        <v>134770</v>
      </c>
      <c r="M63" s="52">
        <f t="shared" ref="M63" si="74">(J63*I63)+K63</f>
        <v>1347700</v>
      </c>
    </row>
    <row r="64" spans="1:17" ht="20.100000000000001" customHeight="1" x14ac:dyDescent="0.25">
      <c r="A64" s="84">
        <f>IF($E64=0,$M64,IF($E64=$I64,IF($M64-$G64&lt;0,0,IF($D64="set",$M64-$G64,FALSE)),($I64-$E64)*$J64))</f>
        <v>75000</v>
      </c>
      <c r="B64" s="76" t="s">
        <v>21</v>
      </c>
      <c r="C64" s="53" t="s">
        <v>364</v>
      </c>
      <c r="D64" s="53" t="s">
        <v>322</v>
      </c>
      <c r="E64" s="74">
        <v>0</v>
      </c>
      <c r="F64" s="74">
        <v>80000</v>
      </c>
      <c r="G64" s="53">
        <f t="shared" ref="G64:G65" si="75">F64*E64</f>
        <v>0</v>
      </c>
      <c r="H64" s="44" t="str">
        <f t="shared" ref="H64:H65" si="76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:L65" si="77">(K64/I64)+J64</f>
        <v>75000</v>
      </c>
      <c r="M64" s="52">
        <f t="shared" ref="M64:M65" si="78">(J64*I64)+K64</f>
        <v>75000</v>
      </c>
    </row>
    <row r="65" spans="1:13" ht="20.100000000000001" customHeight="1" x14ac:dyDescent="0.25">
      <c r="A65" s="84">
        <f>IF($E65=0,$M65,IF($E65=$I65,IF($M65-$G65&lt;0,0,IF($D65="set",$M65-$G65,FALSE)),($I65-$E65)*$J65))</f>
        <v>85000</v>
      </c>
      <c r="B65" s="76" t="s">
        <v>342</v>
      </c>
      <c r="C65" s="53" t="s">
        <v>365</v>
      </c>
      <c r="D65" s="53" t="s">
        <v>322</v>
      </c>
      <c r="E65" s="74">
        <v>0</v>
      </c>
      <c r="F65" s="74">
        <v>80000</v>
      </c>
      <c r="G65" s="53">
        <f t="shared" si="75"/>
        <v>0</v>
      </c>
      <c r="H65" s="44" t="str">
        <f t="shared" si="76"/>
        <v>1 qty Left</v>
      </c>
      <c r="I65" s="52">
        <v>1</v>
      </c>
      <c r="J65" s="52">
        <v>85000</v>
      </c>
      <c r="K65" s="52"/>
      <c r="L65" s="52">
        <f t="shared" si="77"/>
        <v>85000</v>
      </c>
      <c r="M65" s="52">
        <f t="shared" si="78"/>
        <v>85000</v>
      </c>
    </row>
    <row r="66" spans="1:13" ht="20.100000000000001" customHeight="1" x14ac:dyDescent="0.25">
      <c r="A66" s="84">
        <f>IF($E66=0,$M66,IF($E66=$I66,IF($M66-$G66&lt;0,0,IF($D66="set",$M66-$G66,FALSE)),($I66-$E66)*$J66))</f>
        <v>36000</v>
      </c>
      <c r="B66" s="76" t="s">
        <v>21</v>
      </c>
      <c r="C66" s="52" t="s">
        <v>366</v>
      </c>
      <c r="D66" s="52" t="s">
        <v>357</v>
      </c>
      <c r="E66" s="74">
        <v>0</v>
      </c>
      <c r="F66" s="74">
        <v>20000</v>
      </c>
      <c r="G66" s="53">
        <f t="shared" ref="G66" si="79">F66*E66</f>
        <v>0</v>
      </c>
      <c r="H66" s="44" t="str">
        <f t="shared" ref="H66" si="80">IF(E66=I66,"Out of Stock",I66-E66&amp;" qty Left")</f>
        <v>2 qty Left</v>
      </c>
      <c r="I66" s="52">
        <v>2</v>
      </c>
      <c r="J66" s="52">
        <v>18000</v>
      </c>
      <c r="K66" s="52"/>
      <c r="L66" s="52">
        <f t="shared" ref="L66" si="81">(K66/I66)+J66</f>
        <v>18000</v>
      </c>
      <c r="M66" s="52">
        <f t="shared" ref="M66" si="82">(J66*I66)+K66</f>
        <v>36000</v>
      </c>
    </row>
    <row r="67" spans="1:13" ht="20.100000000000001" customHeight="1" x14ac:dyDescent="0.25">
      <c r="A67" s="84">
        <f>IF($E67=0,$M67,IF($E67=$I67,IF($M67-$G67&lt;0,0,IF($D67="set",$M67-$G67,FALSE)),($I67-$E67)*$J67))</f>
        <v>540000</v>
      </c>
      <c r="B67" s="76" t="s">
        <v>220</v>
      </c>
      <c r="C67" s="52" t="s">
        <v>368</v>
      </c>
      <c r="D67" s="52" t="s">
        <v>369</v>
      </c>
      <c r="E67" s="74">
        <v>0</v>
      </c>
      <c r="F67" s="74">
        <v>20000</v>
      </c>
      <c r="G67" s="53">
        <f t="shared" ref="G67" si="83">F67*E67</f>
        <v>0</v>
      </c>
      <c r="H67" s="44" t="str">
        <f t="shared" ref="H67:H68" si="84">IF(E67=I67,"Out of Stock",I67-E67&amp;" qty Left")</f>
        <v>1 qty Left</v>
      </c>
      <c r="I67" s="52">
        <v>1</v>
      </c>
      <c r="J67" s="52">
        <f>2300000-600000-350000-80000-480000-100000-110000-40000</f>
        <v>540000</v>
      </c>
      <c r="K67" s="52"/>
      <c r="L67" s="52">
        <f t="shared" ref="L67:L68" si="85">(K67/I67)+J67</f>
        <v>540000</v>
      </c>
      <c r="M67" s="52">
        <f t="shared" ref="M67:M68" si="86">(J67*I67)+K67</f>
        <v>540000</v>
      </c>
    </row>
    <row r="68" spans="1:13" ht="20.100000000000001" customHeight="1" x14ac:dyDescent="0.25">
      <c r="A68" s="84">
        <f>IF($E68=0,$M68,IF($E68=$I68,IF($M68-$G68&lt;0,0,IF($D68="set",$M68-$G68,FALSE)),($I68-$E68)*$J68))</f>
        <v>550000</v>
      </c>
      <c r="B68" s="76" t="s">
        <v>23</v>
      </c>
      <c r="C68" s="52" t="s">
        <v>334</v>
      </c>
      <c r="D68" s="52" t="s">
        <v>330</v>
      </c>
      <c r="E68" s="74">
        <v>0</v>
      </c>
      <c r="F68" s="74">
        <v>220000</v>
      </c>
      <c r="G68" s="53">
        <f t="shared" ref="G68:G76" si="87">F68*E68</f>
        <v>0</v>
      </c>
      <c r="H68" s="44" t="str">
        <f t="shared" si="84"/>
        <v>1 qty Left</v>
      </c>
      <c r="I68" s="52">
        <v>1</v>
      </c>
      <c r="J68" s="52">
        <v>550000</v>
      </c>
      <c r="K68" s="52">
        <v>0</v>
      </c>
      <c r="L68" s="52">
        <f t="shared" si="85"/>
        <v>550000</v>
      </c>
      <c r="M68" s="52">
        <f t="shared" si="86"/>
        <v>550000</v>
      </c>
    </row>
    <row r="69" spans="1:13" ht="20.100000000000001" customHeight="1" x14ac:dyDescent="0.25">
      <c r="A69" s="84">
        <f>IF($E69=0,$M69,IF($E69=$I69,IF($M69-$G69&lt;0,0,IF($D69="set",$M69-$G69,FALSE)),($I69-$E69)*$J69))</f>
        <v>42500</v>
      </c>
      <c r="B69" s="72" t="s">
        <v>21</v>
      </c>
      <c r="C69" s="53" t="s">
        <v>409</v>
      </c>
      <c r="D69" s="53" t="s">
        <v>331</v>
      </c>
      <c r="E69" s="74">
        <v>0</v>
      </c>
      <c r="F69" s="74">
        <v>220000</v>
      </c>
      <c r="G69" s="53">
        <f t="shared" si="87"/>
        <v>0</v>
      </c>
      <c r="H69" s="44" t="str">
        <f t="shared" ref="H69" si="88">IF(E69=I69,"Out of Stock",I69-E69&amp;" qty Left")</f>
        <v>1 qty Left</v>
      </c>
      <c r="I69" s="52">
        <v>1</v>
      </c>
      <c r="J69" s="52">
        <v>42500</v>
      </c>
      <c r="K69" s="52">
        <v>0</v>
      </c>
      <c r="L69" s="52">
        <f t="shared" ref="L69" si="89">(K69/I69)+J69</f>
        <v>42500</v>
      </c>
      <c r="M69" s="52">
        <f t="shared" ref="M69" si="90">(J69*I69)+K69</f>
        <v>42500</v>
      </c>
    </row>
    <row r="70" spans="1:13" ht="20.100000000000001" customHeight="1" x14ac:dyDescent="0.25">
      <c r="A70" s="84">
        <f>IF($E70=0,$M70,IF($E70=$I70,IF($M70-$G70&lt;0,0,IF($D70="set",$M70-$G70,FALSE)),($I70-$E70)*$J70))</f>
        <v>40800</v>
      </c>
      <c r="B70" s="72" t="s">
        <v>21</v>
      </c>
      <c r="C70" s="52" t="s">
        <v>416</v>
      </c>
      <c r="D70" s="53" t="s">
        <v>417</v>
      </c>
      <c r="E70" s="74">
        <v>0</v>
      </c>
      <c r="F70" s="74">
        <v>220000</v>
      </c>
      <c r="G70" s="53">
        <f t="shared" si="87"/>
        <v>0</v>
      </c>
      <c r="H70" s="44" t="str">
        <f t="shared" ref="H70" si="91">IF(E70=I70,"Out of Stock",I70-E70&amp;" qty Left")</f>
        <v>1 qty Left</v>
      </c>
      <c r="I70" s="52">
        <v>1</v>
      </c>
      <c r="J70" s="52">
        <v>40800</v>
      </c>
      <c r="K70" s="52">
        <v>0</v>
      </c>
      <c r="L70" s="52">
        <f t="shared" ref="L70" si="92">(K70/I70)+J70</f>
        <v>40800</v>
      </c>
      <c r="M70" s="52">
        <f t="shared" ref="M70" si="93">(J70*I70)+K70</f>
        <v>40800</v>
      </c>
    </row>
    <row r="71" spans="1:13" ht="20.100000000000001" customHeight="1" x14ac:dyDescent="0.25">
      <c r="A71" s="84">
        <f>IF($E71=0,$M71,IF($E71=$I71,IF($M71-$G71&lt;0,0,IF($D71="set",$M71-$G71,FALSE)),($I71-$E71)*$J71))</f>
        <v>136000</v>
      </c>
      <c r="B71" s="72" t="s">
        <v>23</v>
      </c>
      <c r="C71" s="53" t="s">
        <v>363</v>
      </c>
      <c r="D71" s="53" t="s">
        <v>331</v>
      </c>
      <c r="E71" s="74">
        <v>0</v>
      </c>
      <c r="F71" s="74">
        <v>220000</v>
      </c>
      <c r="G71" s="53">
        <f t="shared" si="87"/>
        <v>0</v>
      </c>
      <c r="H71" s="44" t="str">
        <f t="shared" ref="H71" si="94">IF(E71=I71,"Out of Stock",I71-E71&amp;" qty Left")</f>
        <v>1 qty Left</v>
      </c>
      <c r="I71" s="52">
        <v>1</v>
      </c>
      <c r="J71" s="52">
        <v>136000</v>
      </c>
      <c r="K71" s="52">
        <v>0</v>
      </c>
      <c r="L71" s="52">
        <f t="shared" ref="L71" si="95">(K71/I71)+J71</f>
        <v>136000</v>
      </c>
      <c r="M71" s="52">
        <f t="shared" ref="M71" si="96">(J71*I71)+K71</f>
        <v>136000</v>
      </c>
    </row>
    <row r="72" spans="1:13" ht="20.100000000000001" customHeight="1" x14ac:dyDescent="0.25">
      <c r="A72" s="84">
        <f>IF($E72=0,$M72,IF($E72=$I72,IF($M72-$G72&lt;0,0,IF($D72="set",$M72-$G72,FALSE)),($I72-$E72)*$J72))</f>
        <v>119000</v>
      </c>
      <c r="B72" s="72" t="s">
        <v>23</v>
      </c>
      <c r="C72" s="53" t="s">
        <v>370</v>
      </c>
      <c r="D72" s="53" t="s">
        <v>331</v>
      </c>
      <c r="E72" s="74">
        <v>0</v>
      </c>
      <c r="F72" s="74">
        <v>220000</v>
      </c>
      <c r="G72" s="53">
        <f t="shared" si="87"/>
        <v>0</v>
      </c>
      <c r="H72" s="44" t="str">
        <f t="shared" ref="H72" si="97">IF(E72=I72,"Out of Stock",I72-E72&amp;" qty Left")</f>
        <v>1 qty Left</v>
      </c>
      <c r="I72" s="52">
        <v>1</v>
      </c>
      <c r="J72" s="52">
        <v>119000</v>
      </c>
      <c r="K72" s="52">
        <v>0</v>
      </c>
      <c r="L72" s="52">
        <f t="shared" ref="L72" si="98">(K72/I72)+J72</f>
        <v>119000</v>
      </c>
      <c r="M72" s="52">
        <f t="shared" ref="M72" si="99">(J72*I72)+K72</f>
        <v>119000</v>
      </c>
    </row>
    <row r="73" spans="1:13" ht="20.100000000000001" customHeight="1" x14ac:dyDescent="0.25">
      <c r="A73" s="84">
        <f>IF($E73=0,$M73,IF($E73=$I73,IF($M73-$G73&lt;0,0,IF($D73="set",$M73-$G73,FALSE)),($I73-$E73)*$J73))</f>
        <v>0</v>
      </c>
      <c r="B73" s="72" t="s">
        <v>23</v>
      </c>
      <c r="C73" s="53" t="s">
        <v>371</v>
      </c>
      <c r="D73" s="53" t="s">
        <v>331</v>
      </c>
      <c r="E73" s="74">
        <v>1</v>
      </c>
      <c r="F73" s="74">
        <v>220000</v>
      </c>
      <c r="G73" s="53">
        <f>F73*E73</f>
        <v>220000</v>
      </c>
      <c r="H73" s="44" t="str">
        <f t="shared" ref="H73:H74" si="100">IF(E73=I73,"Out of Stock",I73-E73&amp;" qty Left")</f>
        <v>Out of Stock</v>
      </c>
      <c r="I73" s="52">
        <v>1</v>
      </c>
      <c r="J73" s="52">
        <v>195500</v>
      </c>
      <c r="K73" s="52">
        <v>0</v>
      </c>
      <c r="L73" s="52">
        <f t="shared" ref="L73:L74" si="101">(K73/I73)+J73</f>
        <v>195500</v>
      </c>
      <c r="M73" s="52">
        <f t="shared" ref="M73:M74" si="102">(J73*I73)+K73</f>
        <v>195500</v>
      </c>
    </row>
    <row r="74" spans="1:13" ht="20.100000000000001" customHeight="1" x14ac:dyDescent="0.25">
      <c r="A74" s="84">
        <f>IF($E74=0,$M74,IF($E74=$I74,IF($M74-$G74&lt;0,0,IF($D74="set",$M74-$G74,FALSE)),($I74-$E74)*$J74))</f>
        <v>86500</v>
      </c>
      <c r="B74" s="72" t="s">
        <v>23</v>
      </c>
      <c r="C74" s="53" t="s">
        <v>372</v>
      </c>
      <c r="D74" s="53" t="s">
        <v>331</v>
      </c>
      <c r="E74" s="74">
        <v>0</v>
      </c>
      <c r="F74" s="74">
        <v>220000</v>
      </c>
      <c r="G74" s="53">
        <f>F74*E74</f>
        <v>0</v>
      </c>
      <c r="H74" s="44" t="str">
        <f t="shared" si="100"/>
        <v>1 qty Left</v>
      </c>
      <c r="I74" s="52">
        <v>1</v>
      </c>
      <c r="J74" s="52">
        <v>86500</v>
      </c>
      <c r="K74" s="52">
        <v>0</v>
      </c>
      <c r="L74" s="52">
        <f t="shared" si="101"/>
        <v>86500</v>
      </c>
      <c r="M74" s="52">
        <f t="shared" si="102"/>
        <v>86500</v>
      </c>
    </row>
    <row r="75" spans="1:13" ht="20.100000000000001" customHeight="1" x14ac:dyDescent="0.25">
      <c r="A75" s="84">
        <f>IF($E75=0,$M75,IF($E75=$I75,IF($M75-$G75&lt;0,0,IF($D75="set",$M75-$G75,FALSE)),($I75-$E75)*$J75))</f>
        <v>0</v>
      </c>
      <c r="B75" s="72" t="s">
        <v>23</v>
      </c>
      <c r="C75" s="53" t="s">
        <v>373</v>
      </c>
      <c r="D75" s="53" t="s">
        <v>321</v>
      </c>
      <c r="E75" s="74">
        <v>1</v>
      </c>
      <c r="F75" s="74">
        <v>220000</v>
      </c>
      <c r="G75" s="53">
        <f>F75*E75</f>
        <v>220000</v>
      </c>
      <c r="H75" s="44" t="str">
        <f t="shared" ref="H75" si="103">IF(E75=I75,"Out of Stock",I75-E75&amp;" qty Left")</f>
        <v>Out of Stock</v>
      </c>
      <c r="I75" s="52">
        <v>1</v>
      </c>
      <c r="J75" s="52">
        <v>95000</v>
      </c>
      <c r="K75" s="52">
        <v>0</v>
      </c>
      <c r="L75" s="52">
        <f t="shared" ref="L75" si="104">(K75/I75)+J75</f>
        <v>95000</v>
      </c>
      <c r="M75" s="52">
        <f t="shared" ref="M75" si="105">(J75*I75)+K75</f>
        <v>95000</v>
      </c>
    </row>
    <row r="76" spans="1:13" ht="20.100000000000001" customHeight="1" x14ac:dyDescent="0.25">
      <c r="A76" s="84">
        <f>IF($E76=0,$M76,IF($E76=$I76,IF($M76-$G76&lt;0,0,IF($D76="set",$M76-$G76,FALSE)),($I76-$E76)*$J76))</f>
        <v>90000</v>
      </c>
      <c r="B76" s="72" t="s">
        <v>220</v>
      </c>
      <c r="C76" s="53" t="s">
        <v>377</v>
      </c>
      <c r="D76" s="53" t="s">
        <v>322</v>
      </c>
      <c r="E76" s="74">
        <v>3</v>
      </c>
      <c r="F76" s="74">
        <v>20000</v>
      </c>
      <c r="G76" s="53">
        <f t="shared" ref="G76" si="106">F76*E76</f>
        <v>60000</v>
      </c>
      <c r="H76" s="44" t="str">
        <f t="shared" ref="H76" si="107">IF(E76=I76,"Out of Stock",I76-E76&amp;" qty Left")</f>
        <v>6 qty Left</v>
      </c>
      <c r="I76" s="52">
        <v>9</v>
      </c>
      <c r="J76" s="52">
        <v>15000</v>
      </c>
      <c r="K76" s="52">
        <v>0</v>
      </c>
      <c r="L76" s="52">
        <f t="shared" ref="L76" si="108">(K76/I76)+J76</f>
        <v>15000</v>
      </c>
      <c r="M76" s="52">
        <f t="shared" ref="M76" si="109">(J76*I76)+K76</f>
        <v>135000</v>
      </c>
    </row>
    <row r="77" spans="1:13" ht="20.100000000000001" customHeight="1" x14ac:dyDescent="0.25">
      <c r="A77" s="84">
        <f>IF($E77=0,$M77,IF($E77=$I77,IF($M77-$G77&lt;0,0,IF($D77="set",$M77-$G77,FALSE)),($I77-$E77)*$J77))</f>
        <v>126000</v>
      </c>
      <c r="B77" s="72" t="s">
        <v>376</v>
      </c>
      <c r="C77" s="53" t="s">
        <v>378</v>
      </c>
      <c r="D77" s="53" t="s">
        <v>322</v>
      </c>
      <c r="E77" s="74">
        <v>5</v>
      </c>
      <c r="F77" s="74">
        <v>220000</v>
      </c>
      <c r="G77" s="53">
        <f t="shared" ref="G77" si="110">F77*E77</f>
        <v>1100000</v>
      </c>
      <c r="H77" s="44" t="str">
        <f t="shared" ref="H77" si="111">IF(E77=I77,"Out of Stock",I77-E77&amp;" qty Left")</f>
        <v>3 qty Left</v>
      </c>
      <c r="I77" s="52">
        <v>8</v>
      </c>
      <c r="J77" s="52">
        <v>42000</v>
      </c>
      <c r="K77" s="52">
        <v>0</v>
      </c>
      <c r="L77" s="52">
        <f t="shared" ref="L77" si="112">(K77/I77)+J77</f>
        <v>42000</v>
      </c>
      <c r="M77" s="52">
        <f t="shared" ref="M77" si="113">(J77*I77)+K77</f>
        <v>336000</v>
      </c>
    </row>
    <row r="78" spans="1:13" ht="20.100000000000001" customHeight="1" x14ac:dyDescent="0.25">
      <c r="A78" s="84">
        <f>IF($E78=0,$M78,IF($E78=$I78,IF($M78-$G78&lt;0,0,IF($D78="set",$M78-$G78,FALSE)),($I78-$E78)*$J78))</f>
        <v>1000000</v>
      </c>
      <c r="B78" s="72" t="s">
        <v>379</v>
      </c>
      <c r="C78" s="53" t="s">
        <v>380</v>
      </c>
      <c r="D78" s="53" t="s">
        <v>322</v>
      </c>
      <c r="E78" s="74">
        <v>0</v>
      </c>
      <c r="F78" s="74">
        <v>220000</v>
      </c>
      <c r="G78" s="53">
        <f t="shared" ref="G78" si="114">F78*E78</f>
        <v>0</v>
      </c>
      <c r="H78" s="44" t="str">
        <f t="shared" ref="H78" si="115">IF(E78=I78,"Out of Stock",I78-E78&amp;" qty Left")</f>
        <v>1 qty Left</v>
      </c>
      <c r="I78" s="52">
        <v>1</v>
      </c>
      <c r="J78" s="52">
        <v>1000000</v>
      </c>
      <c r="K78" s="52">
        <v>0</v>
      </c>
      <c r="L78" s="52">
        <f t="shared" ref="L78" si="116">(K78/I78)+J78</f>
        <v>1000000</v>
      </c>
      <c r="M78" s="52">
        <f t="shared" ref="M78" si="117">(J78*I78)+K78</f>
        <v>1000000</v>
      </c>
    </row>
    <row r="79" spans="1:13" ht="20.100000000000001" customHeight="1" x14ac:dyDescent="0.25">
      <c r="A79" s="84">
        <f>IF($E79=0,$M79,IF($E79=$I79,IF($M79-$G79&lt;0,0,IF($D79="set",$M79-$G79,FALSE)),($I79-$E79)*$J79))</f>
        <v>300000</v>
      </c>
      <c r="B79" s="72" t="s">
        <v>23</v>
      </c>
      <c r="C79" s="53" t="s">
        <v>381</v>
      </c>
      <c r="D79" s="53" t="s">
        <v>330</v>
      </c>
      <c r="E79" s="74">
        <v>0</v>
      </c>
      <c r="F79" s="74">
        <v>220000</v>
      </c>
      <c r="G79" s="53">
        <f t="shared" ref="G79:G91" si="118">F79*E79</f>
        <v>0</v>
      </c>
      <c r="H79" s="44" t="str">
        <f t="shared" ref="H79:H91" si="119">IF(E79=I79,"Out of Stock",I79-E79&amp;" qty Left")</f>
        <v>1 qty Left</v>
      </c>
      <c r="I79" s="52">
        <v>1</v>
      </c>
      <c r="J79" s="52">
        <v>300000</v>
      </c>
      <c r="K79" s="52">
        <v>0</v>
      </c>
      <c r="L79" s="52">
        <f t="shared" ref="L79:L91" si="120">(K79/I79)+J79</f>
        <v>300000</v>
      </c>
      <c r="M79" s="52">
        <f t="shared" ref="M79:M91" si="121">(J79*I79)+K79</f>
        <v>300000</v>
      </c>
    </row>
    <row r="80" spans="1:13" ht="20.100000000000001" customHeight="1" x14ac:dyDescent="0.25">
      <c r="A80" s="84">
        <f>IF($E80=0,$M80,IF($E80=$I80,IF($M80-$G80&lt;0,0,IF($D80="set",$M80-$G80,FALSE)),($I80-$E80)*$J80))</f>
        <v>558000</v>
      </c>
      <c r="B80" s="72" t="s">
        <v>222</v>
      </c>
      <c r="C80" s="52" t="s">
        <v>405</v>
      </c>
      <c r="D80" s="52" t="s">
        <v>401</v>
      </c>
      <c r="E80" s="74">
        <v>0</v>
      </c>
      <c r="F80" s="74">
        <v>220000</v>
      </c>
      <c r="G80" s="53">
        <f t="shared" si="118"/>
        <v>0</v>
      </c>
      <c r="H80" s="44" t="str">
        <f t="shared" si="119"/>
        <v>1 qty Left</v>
      </c>
      <c r="I80" s="52">
        <v>1</v>
      </c>
      <c r="J80" s="52">
        <v>558000</v>
      </c>
      <c r="K80" s="52">
        <v>0</v>
      </c>
      <c r="L80" s="52">
        <f t="shared" si="120"/>
        <v>558000</v>
      </c>
      <c r="M80" s="52">
        <f t="shared" si="121"/>
        <v>558000</v>
      </c>
    </row>
    <row r="81" spans="1:13" ht="20.100000000000001" customHeight="1" x14ac:dyDescent="0.25">
      <c r="A81" s="84">
        <f>IF($E81=0,$M81,IF($E81=$I81,IF($M81-$G81&lt;0,0,IF($D81="set",$M81-$G81,FALSE)),($I81-$E81)*$J81))</f>
        <v>220000</v>
      </c>
      <c r="B81" s="72" t="s">
        <v>222</v>
      </c>
      <c r="C81" s="52" t="s">
        <v>400</v>
      </c>
      <c r="D81" s="51" t="s">
        <v>401</v>
      </c>
      <c r="E81" s="74">
        <v>1</v>
      </c>
      <c r="F81" s="74">
        <v>220000</v>
      </c>
      <c r="G81" s="53">
        <f t="shared" si="118"/>
        <v>220000</v>
      </c>
      <c r="H81" s="44" t="str">
        <f t="shared" si="119"/>
        <v>2 qty Left</v>
      </c>
      <c r="I81" s="52">
        <v>3</v>
      </c>
      <c r="J81" s="52">
        <v>110000</v>
      </c>
      <c r="K81" s="52">
        <v>0</v>
      </c>
      <c r="L81" s="52">
        <f t="shared" si="120"/>
        <v>110000</v>
      </c>
      <c r="M81" s="52">
        <f t="shared" si="121"/>
        <v>330000</v>
      </c>
    </row>
    <row r="82" spans="1:13" ht="20.100000000000001" customHeight="1" x14ac:dyDescent="0.25">
      <c r="A82" s="84">
        <f>IF($E82=0,$M82,IF($E82=$I82,IF($M82-$G82&lt;0,0,IF($D82="set",$M82-$G82,FALSE)),($I82-$E82)*$J82))</f>
        <v>127500</v>
      </c>
      <c r="B82" s="72" t="s">
        <v>23</v>
      </c>
      <c r="C82" s="53" t="s">
        <v>402</v>
      </c>
      <c r="D82" s="53" t="s">
        <v>331</v>
      </c>
      <c r="E82" s="74">
        <v>0</v>
      </c>
      <c r="F82" s="74">
        <v>220000</v>
      </c>
      <c r="G82" s="53">
        <f t="shared" si="118"/>
        <v>0</v>
      </c>
      <c r="H82" s="44" t="str">
        <f t="shared" si="119"/>
        <v>1 qty Left</v>
      </c>
      <c r="I82" s="52">
        <v>1</v>
      </c>
      <c r="J82" s="52">
        <v>127500</v>
      </c>
      <c r="K82" s="52">
        <v>0</v>
      </c>
      <c r="L82" s="52">
        <f t="shared" si="120"/>
        <v>127500</v>
      </c>
      <c r="M82" s="52">
        <f t="shared" si="121"/>
        <v>127500</v>
      </c>
    </row>
    <row r="83" spans="1:13" ht="20.100000000000001" customHeight="1" x14ac:dyDescent="0.25">
      <c r="A83" s="84">
        <f>IF($E83=0,$M83,IF($E83=$I83,IF($M83-$G83&lt;0,0,IF($D83="set",$M83-$G83,FALSE)),($I83-$E83)*$J83))</f>
        <v>205550</v>
      </c>
      <c r="B83" s="72" t="s">
        <v>23</v>
      </c>
      <c r="C83" s="53" t="s">
        <v>403</v>
      </c>
      <c r="D83" s="53" t="s">
        <v>320</v>
      </c>
      <c r="E83" s="74">
        <v>0</v>
      </c>
      <c r="F83" s="74">
        <v>220000</v>
      </c>
      <c r="G83" s="53">
        <f t="shared" si="118"/>
        <v>0</v>
      </c>
      <c r="H83" s="44" t="str">
        <f t="shared" si="119"/>
        <v>1 qty Left</v>
      </c>
      <c r="I83" s="52">
        <v>1</v>
      </c>
      <c r="J83" s="52">
        <v>205550</v>
      </c>
      <c r="K83" s="52">
        <v>0</v>
      </c>
      <c r="L83" s="52">
        <f t="shared" si="120"/>
        <v>205550</v>
      </c>
      <c r="M83" s="52">
        <f t="shared" si="121"/>
        <v>205550</v>
      </c>
    </row>
    <row r="84" spans="1:13" ht="20.100000000000001" customHeight="1" x14ac:dyDescent="0.25">
      <c r="A84" s="84">
        <f>IF($E84=0,$M84,IF($E84=$I84,IF($M84-$G84&lt;0,0,IF($D84="set",$M84-$G84,FALSE)),($I84-$E84)*$J84))</f>
        <v>145350</v>
      </c>
      <c r="B84" s="72" t="s">
        <v>23</v>
      </c>
      <c r="C84" s="53" t="s">
        <v>404</v>
      </c>
      <c r="D84" s="53" t="s">
        <v>320</v>
      </c>
      <c r="E84" s="74">
        <v>0</v>
      </c>
      <c r="F84" s="74">
        <v>220000</v>
      </c>
      <c r="G84" s="53">
        <f t="shared" si="118"/>
        <v>0</v>
      </c>
      <c r="H84" s="44" t="str">
        <f t="shared" si="119"/>
        <v>1 qty Left</v>
      </c>
      <c r="I84" s="52">
        <v>1</v>
      </c>
      <c r="J84" s="52">
        <v>145350</v>
      </c>
      <c r="K84" s="52">
        <v>0</v>
      </c>
      <c r="L84" s="52">
        <f t="shared" si="120"/>
        <v>145350</v>
      </c>
      <c r="M84" s="52">
        <f t="shared" si="121"/>
        <v>145350</v>
      </c>
    </row>
    <row r="85" spans="1:13" ht="20.100000000000001" customHeight="1" x14ac:dyDescent="0.25">
      <c r="A85" s="84">
        <f>IF($E85=0,$M85,IF($E85=$I85,IF($M85-$G85&lt;0,0,IF($D85="set",$M85-$G85,FALSE)),($I85-$E85)*$J85))</f>
        <v>260500</v>
      </c>
      <c r="B85" s="72" t="s">
        <v>23</v>
      </c>
      <c r="C85" s="53" t="s">
        <v>406</v>
      </c>
      <c r="D85" s="53" t="s">
        <v>331</v>
      </c>
      <c r="E85" s="74">
        <v>0</v>
      </c>
      <c r="F85" s="74">
        <v>220000</v>
      </c>
      <c r="G85" s="53">
        <f t="shared" si="118"/>
        <v>0</v>
      </c>
      <c r="H85" s="44" t="str">
        <f t="shared" si="119"/>
        <v>2 qty Left</v>
      </c>
      <c r="I85" s="52">
        <v>2</v>
      </c>
      <c r="J85" s="52">
        <v>130250</v>
      </c>
      <c r="K85" s="52">
        <v>0</v>
      </c>
      <c r="L85" s="52">
        <f t="shared" si="120"/>
        <v>130250</v>
      </c>
      <c r="M85" s="52">
        <f t="shared" si="121"/>
        <v>260500</v>
      </c>
    </row>
    <row r="86" spans="1:13" ht="20.100000000000001" customHeight="1" x14ac:dyDescent="0.25">
      <c r="A86" s="84">
        <f>IF($E86=0,$M86,IF($E86=$I86,IF($M86-$G86&lt;0,0,IF($D86="set",$M86-$G86,FALSE)),($I86-$E86)*$J86))</f>
        <v>173750</v>
      </c>
      <c r="B86" s="72" t="s">
        <v>23</v>
      </c>
      <c r="C86" s="53" t="s">
        <v>407</v>
      </c>
      <c r="D86" s="53" t="s">
        <v>331</v>
      </c>
      <c r="E86" s="74">
        <v>0</v>
      </c>
      <c r="F86" s="74">
        <v>220000</v>
      </c>
      <c r="G86" s="53">
        <f t="shared" si="118"/>
        <v>0</v>
      </c>
      <c r="H86" s="44" t="str">
        <f t="shared" si="119"/>
        <v>1 qty Left</v>
      </c>
      <c r="I86" s="52">
        <v>1</v>
      </c>
      <c r="J86" s="52">
        <v>173750</v>
      </c>
      <c r="K86" s="52">
        <v>0</v>
      </c>
      <c r="L86" s="52">
        <f t="shared" si="120"/>
        <v>173750</v>
      </c>
      <c r="M86" s="52">
        <f t="shared" si="121"/>
        <v>173750</v>
      </c>
    </row>
    <row r="87" spans="1:13" ht="20.100000000000001" customHeight="1" x14ac:dyDescent="0.25">
      <c r="A87" s="84">
        <f>IF($E87=0,$M87,IF($E87=$I87,IF($M87-$G87&lt;0,0,IF($D87="set",$M87-$G87,FALSE)),($I87-$E87)*$J87))</f>
        <v>90000</v>
      </c>
      <c r="B87" s="72" t="s">
        <v>19</v>
      </c>
      <c r="C87" s="53" t="s">
        <v>408</v>
      </c>
      <c r="D87" s="53" t="s">
        <v>330</v>
      </c>
      <c r="E87" s="74">
        <v>0</v>
      </c>
      <c r="F87" s="74">
        <v>220000</v>
      </c>
      <c r="G87" s="53">
        <f t="shared" si="118"/>
        <v>0</v>
      </c>
      <c r="H87" s="44" t="str">
        <f t="shared" si="119"/>
        <v>2 qty Left</v>
      </c>
      <c r="I87" s="52">
        <v>2</v>
      </c>
      <c r="J87" s="52">
        <v>45000</v>
      </c>
      <c r="K87" s="52">
        <v>0</v>
      </c>
      <c r="L87" s="52">
        <f t="shared" si="120"/>
        <v>45000</v>
      </c>
      <c r="M87" s="52">
        <f t="shared" si="121"/>
        <v>90000</v>
      </c>
    </row>
    <row r="88" spans="1:13" ht="20.100000000000001" customHeight="1" x14ac:dyDescent="0.25">
      <c r="A88" s="84">
        <f>IF($E88=0,$M88,IF($E88=$I88,IF($M88-$G88&lt;0,0,IF($D88="set",$M88-$G88,FALSE)),($I88-$E88)*$J88))</f>
        <v>600000</v>
      </c>
      <c r="B88" s="72" t="s">
        <v>210</v>
      </c>
      <c r="C88" s="53" t="s">
        <v>411</v>
      </c>
      <c r="D88" s="53" t="s">
        <v>330</v>
      </c>
      <c r="E88" s="74">
        <v>0</v>
      </c>
      <c r="F88" s="74">
        <v>220000</v>
      </c>
      <c r="G88" s="53">
        <f t="shared" si="118"/>
        <v>0</v>
      </c>
      <c r="H88" s="44" t="str">
        <f t="shared" si="119"/>
        <v>6 qty Left</v>
      </c>
      <c r="I88" s="52">
        <v>6</v>
      </c>
      <c r="J88" s="52">
        <v>100000</v>
      </c>
      <c r="K88" s="52">
        <v>0</v>
      </c>
      <c r="L88" s="52">
        <f t="shared" si="120"/>
        <v>100000</v>
      </c>
      <c r="M88" s="52">
        <f t="shared" si="121"/>
        <v>600000</v>
      </c>
    </row>
    <row r="89" spans="1:13" ht="20.100000000000001" customHeight="1" x14ac:dyDescent="0.25">
      <c r="A89" s="84">
        <f>IF($E89=0,$M89,IF($E89=$I89,IF($M89-$G89&lt;0,0,IF($D89="set",$M89-$G89,FALSE)),($I89-$E89)*$J89))</f>
        <v>300000</v>
      </c>
      <c r="B89" s="72" t="s">
        <v>413</v>
      </c>
      <c r="C89" s="52" t="s">
        <v>412</v>
      </c>
      <c r="D89" s="52" t="s">
        <v>401</v>
      </c>
      <c r="E89" s="74">
        <v>0</v>
      </c>
      <c r="F89" s="74">
        <v>220000</v>
      </c>
      <c r="G89" s="53">
        <f t="shared" si="118"/>
        <v>0</v>
      </c>
      <c r="H89" s="44" t="str">
        <f t="shared" si="119"/>
        <v>1 qty Left</v>
      </c>
      <c r="I89" s="52">
        <v>1</v>
      </c>
      <c r="J89" s="52">
        <v>300000</v>
      </c>
      <c r="K89" s="52">
        <v>0</v>
      </c>
      <c r="L89" s="52">
        <f t="shared" si="120"/>
        <v>300000</v>
      </c>
      <c r="M89" s="52">
        <f t="shared" si="121"/>
        <v>300000</v>
      </c>
    </row>
    <row r="90" spans="1:13" ht="20.100000000000001" customHeight="1" x14ac:dyDescent="0.25">
      <c r="A90" s="84">
        <f>IF($E90=0,$M90,IF($E90=$I90,IF($M90-$G90&lt;0,0,IF($D90="set",$M90-$G90,FALSE)),($I90-$E90)*$J90))</f>
        <v>196000</v>
      </c>
      <c r="B90" s="72" t="s">
        <v>23</v>
      </c>
      <c r="C90" s="53" t="s">
        <v>414</v>
      </c>
      <c r="D90" s="53" t="s">
        <v>331</v>
      </c>
      <c r="E90" s="74">
        <v>0</v>
      </c>
      <c r="F90" s="74">
        <v>220000</v>
      </c>
      <c r="G90" s="53">
        <f t="shared" si="118"/>
        <v>0</v>
      </c>
      <c r="H90" s="44" t="str">
        <f t="shared" si="119"/>
        <v>1 qty Left</v>
      </c>
      <c r="I90" s="52">
        <v>1</v>
      </c>
      <c r="J90" s="52">
        <v>196000</v>
      </c>
      <c r="K90" s="52">
        <v>0</v>
      </c>
      <c r="L90" s="52">
        <f t="shared" si="120"/>
        <v>196000</v>
      </c>
      <c r="M90" s="52">
        <f t="shared" si="121"/>
        <v>196000</v>
      </c>
    </row>
    <row r="91" spans="1:13" ht="20.100000000000001" customHeight="1" x14ac:dyDescent="0.25">
      <c r="A91" s="84">
        <f>IF($E91=0,$M91,IF($E91=$I91,IF($M91-$G91&lt;0,0,IF($D91="set",$M91-$G91,FALSE)),($I91-$E91)*$J91))</f>
        <v>82200</v>
      </c>
      <c r="B91" s="72" t="s">
        <v>21</v>
      </c>
      <c r="C91" s="53" t="s">
        <v>415</v>
      </c>
      <c r="D91" s="53" t="s">
        <v>331</v>
      </c>
      <c r="E91" s="74">
        <v>0</v>
      </c>
      <c r="F91" s="74">
        <v>220000</v>
      </c>
      <c r="G91" s="53">
        <f t="shared" si="118"/>
        <v>0</v>
      </c>
      <c r="H91" s="44" t="str">
        <f t="shared" si="119"/>
        <v>2 qty Left</v>
      </c>
      <c r="I91" s="52">
        <v>2</v>
      </c>
      <c r="J91" s="52">
        <v>41100</v>
      </c>
      <c r="K91" s="52">
        <v>0</v>
      </c>
      <c r="L91" s="52">
        <f t="shared" si="120"/>
        <v>41100</v>
      </c>
      <c r="M91" s="52">
        <f t="shared" si="121"/>
        <v>82200</v>
      </c>
    </row>
    <row r="92" spans="1:13" ht="20.100000000000001" customHeight="1" x14ac:dyDescent="0.25">
      <c r="B92" s="72"/>
      <c r="C92" s="53"/>
      <c r="D92" s="53"/>
      <c r="E92" s="74"/>
      <c r="F92" s="74"/>
      <c r="G92" s="53"/>
      <c r="H92" s="44"/>
      <c r="I92" s="52"/>
      <c r="J92" s="52"/>
      <c r="K92" s="52"/>
      <c r="L92" s="52"/>
      <c r="M92" s="52"/>
    </row>
    <row r="93" spans="1:13" ht="20.100000000000001" customHeight="1" x14ac:dyDescent="0.25">
      <c r="B93" s="76"/>
      <c r="C93" s="52"/>
      <c r="D93" s="52"/>
      <c r="E93" s="52"/>
      <c r="F93" s="52"/>
      <c r="G93" s="52"/>
      <c r="I93" s="52"/>
      <c r="J93" s="52"/>
      <c r="K93" s="52"/>
      <c r="L93" s="52"/>
      <c r="M93" s="52"/>
    </row>
    <row r="94" spans="1:13" ht="20.100000000000001" customHeight="1" x14ac:dyDescent="0.25">
      <c r="B94" s="76"/>
      <c r="C94" s="52"/>
      <c r="D94" s="52"/>
      <c r="E94" s="52"/>
      <c r="F94" s="52"/>
      <c r="G94" s="52"/>
      <c r="I94" s="52"/>
      <c r="J94" s="52"/>
      <c r="K94" s="52"/>
      <c r="L94" s="52"/>
      <c r="M94" s="52"/>
    </row>
    <row r="95" spans="1:13" ht="20.100000000000001" customHeight="1" x14ac:dyDescent="0.25">
      <c r="B95" s="76"/>
      <c r="C95" s="52"/>
      <c r="D95" s="52"/>
      <c r="E95" s="52"/>
      <c r="F95" s="52"/>
      <c r="G95" s="52"/>
      <c r="I95" s="52"/>
      <c r="J95" s="52"/>
      <c r="K95" s="52"/>
      <c r="L95" s="52"/>
      <c r="M95" s="52"/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72"/>
      <c r="C98" s="53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99" spans="2:13" ht="20.100000000000001" customHeight="1" x14ac:dyDescent="0.25">
      <c r="B99" s="76"/>
      <c r="C99" s="52"/>
      <c r="D99" s="52"/>
      <c r="E99" s="52"/>
      <c r="F99" s="52"/>
      <c r="G99" s="52"/>
      <c r="I99" s="52"/>
      <c r="J99" s="52"/>
      <c r="K99" s="52"/>
      <c r="L99" s="52"/>
      <c r="M99" s="52"/>
    </row>
    <row r="100" spans="2:13" ht="20.100000000000001" customHeight="1" x14ac:dyDescent="0.25">
      <c r="B100" s="76"/>
      <c r="C100" s="52"/>
      <c r="D100" s="52"/>
      <c r="E100" s="52"/>
      <c r="F100" s="52"/>
      <c r="G100" s="52"/>
      <c r="I100" s="52"/>
      <c r="J100" s="52"/>
      <c r="K100" s="52"/>
      <c r="L100" s="52"/>
      <c r="M100" s="52"/>
    </row>
    <row r="101" spans="2:13" ht="20.100000000000001" customHeight="1" x14ac:dyDescent="0.25">
      <c r="B101" s="76"/>
      <c r="C101" s="52"/>
      <c r="D101" s="52"/>
      <c r="E101" s="52"/>
      <c r="F101" s="52"/>
      <c r="G101" s="52"/>
      <c r="I101" s="52"/>
      <c r="J101" s="52"/>
      <c r="K101" s="52"/>
      <c r="L101" s="52"/>
      <c r="M101" s="52"/>
    </row>
    <row r="102" spans="2:13" ht="20.100000000000001" customHeight="1" x14ac:dyDescent="0.25">
      <c r="B102" s="76"/>
      <c r="C102" s="52"/>
      <c r="D102" s="52"/>
      <c r="E102" s="52"/>
      <c r="F102" s="52"/>
      <c r="G102" s="52"/>
      <c r="I102" s="52"/>
      <c r="J102" s="52"/>
      <c r="K102" s="52"/>
      <c r="L102" s="52"/>
      <c r="M102" s="52"/>
    </row>
    <row r="103" spans="2:13" ht="20.100000000000001" customHeight="1" x14ac:dyDescent="0.25">
      <c r="B103" s="76"/>
      <c r="C103" s="52"/>
      <c r="D103" s="52"/>
      <c r="E103" s="52"/>
      <c r="F103" s="52"/>
      <c r="G103" s="52"/>
      <c r="I103" s="52"/>
      <c r="J103" s="52"/>
      <c r="K103" s="52"/>
      <c r="L103" s="52"/>
      <c r="M103" s="52"/>
    </row>
    <row r="104" spans="2:13" ht="20.100000000000001" customHeight="1" x14ac:dyDescent="0.25">
      <c r="B104" s="76"/>
      <c r="C104" s="52"/>
      <c r="D104" s="52"/>
      <c r="E104" s="52"/>
      <c r="F104" s="52"/>
      <c r="G104" s="52"/>
      <c r="I104" s="52"/>
      <c r="J104" s="52"/>
      <c r="K104" s="52"/>
      <c r="L104" s="52"/>
      <c r="M104" s="52"/>
    </row>
    <row r="105" spans="2:13" ht="20.100000000000001" customHeight="1" x14ac:dyDescent="0.25">
      <c r="B105" s="76"/>
      <c r="C105" s="52"/>
      <c r="D105" s="52"/>
      <c r="E105" s="52"/>
      <c r="F105" s="52"/>
      <c r="G105" s="52"/>
      <c r="I105" s="52"/>
      <c r="J105" s="52"/>
      <c r="K105" s="52"/>
      <c r="L105" s="52"/>
      <c r="M105" s="52"/>
    </row>
    <row r="106" spans="2:13" ht="20.100000000000001" customHeight="1" x14ac:dyDescent="0.25">
      <c r="B106" s="76"/>
      <c r="C106" s="52"/>
      <c r="D106" s="52"/>
      <c r="E106" s="52"/>
      <c r="F106" s="52"/>
      <c r="G106" s="52"/>
      <c r="I106" s="52"/>
      <c r="J106" s="52"/>
      <c r="K106" s="52"/>
      <c r="L106" s="52"/>
      <c r="M106" s="52"/>
    </row>
    <row r="107" spans="2:13" ht="20.100000000000001" customHeight="1" x14ac:dyDescent="0.25">
      <c r="B107" s="76"/>
      <c r="C107" s="52"/>
      <c r="D107" s="52"/>
      <c r="E107" s="52"/>
      <c r="F107" s="52"/>
      <c r="G107" s="52"/>
      <c r="I107" s="52"/>
      <c r="J107" s="52"/>
      <c r="K107" s="52"/>
      <c r="L107" s="52"/>
      <c r="M107" s="52"/>
    </row>
    <row r="108" spans="2:13" ht="20.100000000000001" customHeight="1" x14ac:dyDescent="0.25">
      <c r="B108" s="76"/>
      <c r="C108" s="52"/>
      <c r="D108" s="52"/>
      <c r="E108" s="52"/>
      <c r="F108" s="52"/>
      <c r="G108" s="52"/>
      <c r="I108" s="52"/>
      <c r="J108" s="52"/>
      <c r="K108" s="52"/>
      <c r="L108" s="52"/>
      <c r="M108" s="52"/>
    </row>
    <row r="109" spans="2:13" ht="20.100000000000001" customHeight="1" x14ac:dyDescent="0.25">
      <c r="B109" s="76"/>
      <c r="C109" s="52"/>
      <c r="D109" s="52"/>
      <c r="E109" s="52"/>
      <c r="F109" s="52"/>
      <c r="G109" s="52"/>
      <c r="I109" s="52"/>
      <c r="J109" s="52"/>
      <c r="K109" s="52"/>
      <c r="L109" s="52"/>
      <c r="M109" s="52"/>
    </row>
    <row r="110" spans="2:13" ht="20.100000000000001" customHeight="1" x14ac:dyDescent="0.25">
      <c r="B110" s="76"/>
      <c r="C110" s="52"/>
      <c r="D110" s="52"/>
      <c r="E110" s="52"/>
      <c r="F110" s="52"/>
      <c r="G110" s="52"/>
      <c r="I110" s="52"/>
      <c r="J110" s="52"/>
      <c r="K110" s="52"/>
      <c r="L110" s="52"/>
      <c r="M110" s="52"/>
    </row>
    <row r="111" spans="2:13" ht="20.100000000000001" customHeight="1" x14ac:dyDescent="0.25">
      <c r="B111" s="76"/>
      <c r="C111" s="52"/>
      <c r="D111" s="52"/>
      <c r="E111" s="52"/>
      <c r="F111" s="52"/>
      <c r="G111" s="52"/>
      <c r="I111" s="52"/>
      <c r="J111" s="52"/>
      <c r="K111" s="52"/>
      <c r="L111" s="52"/>
      <c r="M111" s="52"/>
    </row>
    <row r="112" spans="2:13" ht="20.100000000000001" customHeight="1" x14ac:dyDescent="0.25">
      <c r="B112" s="76"/>
      <c r="C112" s="52"/>
      <c r="D112" s="52"/>
      <c r="E112" s="52"/>
      <c r="F112" s="52"/>
      <c r="G112" s="52"/>
      <c r="I112" s="52"/>
      <c r="J112" s="52"/>
      <c r="K112" s="52"/>
      <c r="L112" s="52"/>
      <c r="M112" s="52"/>
    </row>
    <row r="113" spans="2:13" ht="20.100000000000001" customHeight="1" x14ac:dyDescent="0.25">
      <c r="B113" s="76"/>
      <c r="C113" s="52"/>
      <c r="D113" s="52"/>
      <c r="E113" s="52"/>
      <c r="F113" s="52"/>
      <c r="G113" s="52"/>
      <c r="I113" s="52"/>
      <c r="J113" s="52"/>
      <c r="K113" s="52"/>
      <c r="L113" s="52"/>
      <c r="M113" s="52"/>
    </row>
    <row r="114" spans="2:13" ht="20.100000000000001" customHeight="1" x14ac:dyDescent="0.25">
      <c r="B114" s="76"/>
      <c r="C114" s="52"/>
      <c r="D114" s="52"/>
      <c r="E114" s="52"/>
      <c r="F114" s="52"/>
      <c r="G114" s="52"/>
      <c r="I114" s="52"/>
      <c r="J114" s="52"/>
      <c r="K114" s="52"/>
      <c r="L114" s="52"/>
      <c r="M114" s="52"/>
    </row>
    <row r="115" spans="2:13" ht="20.100000000000001" customHeight="1" x14ac:dyDescent="0.25">
      <c r="B115" s="76"/>
      <c r="C115" s="52"/>
      <c r="D115" s="52"/>
      <c r="E115" s="52"/>
      <c r="F115" s="52"/>
      <c r="G115" s="52"/>
      <c r="I115" s="52"/>
      <c r="J115" s="52"/>
      <c r="K115" s="52"/>
      <c r="L115" s="52"/>
      <c r="M115" s="52"/>
    </row>
    <row r="116" spans="2:13" ht="20.100000000000001" customHeight="1" x14ac:dyDescent="0.25">
      <c r="B116" s="76"/>
      <c r="C116" s="52"/>
      <c r="D116" s="52"/>
      <c r="E116" s="52"/>
      <c r="F116" s="52"/>
      <c r="G116" s="52"/>
      <c r="I116" s="52"/>
      <c r="J116" s="52"/>
      <c r="K116" s="52"/>
      <c r="L116" s="52"/>
      <c r="M116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223" priority="763" operator="equal">
      <formula>"Out of Stock"</formula>
    </cfRule>
  </conditionalFormatting>
  <conditionalFormatting sqref="H7">
    <cfRule type="cellIs" dxfId="222" priority="725" operator="equal">
      <formula>"Out of Stock"</formula>
    </cfRule>
  </conditionalFormatting>
  <conditionalFormatting sqref="H6">
    <cfRule type="cellIs" dxfId="221" priority="730" operator="equal">
      <formula>"Out of Stock"</formula>
    </cfRule>
  </conditionalFormatting>
  <conditionalFormatting sqref="H4">
    <cfRule type="cellIs" dxfId="220" priority="739" operator="equal">
      <formula>"Out of Stock"</formula>
    </cfRule>
  </conditionalFormatting>
  <conditionalFormatting sqref="H3">
    <cfRule type="cellIs" dxfId="219" priority="744" operator="equal">
      <formula>"Out of Stock"</formula>
    </cfRule>
  </conditionalFormatting>
  <conditionalFormatting sqref="H2">
    <cfRule type="cellIs" dxfId="218" priority="710" operator="equal">
      <formula>"Out of Stock"</formula>
    </cfRule>
  </conditionalFormatting>
  <conditionalFormatting sqref="H3">
    <cfRule type="cellIs" dxfId="217" priority="699" operator="equal">
      <formula>"Out of Stock"</formula>
    </cfRule>
  </conditionalFormatting>
  <conditionalFormatting sqref="H4">
    <cfRule type="cellIs" dxfId="216" priority="696" operator="equal">
      <formula>"Out of Stock"</formula>
    </cfRule>
  </conditionalFormatting>
  <conditionalFormatting sqref="H7">
    <cfRule type="cellIs" dxfId="215" priority="689" operator="equal">
      <formula>"Out of Stock"</formula>
    </cfRule>
  </conditionalFormatting>
  <conditionalFormatting sqref="H8">
    <cfRule type="cellIs" dxfId="214" priority="685" operator="equal">
      <formula>"Out of Stock"</formula>
    </cfRule>
  </conditionalFormatting>
  <conditionalFormatting sqref="H6">
    <cfRule type="cellIs" dxfId="213" priority="690" operator="equal">
      <formula>"Out of Stock"</formula>
    </cfRule>
  </conditionalFormatting>
  <conditionalFormatting sqref="H8">
    <cfRule type="cellIs" dxfId="212" priority="686" operator="equal">
      <formula>"Out of Stock"</formula>
    </cfRule>
  </conditionalFormatting>
  <conditionalFormatting sqref="H9">
    <cfRule type="cellIs" dxfId="211" priority="640" operator="equal">
      <formula>"Out of Stock"</formula>
    </cfRule>
  </conditionalFormatting>
  <conditionalFormatting sqref="H9">
    <cfRule type="cellIs" dxfId="210" priority="639" operator="equal">
      <formula>"Out of Stock"</formula>
    </cfRule>
  </conditionalFormatting>
  <conditionalFormatting sqref="H11">
    <cfRule type="cellIs" dxfId="209" priority="620" operator="equal">
      <formula>"Out of Stock"</formula>
    </cfRule>
  </conditionalFormatting>
  <conditionalFormatting sqref="H11">
    <cfRule type="cellIs" dxfId="208" priority="619" operator="equal">
      <formula>"Out of Stock"</formula>
    </cfRule>
  </conditionalFormatting>
  <conditionalFormatting sqref="H13">
    <cfRule type="cellIs" dxfId="207" priority="546" operator="equal">
      <formula>"Out of Stock"</formula>
    </cfRule>
  </conditionalFormatting>
  <conditionalFormatting sqref="H13">
    <cfRule type="cellIs" dxfId="206" priority="545" operator="equal">
      <formula>"Out of Stock"</formula>
    </cfRule>
  </conditionalFormatting>
  <conditionalFormatting sqref="H15">
    <cfRule type="cellIs" dxfId="205" priority="460" operator="equal">
      <formula>"Out of Stock"</formula>
    </cfRule>
  </conditionalFormatting>
  <conditionalFormatting sqref="H15">
    <cfRule type="cellIs" dxfId="204" priority="459" operator="equal">
      <formula>"Out of Stock"</formula>
    </cfRule>
  </conditionalFormatting>
  <conditionalFormatting sqref="H17">
    <cfRule type="cellIs" dxfId="203" priority="393" operator="equal">
      <formula>"Out of Stock"</formula>
    </cfRule>
  </conditionalFormatting>
  <conditionalFormatting sqref="H17">
    <cfRule type="cellIs" dxfId="202" priority="394" operator="equal">
      <formula>"Out of Stock"</formula>
    </cfRule>
  </conditionalFormatting>
  <conditionalFormatting sqref="H16">
    <cfRule type="cellIs" dxfId="201" priority="395" operator="equal">
      <formula>"Out of Stock"</formula>
    </cfRule>
  </conditionalFormatting>
  <conditionalFormatting sqref="H18">
    <cfRule type="cellIs" dxfId="200" priority="392" operator="equal">
      <formula>"Out of Stock"</formula>
    </cfRule>
  </conditionalFormatting>
  <conditionalFormatting sqref="H19">
    <cfRule type="cellIs" dxfId="199" priority="390" operator="equal">
      <formula>"Out of Stock"</formula>
    </cfRule>
  </conditionalFormatting>
  <conditionalFormatting sqref="H16">
    <cfRule type="cellIs" dxfId="198" priority="396" operator="equal">
      <formula>"Out of Stock"</formula>
    </cfRule>
  </conditionalFormatting>
  <conditionalFormatting sqref="H18">
    <cfRule type="cellIs" dxfId="197" priority="391" operator="equal">
      <formula>"Out of Stock"</formula>
    </cfRule>
  </conditionalFormatting>
  <conditionalFormatting sqref="H19">
    <cfRule type="cellIs" dxfId="196" priority="389" operator="equal">
      <formula>"Out of Stock"</formula>
    </cfRule>
  </conditionalFormatting>
  <conditionalFormatting sqref="H20">
    <cfRule type="cellIs" dxfId="195" priority="380" operator="equal">
      <formula>"Out of Stock"</formula>
    </cfRule>
  </conditionalFormatting>
  <conditionalFormatting sqref="H20">
    <cfRule type="cellIs" dxfId="194" priority="379" operator="equal">
      <formula>"Out of Stock"</formula>
    </cfRule>
  </conditionalFormatting>
  <conditionalFormatting sqref="H21">
    <cfRule type="cellIs" dxfId="193" priority="339" operator="equal">
      <formula>"Out of Stock"</formula>
    </cfRule>
  </conditionalFormatting>
  <conditionalFormatting sqref="H22">
    <cfRule type="cellIs" dxfId="192" priority="338" operator="equal">
      <formula>"Out of Stock"</formula>
    </cfRule>
  </conditionalFormatting>
  <conditionalFormatting sqref="H25">
    <cfRule type="cellIs" dxfId="191" priority="300" operator="equal">
      <formula>"Out of Stock"</formula>
    </cfRule>
  </conditionalFormatting>
  <conditionalFormatting sqref="H21">
    <cfRule type="cellIs" dxfId="190" priority="340" operator="equal">
      <formula>"Out of Stock"</formula>
    </cfRule>
  </conditionalFormatting>
  <conditionalFormatting sqref="H22">
    <cfRule type="cellIs" dxfId="189" priority="337" operator="equal">
      <formula>"Out of Stock"</formula>
    </cfRule>
  </conditionalFormatting>
  <conditionalFormatting sqref="H25">
    <cfRule type="cellIs" dxfId="188" priority="301" operator="equal">
      <formula>"Out of Stock"</formula>
    </cfRule>
  </conditionalFormatting>
  <conditionalFormatting sqref="H23">
    <cfRule type="cellIs" dxfId="187" priority="333" operator="equal">
      <formula>"Out of Stock"</formula>
    </cfRule>
  </conditionalFormatting>
  <conditionalFormatting sqref="H23">
    <cfRule type="cellIs" dxfId="186" priority="332" operator="equal">
      <formula>"Out of Stock"</formula>
    </cfRule>
  </conditionalFormatting>
  <conditionalFormatting sqref="H28">
    <cfRule type="cellIs" dxfId="185" priority="293" operator="equal">
      <formula>"Out of Stock"</formula>
    </cfRule>
  </conditionalFormatting>
  <conditionalFormatting sqref="H28">
    <cfRule type="cellIs" dxfId="184" priority="292" operator="equal">
      <formula>"Out of Stock"</formula>
    </cfRule>
  </conditionalFormatting>
  <conditionalFormatting sqref="H24">
    <cfRule type="cellIs" dxfId="183" priority="329" operator="equal">
      <formula>"Out of Stock"</formula>
    </cfRule>
  </conditionalFormatting>
  <conditionalFormatting sqref="H24">
    <cfRule type="cellIs" dxfId="182" priority="328" operator="equal">
      <formula>"Out of Stock"</formula>
    </cfRule>
  </conditionalFormatting>
  <conditionalFormatting sqref="H5">
    <cfRule type="cellIs" dxfId="181" priority="327" operator="equal">
      <formula>"Out of Stock"</formula>
    </cfRule>
  </conditionalFormatting>
  <conditionalFormatting sqref="H5">
    <cfRule type="cellIs" dxfId="180" priority="326" operator="equal">
      <formula>"Out of Stock"</formula>
    </cfRule>
  </conditionalFormatting>
  <conditionalFormatting sqref="H26">
    <cfRule type="cellIs" dxfId="179" priority="299" operator="equal">
      <formula>"Out of Stock"</formula>
    </cfRule>
  </conditionalFormatting>
  <conditionalFormatting sqref="H26">
    <cfRule type="cellIs" dxfId="178" priority="298" operator="equal">
      <formula>"Out of Stock"</formula>
    </cfRule>
  </conditionalFormatting>
  <conditionalFormatting sqref="H27">
    <cfRule type="cellIs" dxfId="177" priority="295" operator="equal">
      <formula>"Out of Stock"</formula>
    </cfRule>
  </conditionalFormatting>
  <conditionalFormatting sqref="H27">
    <cfRule type="cellIs" dxfId="176" priority="294" operator="equal">
      <formula>"Out of Stock"</formula>
    </cfRule>
  </conditionalFormatting>
  <conditionalFormatting sqref="H29">
    <cfRule type="cellIs" dxfId="175" priority="291" operator="equal">
      <formula>"Out of Stock"</formula>
    </cfRule>
  </conditionalFormatting>
  <conditionalFormatting sqref="H29">
    <cfRule type="cellIs" dxfId="174" priority="290" operator="equal">
      <formula>"Out of Stock"</formula>
    </cfRule>
  </conditionalFormatting>
  <conditionalFormatting sqref="H30">
    <cfRule type="cellIs" dxfId="173" priority="275" operator="equal">
      <formula>"Out of Stock"</formula>
    </cfRule>
  </conditionalFormatting>
  <conditionalFormatting sqref="H30">
    <cfRule type="cellIs" dxfId="172" priority="274" operator="equal">
      <formula>"Out of Stock"</formula>
    </cfRule>
  </conditionalFormatting>
  <conditionalFormatting sqref="H31">
    <cfRule type="cellIs" dxfId="171" priority="273" operator="equal">
      <formula>"Out of Stock"</formula>
    </cfRule>
  </conditionalFormatting>
  <conditionalFormatting sqref="H31">
    <cfRule type="cellIs" dxfId="170" priority="272" operator="equal">
      <formula>"Out of Stock"</formula>
    </cfRule>
  </conditionalFormatting>
  <conditionalFormatting sqref="H10">
    <cfRule type="cellIs" dxfId="169" priority="253" operator="equal">
      <formula>"Out of Stock"</formula>
    </cfRule>
  </conditionalFormatting>
  <conditionalFormatting sqref="H10">
    <cfRule type="cellIs" dxfId="168" priority="252" operator="equal">
      <formula>"Out of Stock"</formula>
    </cfRule>
  </conditionalFormatting>
  <conditionalFormatting sqref="H12">
    <cfRule type="cellIs" dxfId="167" priority="251" operator="equal">
      <formula>"Out of Stock"</formula>
    </cfRule>
  </conditionalFormatting>
  <conditionalFormatting sqref="H12">
    <cfRule type="cellIs" dxfId="166" priority="250" operator="equal">
      <formula>"Out of Stock"</formula>
    </cfRule>
  </conditionalFormatting>
  <conditionalFormatting sqref="H33">
    <cfRule type="cellIs" dxfId="165" priority="237" operator="equal">
      <formula>"Out of Stock"</formula>
    </cfRule>
  </conditionalFormatting>
  <conditionalFormatting sqref="H33">
    <cfRule type="cellIs" dxfId="164" priority="236" operator="equal">
      <formula>"Out of Stock"</formula>
    </cfRule>
  </conditionalFormatting>
  <conditionalFormatting sqref="H32">
    <cfRule type="cellIs" dxfId="163" priority="243" operator="equal">
      <formula>"Out of Stock"</formula>
    </cfRule>
  </conditionalFormatting>
  <conditionalFormatting sqref="H32">
    <cfRule type="cellIs" dxfId="162" priority="242" operator="equal">
      <formula>"Out of Stock"</formula>
    </cfRule>
  </conditionalFormatting>
  <conditionalFormatting sqref="H35">
    <cfRule type="cellIs" dxfId="161" priority="233" operator="equal">
      <formula>"Out of Stock"</formula>
    </cfRule>
  </conditionalFormatting>
  <conditionalFormatting sqref="H35">
    <cfRule type="cellIs" dxfId="160" priority="232" operator="equal">
      <formula>"Out of Stock"</formula>
    </cfRule>
  </conditionalFormatting>
  <conditionalFormatting sqref="H36">
    <cfRule type="cellIs" dxfId="159" priority="229" operator="equal">
      <formula>"Out of Stock"</formula>
    </cfRule>
  </conditionalFormatting>
  <conditionalFormatting sqref="H36">
    <cfRule type="cellIs" dxfId="158" priority="228" operator="equal">
      <formula>"Out of Stock"</formula>
    </cfRule>
  </conditionalFormatting>
  <conditionalFormatting sqref="H34">
    <cfRule type="cellIs" dxfId="157" priority="235" operator="equal">
      <formula>"Out of Stock"</formula>
    </cfRule>
  </conditionalFormatting>
  <conditionalFormatting sqref="H34">
    <cfRule type="cellIs" dxfId="156" priority="234" operator="equal">
      <formula>"Out of Stock"</formula>
    </cfRule>
  </conditionalFormatting>
  <conditionalFormatting sqref="H37">
    <cfRule type="cellIs" dxfId="155" priority="217" operator="equal">
      <formula>"Out of Stock"</formula>
    </cfRule>
  </conditionalFormatting>
  <conditionalFormatting sqref="H37">
    <cfRule type="cellIs" dxfId="154" priority="216" operator="equal">
      <formula>"Out of Stock"</formula>
    </cfRule>
  </conditionalFormatting>
  <conditionalFormatting sqref="H38">
    <cfRule type="cellIs" dxfId="153" priority="207" operator="equal">
      <formula>"Out of Stock"</formula>
    </cfRule>
  </conditionalFormatting>
  <conditionalFormatting sqref="H38">
    <cfRule type="cellIs" dxfId="152" priority="206" operator="equal">
      <formula>"Out of Stock"</formula>
    </cfRule>
  </conditionalFormatting>
  <conditionalFormatting sqref="H40">
    <cfRule type="cellIs" dxfId="151" priority="203" operator="equal">
      <formula>"Out of Stock"</formula>
    </cfRule>
  </conditionalFormatting>
  <conditionalFormatting sqref="H40">
    <cfRule type="cellIs" dxfId="150" priority="202" operator="equal">
      <formula>"Out of Stock"</formula>
    </cfRule>
  </conditionalFormatting>
  <conditionalFormatting sqref="H14">
    <cfRule type="cellIs" dxfId="149" priority="201" operator="equal">
      <formula>"Out of Stock"</formula>
    </cfRule>
  </conditionalFormatting>
  <conditionalFormatting sqref="H14">
    <cfRule type="cellIs" dxfId="148" priority="200" operator="equal">
      <formula>"Out of Stock"</formula>
    </cfRule>
  </conditionalFormatting>
  <conditionalFormatting sqref="H39">
    <cfRule type="cellIs" dxfId="147" priority="205" operator="equal">
      <formula>"Out of Stock"</formula>
    </cfRule>
  </conditionalFormatting>
  <conditionalFormatting sqref="H39">
    <cfRule type="cellIs" dxfId="146" priority="204" operator="equal">
      <formula>"Out of Stock"</formula>
    </cfRule>
  </conditionalFormatting>
  <conditionalFormatting sqref="H41">
    <cfRule type="cellIs" dxfId="145" priority="197" operator="equal">
      <formula>"Out of Stock"</formula>
    </cfRule>
  </conditionalFormatting>
  <conditionalFormatting sqref="H41">
    <cfRule type="cellIs" dxfId="144" priority="196" operator="equal">
      <formula>"Out of Stock"</formula>
    </cfRule>
  </conditionalFormatting>
  <conditionalFormatting sqref="H42">
    <cfRule type="cellIs" dxfId="143" priority="193" operator="equal">
      <formula>"Out of Stock"</formula>
    </cfRule>
  </conditionalFormatting>
  <conditionalFormatting sqref="H42">
    <cfRule type="cellIs" dxfId="142" priority="192" operator="equal">
      <formula>"Out of Stock"</formula>
    </cfRule>
  </conditionalFormatting>
  <conditionalFormatting sqref="H43">
    <cfRule type="cellIs" dxfId="141" priority="183" operator="equal">
      <formula>"Out of Stock"</formula>
    </cfRule>
  </conditionalFormatting>
  <conditionalFormatting sqref="H43">
    <cfRule type="cellIs" dxfId="140" priority="182" operator="equal">
      <formula>"Out of Stock"</formula>
    </cfRule>
  </conditionalFormatting>
  <conditionalFormatting sqref="H44">
    <cfRule type="cellIs" dxfId="139" priority="181" operator="equal">
      <formula>"Out of Stock"</formula>
    </cfRule>
  </conditionalFormatting>
  <conditionalFormatting sqref="H44">
    <cfRule type="cellIs" dxfId="138" priority="180" operator="equal">
      <formula>"Out of Stock"</formula>
    </cfRule>
  </conditionalFormatting>
  <conditionalFormatting sqref="H45">
    <cfRule type="cellIs" dxfId="137" priority="163" operator="equal">
      <formula>"Out of Stock"</formula>
    </cfRule>
  </conditionalFormatting>
  <conditionalFormatting sqref="H45">
    <cfRule type="cellIs" dxfId="136" priority="162" operator="equal">
      <formula>"Out of Stock"</formula>
    </cfRule>
  </conditionalFormatting>
  <conditionalFormatting sqref="H49">
    <cfRule type="cellIs" dxfId="135" priority="151" operator="equal">
      <formula>"Out of Stock"</formula>
    </cfRule>
  </conditionalFormatting>
  <conditionalFormatting sqref="H50">
    <cfRule type="cellIs" dxfId="134" priority="150" operator="equal">
      <formula>"Out of Stock"</formula>
    </cfRule>
  </conditionalFormatting>
  <conditionalFormatting sqref="H46">
    <cfRule type="cellIs" dxfId="133" priority="159" operator="equal">
      <formula>"Out of Stock"</formula>
    </cfRule>
  </conditionalFormatting>
  <conditionalFormatting sqref="H46">
    <cfRule type="cellIs" dxfId="132" priority="158" operator="equal">
      <formula>"Out of Stock"</formula>
    </cfRule>
  </conditionalFormatting>
  <conditionalFormatting sqref="H47">
    <cfRule type="cellIs" dxfId="131" priority="157" operator="equal">
      <formula>"Out of Stock"</formula>
    </cfRule>
  </conditionalFormatting>
  <conditionalFormatting sqref="H47">
    <cfRule type="cellIs" dxfId="130" priority="156" operator="equal">
      <formula>"Out of Stock"</formula>
    </cfRule>
  </conditionalFormatting>
  <conditionalFormatting sqref="H48">
    <cfRule type="cellIs" dxfId="129" priority="154" operator="equal">
      <formula>"Out of Stock"</formula>
    </cfRule>
  </conditionalFormatting>
  <conditionalFormatting sqref="H48">
    <cfRule type="cellIs" dxfId="128" priority="153" operator="equal">
      <formula>"Out of Stock"</formula>
    </cfRule>
  </conditionalFormatting>
  <conditionalFormatting sqref="H49">
    <cfRule type="cellIs" dxfId="127" priority="152" operator="equal">
      <formula>"Out of Stock"</formula>
    </cfRule>
  </conditionalFormatting>
  <conditionalFormatting sqref="H50">
    <cfRule type="cellIs" dxfId="126" priority="149" operator="equal">
      <formula>"Out of Stock"</formula>
    </cfRule>
  </conditionalFormatting>
  <conditionalFormatting sqref="C48">
    <cfRule type="duplicateValues" dxfId="125" priority="148"/>
  </conditionalFormatting>
  <conditionalFormatting sqref="C49">
    <cfRule type="duplicateValues" dxfId="124" priority="147"/>
  </conditionalFormatting>
  <conditionalFormatting sqref="C50">
    <cfRule type="duplicateValues" dxfId="123" priority="146"/>
  </conditionalFormatting>
  <conditionalFormatting sqref="H51">
    <cfRule type="cellIs" dxfId="122" priority="143" operator="equal">
      <formula>"Out of Stock"</formula>
    </cfRule>
  </conditionalFormatting>
  <conditionalFormatting sqref="H51">
    <cfRule type="cellIs" dxfId="121" priority="142" operator="equal">
      <formula>"Out of Stock"</formula>
    </cfRule>
  </conditionalFormatting>
  <conditionalFormatting sqref="B48">
    <cfRule type="duplicateValues" dxfId="120" priority="137"/>
  </conditionalFormatting>
  <conditionalFormatting sqref="B49">
    <cfRule type="duplicateValues" dxfId="119" priority="136"/>
  </conditionalFormatting>
  <conditionalFormatting sqref="B50">
    <cfRule type="duplicateValues" dxfId="118" priority="135"/>
  </conditionalFormatting>
  <conditionalFormatting sqref="H52">
    <cfRule type="cellIs" dxfId="117" priority="132" operator="equal">
      <formula>"Out of Stock"</formula>
    </cfRule>
  </conditionalFormatting>
  <conditionalFormatting sqref="H52">
    <cfRule type="cellIs" dxfId="116" priority="131" operator="equal">
      <formula>"Out of Stock"</formula>
    </cfRule>
  </conditionalFormatting>
  <conditionalFormatting sqref="H55">
    <cfRule type="cellIs" dxfId="115" priority="115" operator="equal">
      <formula>"Out of Stock"</formula>
    </cfRule>
  </conditionalFormatting>
  <conditionalFormatting sqref="H53">
    <cfRule type="cellIs" dxfId="112" priority="120" operator="equal">
      <formula>"Out of Stock"</formula>
    </cfRule>
  </conditionalFormatting>
  <conditionalFormatting sqref="H53">
    <cfRule type="cellIs" dxfId="111" priority="119" operator="equal">
      <formula>"Out of Stock"</formula>
    </cfRule>
  </conditionalFormatting>
  <conditionalFormatting sqref="H54">
    <cfRule type="cellIs" dxfId="110" priority="118" operator="equal">
      <formula>"Out of Stock"</formula>
    </cfRule>
  </conditionalFormatting>
  <conditionalFormatting sqref="H54">
    <cfRule type="cellIs" dxfId="109" priority="117" operator="equal">
      <formula>"Out of Stock"</formula>
    </cfRule>
  </conditionalFormatting>
  <conditionalFormatting sqref="H55">
    <cfRule type="cellIs" dxfId="108" priority="116" operator="equal">
      <formula>"Out of Stock"</formula>
    </cfRule>
  </conditionalFormatting>
  <conditionalFormatting sqref="H56">
    <cfRule type="cellIs" dxfId="107" priority="114" operator="equal">
      <formula>"Out of Stock"</formula>
    </cfRule>
  </conditionalFormatting>
  <conditionalFormatting sqref="H56">
    <cfRule type="cellIs" dxfId="106" priority="113" operator="equal">
      <formula>"Out of Stock"</formula>
    </cfRule>
  </conditionalFormatting>
  <conditionalFormatting sqref="H57">
    <cfRule type="cellIs" dxfId="105" priority="112" operator="equal">
      <formula>"Out of Stock"</formula>
    </cfRule>
  </conditionalFormatting>
  <conditionalFormatting sqref="H57">
    <cfRule type="cellIs" dxfId="104" priority="111" operator="equal">
      <formula>"Out of Stock"</formula>
    </cfRule>
  </conditionalFormatting>
  <conditionalFormatting sqref="H58">
    <cfRule type="cellIs" dxfId="103" priority="110" operator="equal">
      <formula>"Out of Stock"</formula>
    </cfRule>
  </conditionalFormatting>
  <conditionalFormatting sqref="H58">
    <cfRule type="cellIs" dxfId="102" priority="109" operator="equal">
      <formula>"Out of Stock"</formula>
    </cfRule>
  </conditionalFormatting>
  <conditionalFormatting sqref="H60">
    <cfRule type="cellIs" dxfId="101" priority="108" operator="equal">
      <formula>"Out of Stock"</formula>
    </cfRule>
  </conditionalFormatting>
  <conditionalFormatting sqref="H60">
    <cfRule type="cellIs" dxfId="100" priority="107" operator="equal">
      <formula>"Out of Stock"</formula>
    </cfRule>
  </conditionalFormatting>
  <conditionalFormatting sqref="H59">
    <cfRule type="cellIs" dxfId="99" priority="106" operator="equal">
      <formula>"Out of Stock"</formula>
    </cfRule>
  </conditionalFormatting>
  <conditionalFormatting sqref="H59">
    <cfRule type="cellIs" dxfId="98" priority="105" operator="equal">
      <formula>"Out of Stock"</formula>
    </cfRule>
  </conditionalFormatting>
  <conditionalFormatting sqref="H61">
    <cfRule type="cellIs" dxfId="97" priority="104" operator="equal">
      <formula>"Out of Stock"</formula>
    </cfRule>
  </conditionalFormatting>
  <conditionalFormatting sqref="H61">
    <cfRule type="cellIs" dxfId="96" priority="103" operator="equal">
      <formula>"Out of Stock"</formula>
    </cfRule>
  </conditionalFormatting>
  <conditionalFormatting sqref="H62">
    <cfRule type="cellIs" dxfId="95" priority="102" operator="equal">
      <formula>"Out of Stock"</formula>
    </cfRule>
  </conditionalFormatting>
  <conditionalFormatting sqref="H62">
    <cfRule type="cellIs" dxfId="94" priority="101" operator="equal">
      <formula>"Out of Stock"</formula>
    </cfRule>
  </conditionalFormatting>
  <conditionalFormatting sqref="H96">
    <cfRule type="cellIs" dxfId="93" priority="100" operator="equal">
      <formula>"Out of Stock"</formula>
    </cfRule>
  </conditionalFormatting>
  <conditionalFormatting sqref="H96">
    <cfRule type="cellIs" dxfId="92" priority="99" operator="equal">
      <formula>"Out of Stock"</formula>
    </cfRule>
  </conditionalFormatting>
  <conditionalFormatting sqref="H97">
    <cfRule type="cellIs" dxfId="91" priority="98" operator="equal">
      <formula>"Out of Stock"</formula>
    </cfRule>
  </conditionalFormatting>
  <conditionalFormatting sqref="H97">
    <cfRule type="cellIs" dxfId="90" priority="97" operator="equal">
      <formula>"Out of Stock"</formula>
    </cfRule>
  </conditionalFormatting>
  <conditionalFormatting sqref="H98">
    <cfRule type="cellIs" dxfId="89" priority="96" operator="equal">
      <formula>"Out of Stock"</formula>
    </cfRule>
  </conditionalFormatting>
  <conditionalFormatting sqref="H98">
    <cfRule type="cellIs" dxfId="88" priority="95" operator="equal">
      <formula>"Out of Stock"</formula>
    </cfRule>
  </conditionalFormatting>
  <conditionalFormatting sqref="H64">
    <cfRule type="cellIs" dxfId="87" priority="92" operator="equal">
      <formula>"Out of Stock"</formula>
    </cfRule>
  </conditionalFormatting>
  <conditionalFormatting sqref="H64">
    <cfRule type="cellIs" dxfId="86" priority="91" operator="equal">
      <formula>"Out of Stock"</formula>
    </cfRule>
  </conditionalFormatting>
  <conditionalFormatting sqref="H65">
    <cfRule type="cellIs" dxfId="85" priority="90" operator="equal">
      <formula>"Out of Stock"</formula>
    </cfRule>
  </conditionalFormatting>
  <conditionalFormatting sqref="H65">
    <cfRule type="cellIs" dxfId="84" priority="89" operator="equal">
      <formula>"Out of Stock"</formula>
    </cfRule>
  </conditionalFormatting>
  <conditionalFormatting sqref="H66">
    <cfRule type="cellIs" dxfId="83" priority="88" operator="equal">
      <formula>"Out of Stock"</formula>
    </cfRule>
  </conditionalFormatting>
  <conditionalFormatting sqref="H66">
    <cfRule type="cellIs" dxfId="82" priority="87" operator="equal">
      <formula>"Out of Stock"</formula>
    </cfRule>
  </conditionalFormatting>
  <conditionalFormatting sqref="H67">
    <cfRule type="cellIs" dxfId="81" priority="86" operator="equal">
      <formula>"Out of Stock"</formula>
    </cfRule>
  </conditionalFormatting>
  <conditionalFormatting sqref="H67">
    <cfRule type="cellIs" dxfId="80" priority="85" operator="equal">
      <formula>"Out of Stock"</formula>
    </cfRule>
  </conditionalFormatting>
  <conditionalFormatting sqref="H68">
    <cfRule type="cellIs" dxfId="79" priority="84" operator="equal">
      <formula>"Out of Stock"</formula>
    </cfRule>
  </conditionalFormatting>
  <conditionalFormatting sqref="H68">
    <cfRule type="cellIs" dxfId="78" priority="83" operator="equal">
      <formula>"Out of Stock"</formula>
    </cfRule>
  </conditionalFormatting>
  <conditionalFormatting sqref="H69">
    <cfRule type="cellIs" dxfId="77" priority="82" operator="equal">
      <formula>"Out of Stock"</formula>
    </cfRule>
  </conditionalFormatting>
  <conditionalFormatting sqref="H69">
    <cfRule type="cellIs" dxfId="76" priority="81" operator="equal">
      <formula>"Out of Stock"</formula>
    </cfRule>
  </conditionalFormatting>
  <conditionalFormatting sqref="H70">
    <cfRule type="cellIs" dxfId="75" priority="80" operator="equal">
      <formula>"Out of Stock"</formula>
    </cfRule>
  </conditionalFormatting>
  <conditionalFormatting sqref="H70">
    <cfRule type="cellIs" dxfId="74" priority="79" operator="equal">
      <formula>"Out of Stock"</formula>
    </cfRule>
  </conditionalFormatting>
  <conditionalFormatting sqref="H71">
    <cfRule type="cellIs" dxfId="73" priority="78" operator="equal">
      <formula>"Out of Stock"</formula>
    </cfRule>
  </conditionalFormatting>
  <conditionalFormatting sqref="H71">
    <cfRule type="cellIs" dxfId="72" priority="77" operator="equal">
      <formula>"Out of Stock"</formula>
    </cfRule>
  </conditionalFormatting>
  <conditionalFormatting sqref="H72">
    <cfRule type="cellIs" dxfId="71" priority="76" operator="equal">
      <formula>"Out of Stock"</formula>
    </cfRule>
  </conditionalFormatting>
  <conditionalFormatting sqref="H72">
    <cfRule type="cellIs" dxfId="70" priority="75" operator="equal">
      <formula>"Out of Stock"</formula>
    </cfRule>
  </conditionalFormatting>
  <conditionalFormatting sqref="H73">
    <cfRule type="cellIs" dxfId="67" priority="72" operator="equal">
      <formula>"Out of Stock"</formula>
    </cfRule>
  </conditionalFormatting>
  <conditionalFormatting sqref="H73">
    <cfRule type="cellIs" dxfId="66" priority="71" operator="equal">
      <formula>"Out of Stock"</formula>
    </cfRule>
  </conditionalFormatting>
  <conditionalFormatting sqref="H74">
    <cfRule type="cellIs" dxfId="65" priority="70" operator="equal">
      <formula>"Out of Stock"</formula>
    </cfRule>
  </conditionalFormatting>
  <conditionalFormatting sqref="H74">
    <cfRule type="cellIs" dxfId="64" priority="69" operator="equal">
      <formula>"Out of Stock"</formula>
    </cfRule>
  </conditionalFormatting>
  <conditionalFormatting sqref="H75">
    <cfRule type="cellIs" dxfId="63" priority="68" operator="equal">
      <formula>"Out of Stock"</formula>
    </cfRule>
  </conditionalFormatting>
  <conditionalFormatting sqref="H75">
    <cfRule type="cellIs" dxfId="62" priority="67" operator="equal">
      <formula>"Out of Stock"</formula>
    </cfRule>
  </conditionalFormatting>
  <conditionalFormatting sqref="H76">
    <cfRule type="cellIs" dxfId="61" priority="66" operator="equal">
      <formula>"Out of Stock"</formula>
    </cfRule>
  </conditionalFormatting>
  <conditionalFormatting sqref="H76">
    <cfRule type="cellIs" dxfId="60" priority="65" operator="equal">
      <formula>"Out of Stock"</formula>
    </cfRule>
  </conditionalFormatting>
  <conditionalFormatting sqref="H77">
    <cfRule type="cellIs" dxfId="59" priority="64" operator="equal">
      <formula>"Out of Stock"</formula>
    </cfRule>
  </conditionalFormatting>
  <conditionalFormatting sqref="H77">
    <cfRule type="cellIs" dxfId="58" priority="63" operator="equal">
      <formula>"Out of Stock"</formula>
    </cfRule>
  </conditionalFormatting>
  <conditionalFormatting sqref="H78">
    <cfRule type="cellIs" dxfId="57" priority="62" operator="equal">
      <formula>"Out of Stock"</formula>
    </cfRule>
  </conditionalFormatting>
  <conditionalFormatting sqref="H78">
    <cfRule type="cellIs" dxfId="56" priority="61" operator="equal">
      <formula>"Out of Stock"</formula>
    </cfRule>
  </conditionalFormatting>
  <conditionalFormatting sqref="H79">
    <cfRule type="cellIs" dxfId="55" priority="60" operator="equal">
      <formula>"Out of Stock"</formula>
    </cfRule>
  </conditionalFormatting>
  <conditionalFormatting sqref="H79">
    <cfRule type="cellIs" dxfId="54" priority="59" operator="equal">
      <formula>"Out of Stock"</formula>
    </cfRule>
  </conditionalFormatting>
  <conditionalFormatting sqref="H81">
    <cfRule type="cellIs" dxfId="53" priority="56" operator="equal">
      <formula>"Out of Stock"</formula>
    </cfRule>
  </conditionalFormatting>
  <conditionalFormatting sqref="H81">
    <cfRule type="cellIs" dxfId="52" priority="55" operator="equal">
      <formula>"Out of Stock"</formula>
    </cfRule>
  </conditionalFormatting>
  <conditionalFormatting sqref="H82">
    <cfRule type="cellIs" dxfId="51" priority="54" operator="equal">
      <formula>"Out of Stock"</formula>
    </cfRule>
  </conditionalFormatting>
  <conditionalFormatting sqref="H82">
    <cfRule type="cellIs" dxfId="50" priority="53" operator="equal">
      <formula>"Out of Stock"</formula>
    </cfRule>
  </conditionalFormatting>
  <conditionalFormatting sqref="H83">
    <cfRule type="cellIs" dxfId="49" priority="52" operator="equal">
      <formula>"Out of Stock"</formula>
    </cfRule>
  </conditionalFormatting>
  <conditionalFormatting sqref="H83">
    <cfRule type="cellIs" dxfId="48" priority="51" operator="equal">
      <formula>"Out of Stock"</formula>
    </cfRule>
  </conditionalFormatting>
  <conditionalFormatting sqref="H84">
    <cfRule type="cellIs" dxfId="47" priority="50" operator="equal">
      <formula>"Out of Stock"</formula>
    </cfRule>
  </conditionalFormatting>
  <conditionalFormatting sqref="H84">
    <cfRule type="cellIs" dxfId="46" priority="49" operator="equal">
      <formula>"Out of Stock"</formula>
    </cfRule>
  </conditionalFormatting>
  <conditionalFormatting sqref="H85">
    <cfRule type="cellIs" dxfId="45" priority="48" operator="equal">
      <formula>"Out of Stock"</formula>
    </cfRule>
  </conditionalFormatting>
  <conditionalFormatting sqref="H85">
    <cfRule type="cellIs" dxfId="44" priority="47" operator="equal">
      <formula>"Out of Stock"</formula>
    </cfRule>
  </conditionalFormatting>
  <conditionalFormatting sqref="H80">
    <cfRule type="cellIs" dxfId="43" priority="46" operator="equal">
      <formula>"Out of Stock"</formula>
    </cfRule>
  </conditionalFormatting>
  <conditionalFormatting sqref="H80">
    <cfRule type="cellIs" dxfId="42" priority="45" operator="equal">
      <formula>"Out of Stock"</formula>
    </cfRule>
  </conditionalFormatting>
  <conditionalFormatting sqref="H86">
    <cfRule type="cellIs" dxfId="41" priority="44" operator="equal">
      <formula>"Out of Stock"</formula>
    </cfRule>
  </conditionalFormatting>
  <conditionalFormatting sqref="H86">
    <cfRule type="cellIs" dxfId="40" priority="43" operator="equal">
      <formula>"Out of Stock"</formula>
    </cfRule>
  </conditionalFormatting>
  <conditionalFormatting sqref="H87">
    <cfRule type="cellIs" dxfId="39" priority="42" operator="equal">
      <formula>"Out of Stock"</formula>
    </cfRule>
  </conditionalFormatting>
  <conditionalFormatting sqref="H87">
    <cfRule type="cellIs" dxfId="38" priority="41" operator="equal">
      <formula>"Out of Stock"</formula>
    </cfRule>
  </conditionalFormatting>
  <conditionalFormatting sqref="H88">
    <cfRule type="cellIs" dxfId="37" priority="38" operator="equal">
      <formula>"Out of Stock"</formula>
    </cfRule>
  </conditionalFormatting>
  <conditionalFormatting sqref="H88">
    <cfRule type="cellIs" dxfId="36" priority="37" operator="equal">
      <formula>"Out of Stock"</formula>
    </cfRule>
  </conditionalFormatting>
  <conditionalFormatting sqref="H64">
    <cfRule type="cellIs" dxfId="35" priority="36" operator="equal">
      <formula>"Out of Stock"</formula>
    </cfRule>
  </conditionalFormatting>
  <conditionalFormatting sqref="H64">
    <cfRule type="cellIs" dxfId="34" priority="35" operator="equal">
      <formula>"Out of Stock"</formula>
    </cfRule>
  </conditionalFormatting>
  <conditionalFormatting sqref="H65">
    <cfRule type="cellIs" dxfId="33" priority="34" operator="equal">
      <formula>"Out of Stock"</formula>
    </cfRule>
  </conditionalFormatting>
  <conditionalFormatting sqref="H65">
    <cfRule type="cellIs" dxfId="32" priority="33" operator="equal">
      <formula>"Out of Stock"</formula>
    </cfRule>
  </conditionalFormatting>
  <conditionalFormatting sqref="H63">
    <cfRule type="cellIs" dxfId="31" priority="32" operator="equal">
      <formula>"Out of Stock"</formula>
    </cfRule>
  </conditionalFormatting>
  <conditionalFormatting sqref="H63">
    <cfRule type="cellIs" dxfId="30" priority="31" operator="equal">
      <formula>"Out of Stock"</formula>
    </cfRule>
  </conditionalFormatting>
  <conditionalFormatting sqref="H89">
    <cfRule type="cellIs" dxfId="29" priority="30" operator="equal">
      <formula>"Out of Stock"</formula>
    </cfRule>
  </conditionalFormatting>
  <conditionalFormatting sqref="H89">
    <cfRule type="cellIs" dxfId="28" priority="29" operator="equal">
      <formula>"Out of Stock"</formula>
    </cfRule>
  </conditionalFormatting>
  <conditionalFormatting sqref="H90">
    <cfRule type="cellIs" dxfId="27" priority="28" operator="equal">
      <formula>"Out of Stock"</formula>
    </cfRule>
  </conditionalFormatting>
  <conditionalFormatting sqref="H90">
    <cfRule type="cellIs" dxfId="26" priority="27" operator="equal">
      <formula>"Out of Stock"</formula>
    </cfRule>
  </conditionalFormatting>
  <conditionalFormatting sqref="H91">
    <cfRule type="cellIs" dxfId="25" priority="26" operator="equal">
      <formula>"Out of Stock"</formula>
    </cfRule>
  </conditionalFormatting>
  <conditionalFormatting sqref="H91">
    <cfRule type="cellIs" dxfId="24" priority="25" operator="equal">
      <formula>"Out of Stock"</formula>
    </cfRule>
  </conditionalFormatting>
  <conditionalFormatting sqref="H92">
    <cfRule type="cellIs" dxfId="23" priority="24" operator="equal">
      <formula>"Out of Stock"</formula>
    </cfRule>
  </conditionalFormatting>
  <conditionalFormatting sqref="H92">
    <cfRule type="cellIs" dxfId="22" priority="23" operator="equal">
      <formula>"Out of Stock"</formula>
    </cfRule>
  </conditionalFormatting>
  <conditionalFormatting sqref="H81">
    <cfRule type="cellIs" dxfId="21" priority="22" operator="equal">
      <formula>"Out of Stock"</formula>
    </cfRule>
  </conditionalFormatting>
  <conditionalFormatting sqref="H81">
    <cfRule type="cellIs" dxfId="20" priority="21" operator="equal">
      <formula>"Out of Stock"</formula>
    </cfRule>
  </conditionalFormatting>
  <conditionalFormatting sqref="H82">
    <cfRule type="cellIs" dxfId="19" priority="20" operator="equal">
      <formula>"Out of Stock"</formula>
    </cfRule>
  </conditionalFormatting>
  <conditionalFormatting sqref="H82">
    <cfRule type="cellIs" dxfId="18" priority="19" operator="equal">
      <formula>"Out of Stock"</formula>
    </cfRule>
  </conditionalFormatting>
  <conditionalFormatting sqref="H83">
    <cfRule type="cellIs" dxfId="17" priority="18" operator="equal">
      <formula>"Out of Stock"</formula>
    </cfRule>
  </conditionalFormatting>
  <conditionalFormatting sqref="H83">
    <cfRule type="cellIs" dxfId="16" priority="17" operator="equal">
      <formula>"Out of Stock"</formula>
    </cfRule>
  </conditionalFormatting>
  <conditionalFormatting sqref="H84">
    <cfRule type="cellIs" dxfId="15" priority="16" operator="equal">
      <formula>"Out of Stock"</formula>
    </cfRule>
  </conditionalFormatting>
  <conditionalFormatting sqref="H84">
    <cfRule type="cellIs" dxfId="14" priority="15" operator="equal">
      <formula>"Out of Stock"</formula>
    </cfRule>
  </conditionalFormatting>
  <conditionalFormatting sqref="H85">
    <cfRule type="cellIs" dxfId="13" priority="14" operator="equal">
      <formula>"Out of Stock"</formula>
    </cfRule>
  </conditionalFormatting>
  <conditionalFormatting sqref="H85">
    <cfRule type="cellIs" dxfId="12" priority="13" operator="equal">
      <formula>"Out of Stock"</formula>
    </cfRule>
  </conditionalFormatting>
  <conditionalFormatting sqref="H86">
    <cfRule type="cellIs" dxfId="11" priority="12" operator="equal">
      <formula>"Out of Stock"</formula>
    </cfRule>
  </conditionalFormatting>
  <conditionalFormatting sqref="H86">
    <cfRule type="cellIs" dxfId="10" priority="11" operator="equal">
      <formula>"Out of Stock"</formula>
    </cfRule>
  </conditionalFormatting>
  <conditionalFormatting sqref="H87">
    <cfRule type="cellIs" dxfId="9" priority="10" operator="equal">
      <formula>"Out of Stock"</formula>
    </cfRule>
  </conditionalFormatting>
  <conditionalFormatting sqref="H87">
    <cfRule type="cellIs" dxfId="8" priority="9" operator="equal">
      <formula>"Out of Stock"</formula>
    </cfRule>
  </conditionalFormatting>
  <conditionalFormatting sqref="H88">
    <cfRule type="cellIs" dxfId="7" priority="8" operator="equal">
      <formula>"Out of Stock"</formula>
    </cfRule>
  </conditionalFormatting>
  <conditionalFormatting sqref="H88">
    <cfRule type="cellIs" dxfId="6" priority="7" operator="equal">
      <formula>"Out of Stock"</formula>
    </cfRule>
  </conditionalFormatting>
  <conditionalFormatting sqref="H89">
    <cfRule type="cellIs" dxfId="5" priority="6" operator="equal">
      <formula>"Out of Stock"</formula>
    </cfRule>
  </conditionalFormatting>
  <conditionalFormatting sqref="H89">
    <cfRule type="cellIs" dxfId="4" priority="5" operator="equal">
      <formula>"Out of Stock"</formula>
    </cfRule>
  </conditionalFormatting>
  <conditionalFormatting sqref="H90">
    <cfRule type="cellIs" dxfId="3" priority="4" operator="equal">
      <formula>"Out of Stock"</formula>
    </cfRule>
  </conditionalFormatting>
  <conditionalFormatting sqref="H90">
    <cfRule type="cellIs" dxfId="2" priority="3" operator="equal">
      <formula>"Out of Stock"</formula>
    </cfRule>
  </conditionalFormatting>
  <conditionalFormatting sqref="H91">
    <cfRule type="cellIs" dxfId="1" priority="2" operator="equal">
      <formula>"Out of Stock"</formula>
    </cfRule>
  </conditionalFormatting>
  <conditionalFormatting sqref="H91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382</v>
      </c>
      <c r="C1" s="8" t="s">
        <v>383</v>
      </c>
    </row>
    <row r="2" spans="1:3" s="4" customFormat="1" ht="19.899999999999999" customHeight="1" x14ac:dyDescent="0.25">
      <c r="A2" s="4" t="s">
        <v>384</v>
      </c>
      <c r="B2" s="91" t="s">
        <v>396</v>
      </c>
      <c r="C2" s="91" t="s">
        <v>397</v>
      </c>
    </row>
    <row r="3" spans="1:3" s="4" customFormat="1" ht="19.899999999999999" customHeight="1" x14ac:dyDescent="0.25">
      <c r="A3" s="4" t="s">
        <v>58</v>
      </c>
      <c r="B3" s="91" t="s">
        <v>391</v>
      </c>
      <c r="C3" s="91" t="s">
        <v>392</v>
      </c>
    </row>
    <row r="4" spans="1:3" s="4" customFormat="1" ht="19.899999999999999" customHeight="1" x14ac:dyDescent="0.25">
      <c r="A4" s="4" t="s">
        <v>387</v>
      </c>
      <c r="B4" s="91" t="s">
        <v>385</v>
      </c>
      <c r="C4" s="91" t="s">
        <v>386</v>
      </c>
    </row>
    <row r="5" spans="1:3" s="4" customFormat="1" ht="19.899999999999999" customHeight="1" x14ac:dyDescent="0.25">
      <c r="A5" s="4" t="s">
        <v>388</v>
      </c>
      <c r="B5" s="91" t="s">
        <v>389</v>
      </c>
      <c r="C5" s="91" t="s">
        <v>390</v>
      </c>
    </row>
    <row r="6" spans="1:3" s="4" customFormat="1" ht="19.899999999999999" customHeight="1" x14ac:dyDescent="0.25">
      <c r="A6" s="4" t="s">
        <v>387</v>
      </c>
      <c r="B6" s="91" t="s">
        <v>395</v>
      </c>
      <c r="C6" s="91" t="s">
        <v>394</v>
      </c>
    </row>
    <row r="7" spans="1:3" s="4" customFormat="1" ht="19.899999999999999" customHeight="1" x14ac:dyDescent="0.25">
      <c r="A7" s="4" t="s">
        <v>393</v>
      </c>
      <c r="B7" s="91"/>
      <c r="C7" s="91" t="s">
        <v>398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226</v>
      </c>
      <c r="D1" s="1" t="s">
        <v>3</v>
      </c>
      <c r="E1" s="1" t="s">
        <v>14</v>
      </c>
      <c r="F1" s="3" t="s">
        <v>229</v>
      </c>
      <c r="G1" s="3" t="s">
        <v>227</v>
      </c>
      <c r="H1" s="12"/>
      <c r="I1" s="3" t="s">
        <v>230</v>
      </c>
      <c r="J1" s="1">
        <f>SUM($G2:$G84)</f>
        <v>476000</v>
      </c>
    </row>
    <row r="2" spans="2:10" x14ac:dyDescent="0.25">
      <c r="B2" s="75">
        <v>44959</v>
      </c>
      <c r="C2" s="1" t="s">
        <v>300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301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262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271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307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293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294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308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306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309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310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277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276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279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311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312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317</v>
      </c>
      <c r="D19" s="1"/>
      <c r="E19" s="1"/>
      <c r="F19" s="1"/>
      <c r="G19" s="1"/>
    </row>
    <row r="20" spans="2:7" x14ac:dyDescent="0.25">
      <c r="B20" s="75">
        <v>44964</v>
      </c>
      <c r="C20" s="1" t="s">
        <v>318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2023-04-30T11:28:02Z</dcterms:modified>
</cp:coreProperties>
</file>