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hkz" sheetId="12" r:id="rId7"/>
    <sheet name="Sheet1" sheetId="11" r:id="rId8"/>
    <sheet name="June" sheetId="13" r:id="rId9"/>
    <sheet name="List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7" l="1"/>
  <c r="A46" i="7" s="1"/>
  <c r="L46" i="7"/>
  <c r="H46" i="7"/>
  <c r="G46" i="7"/>
  <c r="M45" i="7"/>
  <c r="A45" i="7" s="1"/>
  <c r="L45" i="7"/>
  <c r="H45" i="7"/>
  <c r="G45" i="7"/>
  <c r="M44" i="7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M41" i="7"/>
  <c r="A41" i="7" s="1"/>
  <c r="L41" i="7"/>
  <c r="H41" i="7"/>
  <c r="G41" i="7"/>
  <c r="M49" i="7"/>
  <c r="A49" i="7" s="1"/>
  <c r="L49" i="7"/>
  <c r="H49" i="7"/>
  <c r="G49" i="7"/>
  <c r="O1" i="7"/>
  <c r="M40" i="7" l="1"/>
  <c r="A40" i="7" s="1"/>
  <c r="L40" i="7"/>
  <c r="H40" i="7"/>
  <c r="G40" i="7"/>
  <c r="M39" i="7"/>
  <c r="A39" i="7" s="1"/>
  <c r="L39" i="7"/>
  <c r="H39" i="7"/>
  <c r="G39" i="7"/>
  <c r="M38" i="7"/>
  <c r="A38" i="7" s="1"/>
  <c r="L38" i="7"/>
  <c r="H38" i="7"/>
  <c r="G38" i="7"/>
  <c r="M37" i="7"/>
  <c r="A37" i="7" s="1"/>
  <c r="L37" i="7"/>
  <c r="H37" i="7"/>
  <c r="G37" i="7"/>
  <c r="Q18" i="7"/>
  <c r="M36" i="7" l="1"/>
  <c r="L36" i="7"/>
  <c r="H36" i="7"/>
  <c r="G36" i="7"/>
  <c r="A36" i="7"/>
  <c r="M35" i="7"/>
  <c r="A35" i="7" s="1"/>
  <c r="L35" i="7"/>
  <c r="H35" i="7"/>
  <c r="G35" i="7"/>
  <c r="M34" i="7"/>
  <c r="L34" i="7"/>
  <c r="H34" i="7"/>
  <c r="G34" i="7"/>
  <c r="A34" i="7" l="1"/>
  <c r="M33" i="7" l="1"/>
  <c r="A33" i="7" s="1"/>
  <c r="L33" i="7"/>
  <c r="H33" i="7"/>
  <c r="G33" i="7"/>
  <c r="M32" i="7"/>
  <c r="A32" i="7" s="1"/>
  <c r="L32" i="7"/>
  <c r="H32" i="7"/>
  <c r="G32" i="7"/>
  <c r="M31" i="7" l="1"/>
  <c r="A31" i="7" s="1"/>
  <c r="L31" i="7"/>
  <c r="H31" i="7"/>
  <c r="G31" i="7"/>
  <c r="M30" i="7" l="1"/>
  <c r="A30" i="7" s="1"/>
  <c r="L30" i="7"/>
  <c r="H30" i="7"/>
  <c r="G30" i="7"/>
  <c r="M29" i="7"/>
  <c r="A29" i="7" s="1"/>
  <c r="L29" i="7"/>
  <c r="H29" i="7"/>
  <c r="G29" i="7"/>
  <c r="M28" i="7"/>
  <c r="A28" i="7" s="1"/>
  <c r="L28" i="7"/>
  <c r="H28" i="7"/>
  <c r="G28" i="7"/>
  <c r="M27" i="7"/>
  <c r="A27" i="7" s="1"/>
  <c r="L27" i="7"/>
  <c r="H27" i="7"/>
  <c r="G27" i="7"/>
  <c r="M26" i="7" l="1"/>
  <c r="A26" i="7" s="1"/>
  <c r="L26" i="7"/>
  <c r="H26" i="7"/>
  <c r="G26" i="7"/>
  <c r="M25" i="7"/>
  <c r="A25" i="7" s="1"/>
  <c r="L25" i="7"/>
  <c r="H25" i="7"/>
  <c r="G25" i="7"/>
  <c r="M24" i="7" l="1"/>
  <c r="A24" i="7" s="1"/>
  <c r="L24" i="7"/>
  <c r="H24" i="7"/>
  <c r="G24" i="7"/>
  <c r="M23" i="7"/>
  <c r="A23" i="7" s="1"/>
  <c r="L23" i="7"/>
  <c r="H23" i="7"/>
  <c r="G23" i="7"/>
  <c r="M22" i="7"/>
  <c r="A22" i="7" s="1"/>
  <c r="L22" i="7"/>
  <c r="H22" i="7"/>
  <c r="G22" i="7"/>
  <c r="M21" i="7" l="1"/>
  <c r="A21" i="7" s="1"/>
  <c r="L21" i="7"/>
  <c r="H21" i="7"/>
  <c r="G21" i="7"/>
  <c r="M20" i="7" l="1"/>
  <c r="A20" i="7" s="1"/>
  <c r="L20" i="7"/>
  <c r="H20" i="7"/>
  <c r="G20" i="7"/>
  <c r="F7" i="12" l="1"/>
  <c r="F31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M19" i="7" l="1"/>
  <c r="L19" i="7"/>
  <c r="H19" i="7"/>
  <c r="G19" i="7"/>
  <c r="A19" i="7"/>
  <c r="M18" i="7" l="1"/>
  <c r="A18" i="7" s="1"/>
  <c r="L18" i="7"/>
  <c r="H18" i="7"/>
  <c r="G18" i="7"/>
  <c r="M17" i="7"/>
  <c r="A17" i="7" s="1"/>
  <c r="L17" i="7"/>
  <c r="H17" i="7"/>
  <c r="G17" i="7"/>
  <c r="M16" i="7" l="1"/>
  <c r="A16" i="7" s="1"/>
  <c r="L16" i="7"/>
  <c r="H16" i="7"/>
  <c r="G16" i="7"/>
  <c r="F49" i="12" l="1"/>
  <c r="H15" i="7" l="1"/>
  <c r="G15" i="7"/>
  <c r="M15" i="7"/>
  <c r="A15" i="7" s="1"/>
  <c r="L15" i="7"/>
  <c r="F48" i="12" l="1"/>
  <c r="G48" i="12"/>
  <c r="F47" i="12"/>
  <c r="F46" i="12"/>
  <c r="F45" i="12"/>
  <c r="F44" i="12"/>
  <c r="F43" i="12"/>
  <c r="F42" i="12"/>
  <c r="F5" i="12"/>
  <c r="F37" i="12"/>
  <c r="F41" i="12" l="1"/>
  <c r="F38" i="12"/>
  <c r="F39" i="12"/>
  <c r="F40" i="12"/>
  <c r="M14" i="7" l="1"/>
  <c r="A14" i="7" s="1"/>
  <c r="L14" i="7"/>
  <c r="H14" i="7"/>
  <c r="G14" i="7"/>
  <c r="F36" i="12"/>
  <c r="G35" i="12"/>
  <c r="F35" i="12"/>
  <c r="F34" i="12"/>
  <c r="F33" i="12"/>
  <c r="F32" i="12"/>
  <c r="C15" i="12" l="1"/>
  <c r="L9" i="12" l="1"/>
  <c r="F10" i="12"/>
  <c r="G3" i="13" l="1"/>
  <c r="F15" i="12"/>
  <c r="M13" i="7" l="1"/>
  <c r="A13" i="7" s="1"/>
  <c r="L13" i="7"/>
  <c r="H13" i="7"/>
  <c r="G13" i="7"/>
  <c r="F16" i="12"/>
  <c r="G2" i="13" l="1"/>
  <c r="J1" i="13" s="1"/>
  <c r="F14" i="12" l="1"/>
  <c r="F13" i="12"/>
  <c r="F12" i="12"/>
  <c r="F11" i="12"/>
  <c r="F9" i="12"/>
  <c r="F8" i="12"/>
  <c r="K2" i="12"/>
  <c r="F6" i="12"/>
  <c r="Q11" i="7" l="1"/>
  <c r="M12" i="7" l="1"/>
  <c r="A12" i="7" s="1"/>
  <c r="L12" i="7"/>
  <c r="H12" i="7"/>
  <c r="G12" i="7"/>
  <c r="M11" i="7" l="1"/>
  <c r="A11" i="7" s="1"/>
  <c r="L11" i="7"/>
  <c r="H11" i="7"/>
  <c r="G11" i="7"/>
  <c r="M10" i="7" l="1"/>
  <c r="A10" i="7" s="1"/>
  <c r="L10" i="7"/>
  <c r="H10" i="7"/>
  <c r="G10" i="7"/>
  <c r="M9" i="7"/>
  <c r="A9" i="7" s="1"/>
  <c r="L9" i="7"/>
  <c r="H9" i="7"/>
  <c r="G9" i="7"/>
  <c r="M8" i="7"/>
  <c r="A8" i="7" s="1"/>
  <c r="L8" i="7"/>
  <c r="H8" i="7"/>
  <c r="G8" i="7"/>
  <c r="M7" i="7"/>
  <c r="A7" i="7" s="1"/>
  <c r="L7" i="7"/>
  <c r="H7" i="7"/>
  <c r="G7" i="7"/>
  <c r="M6" i="7"/>
  <c r="A6" i="7" s="1"/>
  <c r="L6" i="7"/>
  <c r="H6" i="7"/>
  <c r="G6" i="7"/>
  <c r="V17" i="7"/>
  <c r="U17" i="7"/>
  <c r="T17" i="7"/>
  <c r="S14" i="7"/>
  <c r="U14" i="7" s="1"/>
  <c r="S12" i="7"/>
  <c r="U12" i="7" s="1"/>
  <c r="M4" i="7"/>
  <c r="A4" i="7" s="1"/>
  <c r="L4" i="7"/>
  <c r="H4" i="7"/>
  <c r="G4" i="7"/>
  <c r="T9" i="7"/>
  <c r="M3" i="7"/>
  <c r="A3" i="7" s="1"/>
  <c r="L3" i="7"/>
  <c r="H3" i="7"/>
  <c r="G3" i="7"/>
  <c r="T6" i="7"/>
  <c r="S6" i="7"/>
  <c r="S5" i="7" s="1"/>
  <c r="M2" i="7"/>
  <c r="L2" i="7"/>
  <c r="H2" i="7"/>
  <c r="G2" i="7"/>
  <c r="A2" i="7"/>
  <c r="Q1" i="7" l="1"/>
  <c r="U6" i="7"/>
  <c r="S11" i="7"/>
  <c r="S13" i="7"/>
  <c r="S15" i="7"/>
  <c r="C9" i="11" l="1"/>
  <c r="B9" i="11"/>
  <c r="Q16" i="7" l="1"/>
  <c r="Q20" i="7" s="1"/>
  <c r="R1" i="7" s="1"/>
  <c r="G84" i="9" l="1"/>
  <c r="G83" i="9"/>
  <c r="G82" i="9"/>
  <c r="G81" i="9" l="1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<sst xmlns="http://schemas.openxmlformats.org/spreadsheetml/2006/main" count="893" uniqueCount="423">
  <si>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</si>
  <si>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</si>
  <si>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</si>
  <si>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</si>
  <si>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</si>
  <si>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</si>
  <si>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</si>
  <si>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</si>
  <si>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</si>
  <si>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</si>
  <si>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</si>
  <si>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</si>
  <si>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</si>
  <si>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</si>
  <si>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</si>
  <si>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</si>
  <si>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</si>
  <si>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</si>
  <si>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</si>
  <si>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</si>
  <si>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</si>
  <si>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</si>
  <si>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</si>
  <si>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</si>
  <si>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</si>
  <si>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</si>
  <si>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</si>
  <si>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</si>
  <si>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</si>
  <si>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</si>
  <si>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</si>
  <si>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</si>
  <si>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</si>
  <si>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</si>
  <si>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</si>
  <si>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</si>
  <si>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</si>
  <si>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</si>
  <si>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</si>
  <si>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</si>
  <si>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</si>
  <si>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</si>
  <si>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</si>
  <si>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</si>
  <si>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</si>
  <si>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</si>
  <si>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</si>
  <si>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</si>
  <si>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</si>
  <si>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</si>
  <si>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</si>
  <si>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</si>
  <si>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</si>
  <si>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</si>
  <si>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</si>
  <si>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</si>
  <si>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</si>
  <si>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</si>
  <si>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</si>
  <si>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</si>
  <si>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</si>
  <si>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</si>
  <si>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</si>
  <si>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</si>
  <si>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</si>
  <si>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</si>
  <si>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</si>
  <si>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</si>
  <si>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</si>
  <si>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</si>
  <si>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</si>
  <si>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</si>
  <si>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</si>
  <si>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</si>
  <si>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</si>
  <si>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</si>
  <si>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</si>
  <si>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</si>
  <si>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</si>
  <si>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</si>
  <si>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</si>
  <si>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</si>
  <si>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</si>
  <si>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</si>
  <si>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</si>
  <si>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</si>
  <si>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</si>
  <si>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</si>
  <si>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</si>
  <si>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</si>
  <si>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</si>
  <si>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</si>
  <si>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</si>
  <si>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</si>
  <si>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</si>
  <si>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</si>
  <si>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</si>
  <si>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</si>
  <si>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</si>
  <si>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</si>
  <si>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</si>
  <si>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</si>
  <si>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</si>
  <si>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</si>
  <si>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</si>
  <si>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</si>
  <si>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</si>
  <si>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</si>
  <si>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</si>
  <si>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</si>
  <si>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</si>
  <si>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</si>
  <si>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</si>
  <si>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</si>
  <si>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</si>
  <si>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</si>
  <si>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</si>
  <si>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</si>
  <si>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</si>
  <si>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</si>
  <si>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</si>
  <si>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</si>
  <si>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</si>
  <si>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</si>
  <si>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</si>
  <si>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</si>
  <si>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</si>
  <si>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</si>
  <si>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</si>
  <si>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</si>
  <si>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</si>
  <si>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</si>
  <si>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</si>
  <si>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</si>
  <si>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</si>
  <si>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</si>
  <si>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</si>
  <si>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</si>
  <si>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</si>
  <si>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</si>
  <si>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</si>
  <si>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</si>
  <si>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</si>
  <si>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</si>
  <si>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</si>
  <si>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</si>
  <si>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</si>
  <si>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</si>
  <si>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</si>
  <si>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</si>
  <si>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</si>
  <si>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</si>
  <si>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</si>
  <si>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</si>
  <si>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</si>
  <si>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</si>
  <si>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</si>
  <si>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</si>
  <si>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</si>
  <si>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</si>
  <si>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</si>
  <si>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</si>
  <si>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</si>
  <si>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</si>
  <si>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</si>
  <si>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</si>
  <si>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</si>
  <si>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</si>
  <si>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</si>
  <si>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</si>
  <si>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</si>
  <si>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</si>
  <si>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</si>
  <si>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</si>
  <si>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</si>
  <si>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</si>
  <si>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</si>
  <si>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</si>
  <si>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</si>
  <si>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</si>
  <si>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</si>
  <si>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</si>
  <si>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</si>
  <si>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</si>
  <si>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</si>
  <si>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</si>
  <si>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</si>
  <si>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</si>
  <si>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</si>
  <si>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</si>
  <si>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</si>
  <si>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</si>
  <si>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</si>
  <si>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</si>
  <si>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</si>
  <si>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</si>
  <si>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</si>
  <si>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</si>
  <si>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</si>
  <si>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</si>
  <si>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</si>
  <si>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</si>
  <si>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</si>
  <si>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</si>
  <si>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</si>
  <si>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</si>
  <si>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</si>
  <si>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</si>
  <si>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HIK Vision 256gb</t>
  </si>
  <si>
    <t>Monitor</t>
  </si>
  <si>
    <t>Tsunami KB</t>
  </si>
  <si>
    <t>Tsunami Mouse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</si>
  <si>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</si>
  <si>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</si>
  <si>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</si>
  <si>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</si>
  <si>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</si>
  <si>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</si>
  <si>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</si>
  <si>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</si>
  <si>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</si>
  <si>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</si>
  <si>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</si>
  <si>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</si>
  <si>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</si>
  <si>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</si>
  <si>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</si>
  <si>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</si>
  <si>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</si>
  <si>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</si>
  <si>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</si>
  <si>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</si>
  <si>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</si>
  <si>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</si>
  <si>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</si>
  <si>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</si>
  <si>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</si>
  <si>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</si>
  <si>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</si>
  <si>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</si>
  <si>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</si>
  <si>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</si>
  <si>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</si>
  <si>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</si>
  <si>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</si>
  <si>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</si>
  <si>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</si>
  <si>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</si>
  <si>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</si>
  <si>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</si>
  <si>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</si>
  <si>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</si>
  <si>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</si>
  <si>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</si>
  <si>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</si>
  <si>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</si>
  <si>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</si>
  <si>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</si>
  <si>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</si>
  <si>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</si>
  <si>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</si>
  <si>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</si>
  <si>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</si>
  <si>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</si>
  <si>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</si>
  <si>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</si>
  <si>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</si>
  <si>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</si>
  <si>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</si>
  <si>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</si>
  <si>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</si>
  <si>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</si>
  <si>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</si>
  <si>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</si>
  <si>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</si>
  <si>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</si>
  <si>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</si>
  <si>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</si>
  <si>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</si>
  <si>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</si>
  <si>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</si>
  <si>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</si>
  <si>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</si>
  <si>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1070 8gb</t>
  </si>
  <si>
    <t>RX560 4gb</t>
  </si>
  <si>
    <t>Kbz Special</t>
  </si>
  <si>
    <t>Kbz Normal</t>
  </si>
  <si>
    <t>Fujitsu Monitor 22</t>
  </si>
  <si>
    <t>Lazada</t>
  </si>
  <si>
    <t>hkz</t>
  </si>
  <si>
    <t>Galax Boomstar</t>
  </si>
  <si>
    <t>local buy</t>
  </si>
  <si>
    <t>ALP</t>
  </si>
  <si>
    <t>UPS</t>
  </si>
  <si>
    <t>Armaggedon PSU</t>
  </si>
  <si>
    <t>GF Honor 2 Pro B</t>
  </si>
  <si>
    <t>Ryzen 3 2300X</t>
  </si>
  <si>
    <t>Anu 500W</t>
  </si>
  <si>
    <t>Phone</t>
  </si>
  <si>
    <t>iPhone 5s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</si>
  <si>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</si>
  <si>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</si>
  <si>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</si>
  <si>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</si>
  <si>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</si>
  <si>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</si>
  <si>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</si>
  <si>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</si>
  <si>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</si>
  <si>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</si>
  <si>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</si>
  <si>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</si>
  <si>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</si>
  <si>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</si>
  <si>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</si>
  <si>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</si>
  <si>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</si>
  <si>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aerocool new</t>
  </si>
  <si>
    <t>Coolmoon Fan (white)</t>
  </si>
  <si>
    <t>Coolmoon controller</t>
  </si>
  <si>
    <t>NCTC</t>
  </si>
  <si>
    <t>SSD240</t>
  </si>
  <si>
    <t>local trade</t>
  </si>
  <si>
    <t>gaming x 1050</t>
  </si>
  <si>
    <t>keyboard</t>
  </si>
  <si>
    <t>i5 4th gen</t>
  </si>
  <si>
    <t>Magic Moon</t>
  </si>
  <si>
    <t>i5 7400</t>
  </si>
  <si>
    <t>gt 710</t>
  </si>
  <si>
    <t>HDD 1T desktop</t>
  </si>
  <si>
    <t>Laptop HDD 500gb</t>
  </si>
  <si>
    <t>laptop ram ddr4 8gb</t>
  </si>
  <si>
    <t>Monitor 22</t>
  </si>
  <si>
    <t>Net Price/pc</t>
  </si>
  <si>
    <t>A320M</t>
  </si>
  <si>
    <t>KB</t>
  </si>
  <si>
    <t>Keyboard</t>
  </si>
  <si>
    <t>laptop ram ddr3 8gb</t>
  </si>
  <si>
    <t>SSD 120</t>
  </si>
  <si>
    <t>Supply</t>
  </si>
  <si>
    <t>i5 7th gen + B150</t>
  </si>
  <si>
    <t>m sata 256</t>
  </si>
  <si>
    <t>i5 6500</t>
  </si>
  <si>
    <t>i5 7500</t>
  </si>
  <si>
    <t>Sold Out Price</t>
  </si>
  <si>
    <t>KB Price</t>
  </si>
  <si>
    <t>i5 9th gen</t>
  </si>
  <si>
    <t>RX570 4gb</t>
  </si>
  <si>
    <t xml:space="preserve">Reject </t>
  </si>
  <si>
    <t>HyperX</t>
  </si>
  <si>
    <t>Sold</t>
  </si>
  <si>
    <t>i5 4th Gen</t>
  </si>
  <si>
    <t>M2 Short</t>
  </si>
  <si>
    <t>HDD 500gb</t>
  </si>
  <si>
    <t>SSD 240gb</t>
  </si>
  <si>
    <t>solved</t>
  </si>
  <si>
    <t>i3 8th gen</t>
  </si>
  <si>
    <t>laptop ddr3 8gb</t>
  </si>
  <si>
    <t>Huananzhi M2 Nvme</t>
  </si>
  <si>
    <t>Health 60</t>
  </si>
  <si>
    <t>1 pc error</t>
  </si>
  <si>
    <t>Greatwall SSD 256</t>
  </si>
  <si>
    <t>ko sithu</t>
  </si>
  <si>
    <t>i5 8th gen setup + ram 8 + Adata 240gb + Dtech500W</t>
  </si>
  <si>
    <t>error paid</t>
  </si>
  <si>
    <t>total 2 pcs/ 1 pc error paid</t>
  </si>
  <si>
    <t xml:space="preserve">i5 11gen </t>
  </si>
  <si>
    <t>i5 7gen</t>
  </si>
  <si>
    <t>i5 4 gen</t>
  </si>
  <si>
    <t>m2 ssd 256</t>
  </si>
  <si>
    <t>m2 128</t>
  </si>
  <si>
    <t>ssd 256</t>
  </si>
  <si>
    <t>laptop ram 16gb</t>
  </si>
  <si>
    <t>2 sold 40000</t>
  </si>
  <si>
    <t>ram buy ddr4 8gb + 4gb</t>
  </si>
  <si>
    <t>hdd case</t>
  </si>
  <si>
    <t>i5 8400 + Asrock H310</t>
  </si>
  <si>
    <t>gigabyte B150</t>
  </si>
  <si>
    <t>still no test</t>
  </si>
  <si>
    <t>i5 7500 set + msi 1650s</t>
  </si>
  <si>
    <t>Column1</t>
  </si>
  <si>
    <t>XPG D50 RGB 3200Mhz 8gbx2 (New)</t>
  </si>
  <si>
    <t>XPG D60 RGB 3200Mhz 8gbx2 (New)</t>
  </si>
  <si>
    <t>Avexir 8gb 2400 red light</t>
  </si>
  <si>
    <t>ryzen 3 3200g</t>
  </si>
  <si>
    <t>ryzen 3 3100</t>
  </si>
  <si>
    <t>ryzen 5 2600</t>
  </si>
  <si>
    <t>ryzen 3200g</t>
  </si>
  <si>
    <t>Asus 1650s (hdmi error)</t>
  </si>
  <si>
    <t>NCTC Casing</t>
  </si>
  <si>
    <t>SP 256gb</t>
  </si>
  <si>
    <t>SP 512gb</t>
  </si>
  <si>
    <t>mmt</t>
  </si>
  <si>
    <t>VS550 + GT635</t>
  </si>
  <si>
    <t>Corsair 2666</t>
  </si>
  <si>
    <t>m2 256</t>
  </si>
  <si>
    <t>i3 8th gen build</t>
  </si>
  <si>
    <t>Build</t>
  </si>
  <si>
    <t>Kingston 3200</t>
  </si>
  <si>
    <t>128gb</t>
  </si>
  <si>
    <t>256gb</t>
  </si>
  <si>
    <t>ddr4 16gb 3200</t>
  </si>
  <si>
    <t>XPower 3200</t>
  </si>
  <si>
    <t>Taobao</t>
  </si>
  <si>
    <t>Local Trade</t>
  </si>
  <si>
    <t>Greatwall 1250</t>
  </si>
  <si>
    <t>Gigabyte 1060 6gb</t>
  </si>
  <si>
    <t>Phyu Thwe</t>
  </si>
  <si>
    <t>Zaw Htet</t>
  </si>
  <si>
    <t>TT 530W</t>
  </si>
  <si>
    <t>Biostar Mining + G5400</t>
  </si>
  <si>
    <t>Local</t>
  </si>
  <si>
    <t>Asus 750ti</t>
  </si>
  <si>
    <t>az</t>
  </si>
  <si>
    <t>Log</t>
  </si>
  <si>
    <t>Myawady Log</t>
  </si>
  <si>
    <t>Galax Exoc white 1060 6gb</t>
  </si>
  <si>
    <t>Gigabyte 1660 6gb</t>
  </si>
  <si>
    <t>MSI 1660ti 6gb</t>
  </si>
  <si>
    <t>TUF 1660 6gb</t>
  </si>
  <si>
    <t>i7 8700</t>
  </si>
  <si>
    <t>i3 9100</t>
  </si>
  <si>
    <t>i5 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</si>
</sst>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16" fontId="0" fillId="0" borderId="0" xfId="0" applyNumberForma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0" fontId="0" fillId="0" borderId="6" xfId="0" applyFont="1" applyFill="1" applyBorder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1" xfId="0" applyFont="1" applyFill="1" applyBorder="1"/>
    <xf numFmtId="0" fontId="0" fillId="0" borderId="5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5" fillId="0" borderId="2" xfId="0" applyFont="1" applyFill="1" applyBorder="1"/>
    <xf numFmtId="0" fontId="5" fillId="0" borderId="1" xfId="0" applyFont="1" applyBorder="1"/>
    <xf numFmtId="0" fontId="5" fillId="0" borderId="5" xfId="0" applyFont="1" applyBorder="1"/>
    <xf numFmtId="0" fontId="5" fillId="0" borderId="11" xfId="0" applyFont="1" applyFill="1" applyBorder="1"/>
    <xf numFmtId="0" fontId="5" fillId="0" borderId="3" xfId="0" applyFont="1" applyBorder="1"/>
    <xf numFmtId="0" fontId="5" fillId="0" borderId="8" xfId="0" applyFont="1" applyBorder="1"/>
    <xf numFmtId="0" fontId="5" fillId="0" borderId="7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4" borderId="2" xfId="0" applyFont="1" applyFill="1" applyBorder="1"/>
    <xf numFmtId="0" fontId="6" fillId="7" borderId="2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6" fillId="7" borderId="1" xfId="0" applyFont="1" applyFill="1" applyBorder="1" applyAlignment="1">
      <alignment horizontal="center"/>
    </xf>
    <xf numFmtId="0" fontId="0" fillId="0" borderId="2" xfId="0" applyFont="1" applyFill="1" applyBorder="1"/>
    <xf numFmtId="0" fontId="6" fillId="7" borderId="11" xfId="0" applyFont="1" applyFill="1" applyBorder="1"/>
    <xf numFmtId="0" fontId="6" fillId="7" borderId="3" xfId="0" applyFont="1" applyFill="1" applyBorder="1"/>
    <xf numFmtId="0" fontId="6" fillId="7" borderId="8" xfId="0" applyFont="1" applyFill="1" applyBorder="1"/>
    <xf numFmtId="0" fontId="6" fillId="7" borderId="3" xfId="0" applyFont="1" applyFill="1" applyBorder="1" applyAlignment="1">
      <alignment horizontal="center"/>
    </xf>
    <xf numFmtId="0" fontId="5" fillId="8" borderId="2" xfId="0" applyFont="1" applyFill="1" applyBorder="1"/>
    <xf numFmtId="0" fontId="5" fillId="0" borderId="3" xfId="0" applyFont="1" applyBorder="1" applyAlignment="1">
      <alignment horizontal="center"/>
    </xf>
    <xf numFmtId="0" fontId="5" fillId="0" borderId="1" xfId="0" applyNumberFormat="1" applyFont="1" applyFill="1" applyBorder="1"/>
    <xf numFmtId="0" fontId="5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9" borderId="1" xfId="0" applyFont="1" applyFill="1" applyBorder="1"/>
    <xf numFmtId="0" fontId="5" fillId="9" borderId="1" xfId="0" applyFont="1" applyFill="1" applyBorder="1"/>
    <xf numFmtId="0" fontId="0" fillId="9" borderId="1" xfId="0" applyFont="1" applyFill="1" applyBorder="1" applyAlignment="1">
      <alignment horizontal="center"/>
    </xf>
    <xf numFmtId="0" fontId="5" fillId="9" borderId="3" xfId="0" applyFont="1" applyFill="1" applyBorder="1"/>
    <xf numFmtId="0" fontId="0" fillId="9" borderId="3" xfId="0" applyFont="1" applyFill="1" applyBorder="1" applyAlignment="1">
      <alignment horizontal="center"/>
    </xf>
    <xf numFmtId="0" fontId="5" fillId="4" borderId="2" xfId="0" applyFont="1" applyFill="1" applyBorder="1"/>
    <xf numFmtId="0" fontId="5" fillId="5" borderId="11" xfId="0" applyFont="1" applyFill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348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62" displayName="Table62" ref="B1:G49" totalsRowShown="0" headerRowDxfId="347" dataDxfId="345" headerRowBorderDxfId="346" tableBorderDxfId="344">
  <autoFilter ref="B1:G49"/>
  <tableColumns count="6">
    <tableColumn id="1" name="Category" dataDxfId="343"/>
    <tableColumn id="2" name="Description" dataDxfId="342"/>
    <tableColumn id="3" name="Remark" dataDxfId="341"/>
    <tableColumn id="4" name="Qty" dataDxfId="340"/>
    <tableColumn id="5" name="Price" dataDxfId="339"/>
    <tableColumn id="6" name="Amount" dataDxfId="3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H62" totalsRowShown="0" headerRowDxfId="337" dataDxfId="335" headerRowBorderDxfId="336" tableBorderDxfId="334" totalsRowBorderDxfId="333">
  <autoFilter ref="B2:H62">
    <filterColumn colId="5">
      <filters>
        <filter val="15000"/>
        <filter val="150000"/>
        <filter val="30000"/>
        <filter val="50000"/>
      </filters>
    </filterColumn>
  </autoFilter>
  <tableColumns count="7">
    <tableColumn id="1" name="Description" dataDxfId="332"/>
    <tableColumn id="2" name="Qty" dataDxfId="331"/>
    <tableColumn id="3" name="Price" dataDxfId="330"/>
    <tableColumn id="4" name="Deli" dataDxfId="329"/>
    <tableColumn id="5" name="Net Price/pc" dataDxfId="328">
      <calculatedColumnFormula>(E3/C3)+D3</calculatedColumnFormula>
    </tableColumn>
    <tableColumn id="6" name="Amount" dataDxfId="327">
      <calculatedColumnFormula>(D3*C3)+E3</calculatedColumnFormula>
    </tableColumn>
    <tableColumn id="7" name="Sold Out Price" dataDxfId="326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id="3" name="Table624" displayName="Table624" ref="B1:E44" totalsRowShown="0" headerRowDxfId="325" dataDxfId="323" headerRowBorderDxfId="324" tableBorderDxfId="322">
  <autoFilter ref="B1:E44"/>
  <tableColumns count="4">
    <tableColumn id="2" name="Description" dataDxfId="321"/>
    <tableColumn id="3" name="Qty" dataDxfId="320"/>
    <tableColumn id="5" name="Column1" dataDxfId="319"/>
    <tableColumn id="4" name="Price" dataDxfId="3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4"/>
  <sheetViews>
    <sheetView zoomScale="104" zoomScaleNormal="100" workbookViewId="0">
      <pane ySplit="1" topLeftCell="A2" activePane="bottomLeft" state="frozen"/>
      <selection pane="bottomLeft" activeCell="I21" sqref="I21"/>
    </sheetView>
  </sheetViews>
  <sheetFormatPr defaultColWidth="9.140625" defaultRowHeight="20.100000000000001" customHeight="1" x14ac:dyDescent="0.25"/>
  <cols>
    <col min="1" max="1" width="9.140625" style="51"/>
    <col min="2" max="2" width="33.28515625" style="51" bestFit="1" customWidth="1"/>
    <col min="3" max="3" width="6.42578125" style="51" bestFit="1" customWidth="1"/>
    <col min="4" max="4" width="13.42578125" style="51" customWidth="1"/>
    <col min="5" max="7" width="9.28515625" style="51" bestFit="1" customWidth="1"/>
    <col min="8" max="16384" width="9.140625" style="51"/>
  </cols>
  <sheetData>
    <row r="1" spans="2:5" ht="20.100000000000001" customHeight="1" x14ac:dyDescent="0.25">
      <c r="B1" s="66" t="s">
        <v>2</v>
      </c>
      <c r="C1" s="67" t="s">
        <v>3</v>
      </c>
      <c r="D1" s="67" t="s">
        <v>380</v>
      </c>
      <c r="E1" s="67" t="s">
        <v>16</v>
      </c>
    </row>
    <row r="2" spans="2:5" ht="20.100000000000001" customHeight="1" x14ac:dyDescent="0.25">
      <c r="B2" s="53" t="s">
        <v>210</v>
      </c>
      <c r="C2" s="53">
        <v>1</v>
      </c>
      <c r="D2" s="53"/>
      <c r="E2" s="53">
        <v>4</v>
      </c>
    </row>
    <row r="3" spans="2:5" ht="20.100000000000001" customHeight="1" x14ac:dyDescent="0.25">
      <c r="B3" s="53" t="s">
        <v>211</v>
      </c>
      <c r="C3" s="53">
        <v>1</v>
      </c>
      <c r="D3" s="53"/>
      <c r="E3" s="53">
        <v>4</v>
      </c>
    </row>
    <row r="4" spans="2:5" ht="20.100000000000001" customHeight="1" x14ac:dyDescent="0.25">
      <c r="B4" s="53" t="s">
        <v>287</v>
      </c>
      <c r="C4" s="53">
        <v>1</v>
      </c>
      <c r="D4" s="53"/>
      <c r="E4" s="53">
        <v>0</v>
      </c>
    </row>
    <row r="5" spans="2:5" ht="20.100000000000001" customHeight="1" x14ac:dyDescent="0.25">
      <c r="B5" s="53" t="s">
        <v>294</v>
      </c>
      <c r="C5" s="53">
        <v>0</v>
      </c>
      <c r="D5" s="53"/>
      <c r="E5" s="53">
        <v>0</v>
      </c>
    </row>
    <row r="6" spans="2:5" ht="20.100000000000001" customHeight="1" x14ac:dyDescent="0.25">
      <c r="B6" s="52" t="s">
        <v>208</v>
      </c>
      <c r="C6" s="84">
        <v>0</v>
      </c>
      <c r="D6" s="84"/>
      <c r="E6" s="84">
        <v>0</v>
      </c>
    </row>
    <row r="7" spans="2:5" ht="20.100000000000001" customHeight="1" x14ac:dyDescent="0.25">
      <c r="B7" s="61" t="s">
        <v>381</v>
      </c>
      <c r="C7" s="84">
        <v>2</v>
      </c>
      <c r="D7" s="84"/>
      <c r="E7" s="84">
        <v>0</v>
      </c>
    </row>
    <row r="8" spans="2:5" ht="20.100000000000001" customHeight="1" x14ac:dyDescent="0.25">
      <c r="B8" s="61" t="s">
        <v>382</v>
      </c>
      <c r="C8" s="112">
        <v>1</v>
      </c>
      <c r="D8" s="112"/>
      <c r="E8" s="112"/>
    </row>
    <row r="9" spans="2:5" ht="20.100000000000001" customHeight="1" x14ac:dyDescent="0.25">
      <c r="B9" s="52" t="s">
        <v>383</v>
      </c>
      <c r="C9" s="84">
        <v>2</v>
      </c>
      <c r="D9" s="84"/>
      <c r="E9" s="84">
        <v>0</v>
      </c>
    </row>
    <row r="10" spans="2:5" ht="20.100000000000001" customHeight="1" x14ac:dyDescent="0.25">
      <c r="B10" s="52" t="s">
        <v>290</v>
      </c>
      <c r="C10" s="84">
        <v>0</v>
      </c>
      <c r="D10" s="84"/>
      <c r="E10" s="84">
        <v>0</v>
      </c>
    </row>
    <row r="11" spans="2:5" ht="20.100000000000001" customHeight="1" x14ac:dyDescent="0.25">
      <c r="B11" s="52" t="s">
        <v>326</v>
      </c>
      <c r="C11" s="84">
        <v>15</v>
      </c>
      <c r="D11" s="84"/>
      <c r="E11" s="84">
        <v>15</v>
      </c>
    </row>
    <row r="12" spans="2:5" ht="20.100000000000001" customHeight="1" x14ac:dyDescent="0.25">
      <c r="B12" s="52" t="s">
        <v>318</v>
      </c>
      <c r="C12" s="84">
        <v>30</v>
      </c>
      <c r="D12" s="84"/>
      <c r="E12" s="84">
        <v>30</v>
      </c>
    </row>
    <row r="13" spans="2:5" ht="20.100000000000001" customHeight="1" x14ac:dyDescent="0.25">
      <c r="B13" s="52" t="s">
        <v>319</v>
      </c>
      <c r="C13" s="84">
        <v>5</v>
      </c>
      <c r="D13" s="84"/>
      <c r="E13" s="84">
        <v>5</v>
      </c>
    </row>
    <row r="14" spans="2:5" ht="20.100000000000001" customHeight="1" x14ac:dyDescent="0.25">
      <c r="B14" s="52" t="s">
        <v>295</v>
      </c>
      <c r="C14" s="84">
        <v>0</v>
      </c>
      <c r="D14" s="84"/>
      <c r="E14" s="84">
        <v>0</v>
      </c>
    </row>
    <row r="15" spans="2:5" ht="20.100000000000001" customHeight="1" x14ac:dyDescent="0.25">
      <c r="B15" s="52" t="s">
        <v>296</v>
      </c>
      <c r="C15" s="84">
        <v>0</v>
      </c>
      <c r="D15" s="84"/>
      <c r="E15" s="84">
        <v>0</v>
      </c>
    </row>
    <row r="16" spans="2:5" ht="20.100000000000001" customHeight="1" x14ac:dyDescent="0.25">
      <c r="B16" s="52" t="s">
        <v>297</v>
      </c>
      <c r="C16" s="84">
        <v>0</v>
      </c>
      <c r="D16" s="84"/>
      <c r="E16" s="84">
        <v>0</v>
      </c>
    </row>
    <row r="17" spans="2:5" ht="20.100000000000001" customHeight="1" x14ac:dyDescent="0.25">
      <c r="B17" s="53" t="s">
        <v>317</v>
      </c>
      <c r="C17" s="84">
        <v>0</v>
      </c>
      <c r="D17" s="84"/>
      <c r="E17" s="84">
        <v>0</v>
      </c>
    </row>
    <row r="18" spans="2:5" ht="20.100000000000001" customHeight="1" x14ac:dyDescent="0.25">
      <c r="B18" s="52" t="s">
        <v>386</v>
      </c>
      <c r="C18" s="84">
        <v>0</v>
      </c>
      <c r="D18" s="84"/>
      <c r="E18" s="84">
        <v>0</v>
      </c>
    </row>
    <row r="19" spans="2:5" ht="20.100000000000001" customHeight="1" x14ac:dyDescent="0.25">
      <c r="B19" s="52" t="s">
        <v>385</v>
      </c>
      <c r="C19" s="84">
        <v>0</v>
      </c>
      <c r="D19" s="84"/>
      <c r="E19" s="84">
        <v>0</v>
      </c>
    </row>
    <row r="20" spans="2:5" ht="20.100000000000001" customHeight="1" x14ac:dyDescent="0.25">
      <c r="B20" s="52" t="s">
        <v>384</v>
      </c>
      <c r="C20" s="112"/>
      <c r="D20" s="112"/>
      <c r="E20" s="112"/>
    </row>
    <row r="21" spans="2:5" ht="20.100000000000001" customHeight="1" x14ac:dyDescent="0.25">
      <c r="B21" s="52" t="s">
        <v>323</v>
      </c>
      <c r="C21" s="84">
        <v>0</v>
      </c>
      <c r="D21" s="84"/>
      <c r="E21" s="84">
        <v>0</v>
      </c>
    </row>
    <row r="22" spans="2:5" ht="20.100000000000001" customHeight="1" x14ac:dyDescent="0.25">
      <c r="B22" s="52" t="s">
        <v>330</v>
      </c>
      <c r="C22" s="84">
        <v>0</v>
      </c>
      <c r="D22" s="84"/>
      <c r="E22" s="84">
        <v>0</v>
      </c>
    </row>
    <row r="23" spans="2:5" ht="20.100000000000001" customHeight="1" x14ac:dyDescent="0.25">
      <c r="B23" s="52" t="s">
        <v>334</v>
      </c>
      <c r="C23" s="84">
        <v>0</v>
      </c>
      <c r="D23" s="84"/>
      <c r="E23" s="84">
        <v>0</v>
      </c>
    </row>
    <row r="24" spans="2:5" ht="20.100000000000001" customHeight="1" x14ac:dyDescent="0.25">
      <c r="B24" s="88" t="s">
        <v>337</v>
      </c>
      <c r="C24" s="84">
        <v>2</v>
      </c>
      <c r="D24" s="84"/>
      <c r="E24" s="84">
        <v>2</v>
      </c>
    </row>
    <row r="25" spans="2:5" ht="20.100000000000001" customHeight="1" x14ac:dyDescent="0.25">
      <c r="B25" s="120" t="s">
        <v>347</v>
      </c>
      <c r="C25" s="95">
        <v>0</v>
      </c>
      <c r="D25" s="95"/>
      <c r="E25" s="95">
        <v>0</v>
      </c>
    </row>
    <row r="26" spans="2:5" ht="20.100000000000001" customHeight="1" x14ac:dyDescent="0.25">
      <c r="B26" s="104" t="s">
        <v>330</v>
      </c>
      <c r="C26" s="95">
        <v>0</v>
      </c>
      <c r="D26" s="95"/>
      <c r="E26" s="95">
        <v>0</v>
      </c>
    </row>
    <row r="27" spans="2:5" ht="20.100000000000001" customHeight="1" x14ac:dyDescent="0.25">
      <c r="B27" s="104" t="s">
        <v>357</v>
      </c>
      <c r="C27" s="95">
        <v>0</v>
      </c>
      <c r="D27" s="95"/>
      <c r="E27" s="95">
        <v>0</v>
      </c>
    </row>
    <row r="28" spans="2:5" ht="20.100000000000001" customHeight="1" x14ac:dyDescent="0.25">
      <c r="B28" s="88" t="s">
        <v>372</v>
      </c>
      <c r="C28" s="95">
        <v>0</v>
      </c>
      <c r="D28" s="95"/>
      <c r="E28" s="95">
        <v>0</v>
      </c>
    </row>
    <row r="29" spans="2:5" ht="20.100000000000001" customHeight="1" x14ac:dyDescent="0.25">
      <c r="B29" s="52" t="s">
        <v>377</v>
      </c>
      <c r="C29" s="84">
        <v>13</v>
      </c>
      <c r="D29" s="84"/>
      <c r="E29" s="84">
        <v>13</v>
      </c>
    </row>
    <row r="30" spans="2:5" ht="20.100000000000001" customHeight="1" x14ac:dyDescent="0.25">
      <c r="B30" s="52" t="s">
        <v>374</v>
      </c>
      <c r="C30" s="84">
        <v>0</v>
      </c>
      <c r="D30" s="84"/>
      <c r="E30" s="84">
        <v>0</v>
      </c>
    </row>
    <row r="31" spans="2:5" ht="20.100000000000001" customHeight="1" x14ac:dyDescent="0.25">
      <c r="B31" s="112" t="s">
        <v>375</v>
      </c>
      <c r="C31" s="84">
        <v>1</v>
      </c>
      <c r="D31" s="84"/>
      <c r="E31" s="84">
        <v>1</v>
      </c>
    </row>
    <row r="32" spans="2:5" ht="20.100000000000001" customHeight="1" x14ac:dyDescent="0.25">
      <c r="B32" s="52" t="s">
        <v>334</v>
      </c>
      <c r="C32" s="84">
        <v>2</v>
      </c>
      <c r="D32" s="84"/>
      <c r="E32" s="84">
        <v>2</v>
      </c>
    </row>
    <row r="33" spans="2:5" ht="20.100000000000001" customHeight="1" x14ac:dyDescent="0.25">
      <c r="B33" s="52" t="s">
        <v>28</v>
      </c>
      <c r="C33" s="84">
        <v>0</v>
      </c>
      <c r="D33" s="84"/>
      <c r="E33" s="84">
        <v>0</v>
      </c>
    </row>
    <row r="34" spans="2:5" ht="20.100000000000001" customHeight="1" x14ac:dyDescent="0.25">
      <c r="B34" s="52" t="s">
        <v>379</v>
      </c>
      <c r="C34" s="84">
        <v>0</v>
      </c>
      <c r="D34" s="84"/>
      <c r="E34" s="84">
        <v>0</v>
      </c>
    </row>
    <row r="35" spans="2:5" ht="20.100000000000001" customHeight="1" x14ac:dyDescent="0.25">
      <c r="B35" s="52"/>
      <c r="C35" s="52"/>
      <c r="D35" s="52"/>
      <c r="E35" s="52"/>
    </row>
    <row r="36" spans="2:5" ht="20.100000000000001" customHeight="1" x14ac:dyDescent="0.25">
      <c r="B36" s="52"/>
      <c r="C36" s="52"/>
      <c r="D36" s="52"/>
      <c r="E36" s="52"/>
    </row>
    <row r="37" spans="2:5" ht="20.100000000000001" customHeight="1" x14ac:dyDescent="0.25">
      <c r="B37" s="52"/>
      <c r="C37" s="52"/>
      <c r="D37" s="52"/>
      <c r="E37" s="52"/>
    </row>
    <row r="38" spans="2:5" ht="20.100000000000001" customHeight="1" x14ac:dyDescent="0.25">
      <c r="B38" s="52"/>
      <c r="C38" s="52"/>
      <c r="D38" s="52"/>
      <c r="E38" s="52"/>
    </row>
    <row r="39" spans="2:5" ht="20.100000000000001" customHeight="1" x14ac:dyDescent="0.25">
      <c r="B39" s="52"/>
      <c r="C39" s="52"/>
      <c r="D39" s="52"/>
      <c r="E39" s="52"/>
    </row>
    <row r="40" spans="2:5" ht="20.100000000000001" customHeight="1" x14ac:dyDescent="0.25">
      <c r="B40" s="52"/>
      <c r="C40" s="52"/>
      <c r="D40" s="52"/>
      <c r="E40" s="52"/>
    </row>
    <row r="41" spans="2:5" ht="20.100000000000001" customHeight="1" x14ac:dyDescent="0.25">
      <c r="B41" s="52"/>
      <c r="C41" s="52"/>
      <c r="D41" s="52"/>
      <c r="E41" s="52"/>
    </row>
    <row r="42" spans="2:5" ht="20.100000000000001" customHeight="1" x14ac:dyDescent="0.25">
      <c r="B42" s="52"/>
      <c r="C42" s="52"/>
      <c r="D42" s="52"/>
      <c r="E42" s="52"/>
    </row>
    <row r="43" spans="2:5" ht="20.100000000000001" customHeight="1" x14ac:dyDescent="0.25">
      <c r="B43" s="52"/>
      <c r="C43" s="52"/>
      <c r="D43" s="52"/>
      <c r="E43" s="52"/>
    </row>
    <row r="44" spans="2:5" ht="20.100000000000001" customHeight="1" x14ac:dyDescent="0.25">
      <c r="B44" s="112"/>
      <c r="C44" s="112"/>
      <c r="D44" s="112"/>
      <c r="E44" s="112"/>
    </row>
  </sheetData>
  <conditionalFormatting sqref="B14">
    <cfRule type="duplicateValues" dxfId="0" priority="7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T16" sqref="T16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3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3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3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3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3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3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3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3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3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3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3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3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317" priority="295" operator="equal">
      <formula>"Out of Stock"</formula>
    </cfRule>
  </conditionalFormatting>
  <conditionalFormatting sqref="I34">
    <cfRule type="cellIs" dxfId="316" priority="293" operator="equal">
      <formula>"Out of Stock"</formula>
    </cfRule>
  </conditionalFormatting>
  <conditionalFormatting sqref="I35">
    <cfRule type="cellIs" dxfId="315" priority="292" operator="equal">
      <formula>"Out of Stock"</formula>
    </cfRule>
  </conditionalFormatting>
  <conditionalFormatting sqref="I36">
    <cfRule type="cellIs" dxfId="314" priority="291" operator="equal">
      <formula>"Out of Stock"</formula>
    </cfRule>
  </conditionalFormatting>
  <conditionalFormatting sqref="I37">
    <cfRule type="cellIs" dxfId="313" priority="290" operator="equal">
      <formula>"Out of Stock"</formula>
    </cfRule>
  </conditionalFormatting>
  <conditionalFormatting sqref="I39">
    <cfRule type="cellIs" dxfId="312" priority="289" operator="equal">
      <formula>"Out of Stock"</formula>
    </cfRule>
  </conditionalFormatting>
  <conditionalFormatting sqref="I40">
    <cfRule type="cellIs" dxfId="311" priority="288" operator="equal">
      <formula>"Out of Stock"</formula>
    </cfRule>
  </conditionalFormatting>
  <conditionalFormatting sqref="I41">
    <cfRule type="cellIs" dxfId="310" priority="287" operator="equal">
      <formula>"Out of Stock"</formula>
    </cfRule>
  </conditionalFormatting>
  <conditionalFormatting sqref="I42">
    <cfRule type="cellIs" dxfId="309" priority="286" operator="equal">
      <formula>"Out of Stock"</formula>
    </cfRule>
  </conditionalFormatting>
  <conditionalFormatting sqref="I43">
    <cfRule type="cellIs" dxfId="308" priority="285" operator="equal">
      <formula>"Out of Stock"</formula>
    </cfRule>
  </conditionalFormatting>
  <conditionalFormatting sqref="I44">
    <cfRule type="cellIs" dxfId="307" priority="284" operator="equal">
      <formula>"Out of Stock"</formula>
    </cfRule>
  </conditionalFormatting>
  <conditionalFormatting sqref="I45">
    <cfRule type="cellIs" dxfId="306" priority="283" operator="equal">
      <formula>"Out of Stock"</formula>
    </cfRule>
  </conditionalFormatting>
  <conditionalFormatting sqref="I46">
    <cfRule type="cellIs" dxfId="305" priority="282" operator="equal">
      <formula>"Out of Stock"</formula>
    </cfRule>
  </conditionalFormatting>
  <conditionalFormatting sqref="I47">
    <cfRule type="cellIs" dxfId="304" priority="281" operator="equal">
      <formula>"Out of Stock"</formula>
    </cfRule>
  </conditionalFormatting>
  <conditionalFormatting sqref="I48">
    <cfRule type="cellIs" dxfId="303" priority="280" operator="equal">
      <formula>"Out of Stock"</formula>
    </cfRule>
  </conditionalFormatting>
  <conditionalFormatting sqref="I49">
    <cfRule type="cellIs" dxfId="302" priority="279" operator="equal">
      <formula>"Out of Stock"</formula>
    </cfRule>
  </conditionalFormatting>
  <conditionalFormatting sqref="I50">
    <cfRule type="cellIs" dxfId="301" priority="278" operator="equal">
      <formula>"Out of Stock"</formula>
    </cfRule>
  </conditionalFormatting>
  <conditionalFormatting sqref="I52">
    <cfRule type="cellIs" dxfId="300" priority="276" operator="equal">
      <formula>"Out of Stock"</formula>
    </cfRule>
  </conditionalFormatting>
  <conditionalFormatting sqref="I54">
    <cfRule type="cellIs" dxfId="299" priority="274" operator="equal">
      <formula>"Out of Stock"</formula>
    </cfRule>
  </conditionalFormatting>
  <conditionalFormatting sqref="I55">
    <cfRule type="cellIs" dxfId="298" priority="273" operator="equal">
      <formula>"Out of Stock"</formula>
    </cfRule>
  </conditionalFormatting>
  <conditionalFormatting sqref="I38">
    <cfRule type="cellIs" dxfId="297" priority="272" operator="equal">
      <formula>"Out of Stock"</formula>
    </cfRule>
  </conditionalFormatting>
  <conditionalFormatting sqref="I51">
    <cfRule type="cellIs" dxfId="296" priority="271" operator="equal">
      <formula>"Out of Stock"</formula>
    </cfRule>
  </conditionalFormatting>
  <conditionalFormatting sqref="I53">
    <cfRule type="cellIs" dxfId="295" priority="270" operator="equal">
      <formula>"Out of Stock"</formula>
    </cfRule>
  </conditionalFormatting>
  <conditionalFormatting sqref="I56">
    <cfRule type="cellIs" dxfId="294" priority="269" operator="equal">
      <formula>"Out of Stock"</formula>
    </cfRule>
  </conditionalFormatting>
  <conditionalFormatting sqref="I58">
    <cfRule type="cellIs" dxfId="293" priority="267" operator="equal">
      <formula>"Out of Stock"</formula>
    </cfRule>
  </conditionalFormatting>
  <conditionalFormatting sqref="I57">
    <cfRule type="cellIs" dxfId="292" priority="265" operator="equal">
      <formula>"Out of Stock"</formula>
    </cfRule>
  </conditionalFormatting>
  <conditionalFormatting sqref="I59">
    <cfRule type="cellIs" dxfId="291" priority="264" operator="equal">
      <formula>"Out of Stock"</formula>
    </cfRule>
  </conditionalFormatting>
  <conditionalFormatting sqref="I60">
    <cfRule type="cellIs" dxfId="290" priority="263" operator="equal">
      <formula>"Out of Stock"</formula>
    </cfRule>
  </conditionalFormatting>
  <conditionalFormatting sqref="I61">
    <cfRule type="cellIs" dxfId="289" priority="262" operator="equal">
      <formula>"Out of Stock"</formula>
    </cfRule>
  </conditionalFormatting>
  <conditionalFormatting sqref="I62">
    <cfRule type="cellIs" dxfId="288" priority="261" operator="equal">
      <formula>"Out of Stock"</formula>
    </cfRule>
  </conditionalFormatting>
  <conditionalFormatting sqref="I63">
    <cfRule type="cellIs" dxfId="287" priority="260" operator="equal">
      <formula>"Out of Stock"</formula>
    </cfRule>
  </conditionalFormatting>
  <conditionalFormatting sqref="I64">
    <cfRule type="cellIs" dxfId="286" priority="259" operator="equal">
      <formula>"Out of Stock"</formula>
    </cfRule>
  </conditionalFormatting>
  <conditionalFormatting sqref="I65">
    <cfRule type="cellIs" dxfId="285" priority="258" operator="equal">
      <formula>"Out of Stock"</formula>
    </cfRule>
  </conditionalFormatting>
  <conditionalFormatting sqref="I66">
    <cfRule type="cellIs" dxfId="284" priority="257" operator="equal">
      <formula>"Out of Stock"</formula>
    </cfRule>
  </conditionalFormatting>
  <conditionalFormatting sqref="I67">
    <cfRule type="cellIs" dxfId="283" priority="256" operator="equal">
      <formula>"Out of Stock"</formula>
    </cfRule>
  </conditionalFormatting>
  <conditionalFormatting sqref="I33">
    <cfRule type="cellIs" dxfId="282" priority="254" operator="equal">
      <formula>"Out of Stock"</formula>
    </cfRule>
  </conditionalFormatting>
  <conditionalFormatting sqref="I69">
    <cfRule type="cellIs" dxfId="281" priority="253" operator="equal">
      <formula>"Out of Stock"</formula>
    </cfRule>
  </conditionalFormatting>
  <conditionalFormatting sqref="I70">
    <cfRule type="cellIs" dxfId="280" priority="252" operator="equal">
      <formula>"Out of Stock"</formula>
    </cfRule>
  </conditionalFormatting>
  <conditionalFormatting sqref="I71">
    <cfRule type="cellIs" dxfId="279" priority="251" operator="equal">
      <formula>"Out of Stock"</formula>
    </cfRule>
  </conditionalFormatting>
  <conditionalFormatting sqref="I72">
    <cfRule type="cellIs" dxfId="278" priority="250" operator="equal">
      <formula>"Out of Stock"</formula>
    </cfRule>
  </conditionalFormatting>
  <conditionalFormatting sqref="I68">
    <cfRule type="cellIs" dxfId="277" priority="249" operator="equal">
      <formula>"Out of Stock"</formula>
    </cfRule>
  </conditionalFormatting>
  <conditionalFormatting sqref="I73">
    <cfRule type="cellIs" dxfId="276" priority="247" operator="equal">
      <formula>"Out of Stock"</formula>
    </cfRule>
  </conditionalFormatting>
  <conditionalFormatting sqref="I73">
    <cfRule type="cellIs" dxfId="275" priority="246" operator="equal">
      <formula>"Out of Stock"</formula>
    </cfRule>
  </conditionalFormatting>
  <conditionalFormatting sqref="I74">
    <cfRule type="cellIs" dxfId="274" priority="245" operator="equal">
      <formula>"Out of Stock"</formula>
    </cfRule>
  </conditionalFormatting>
  <conditionalFormatting sqref="I78">
    <cfRule type="cellIs" dxfId="273" priority="240" operator="equal">
      <formula>"Out of Stock"</formula>
    </cfRule>
  </conditionalFormatting>
  <conditionalFormatting sqref="I77">
    <cfRule type="cellIs" dxfId="272" priority="239" operator="equal">
      <formula>"Out of Stock"</formula>
    </cfRule>
  </conditionalFormatting>
  <conditionalFormatting sqref="I77">
    <cfRule type="cellIs" dxfId="271" priority="238" operator="equal">
      <formula>"Out of Stock"</formula>
    </cfRule>
  </conditionalFormatting>
  <conditionalFormatting sqref="I78">
    <cfRule type="cellIs" dxfId="270" priority="237" operator="equal">
      <formula>"Out of Stock"</formula>
    </cfRule>
  </conditionalFormatting>
  <conditionalFormatting sqref="I80">
    <cfRule type="cellIs" dxfId="269" priority="236" operator="equal">
      <formula>"Out of Stock"</formula>
    </cfRule>
  </conditionalFormatting>
  <conditionalFormatting sqref="I79">
    <cfRule type="cellIs" dxfId="268" priority="235" operator="equal">
      <formula>"Out of Stock"</formula>
    </cfRule>
  </conditionalFormatting>
  <conditionalFormatting sqref="I79">
    <cfRule type="cellIs" dxfId="267" priority="234" operator="equal">
      <formula>"Out of Stock"</formula>
    </cfRule>
  </conditionalFormatting>
  <conditionalFormatting sqref="I80">
    <cfRule type="cellIs" dxfId="266" priority="233" operator="equal">
      <formula>"Out of Stock"</formula>
    </cfRule>
  </conditionalFormatting>
  <conditionalFormatting sqref="I81">
    <cfRule type="cellIs" dxfId="265" priority="232" operator="equal">
      <formula>"Out of Stock"</formula>
    </cfRule>
  </conditionalFormatting>
  <conditionalFormatting sqref="I81">
    <cfRule type="cellIs" dxfId="264" priority="231" operator="equal">
      <formula>"Out of Stock"</formula>
    </cfRule>
  </conditionalFormatting>
  <conditionalFormatting sqref="I83">
    <cfRule type="cellIs" dxfId="263" priority="230" operator="equal">
      <formula>"Out of Stock"</formula>
    </cfRule>
  </conditionalFormatting>
  <conditionalFormatting sqref="I83">
    <cfRule type="cellIs" dxfId="262" priority="229" operator="equal">
      <formula>"Out of Stock"</formula>
    </cfRule>
  </conditionalFormatting>
  <conditionalFormatting sqref="I82">
    <cfRule type="cellIs" dxfId="261" priority="228" operator="equal">
      <formula>"Out of Stock"</formula>
    </cfRule>
  </conditionalFormatting>
  <conditionalFormatting sqref="I82">
    <cfRule type="cellIs" dxfId="260" priority="227" operator="equal">
      <formula>"Out of Stock"</formula>
    </cfRule>
  </conditionalFormatting>
  <conditionalFormatting sqref="I85">
    <cfRule type="cellIs" dxfId="259" priority="224" operator="equal">
      <formula>"Out of Stock"</formula>
    </cfRule>
  </conditionalFormatting>
  <conditionalFormatting sqref="I85">
    <cfRule type="cellIs" dxfId="258" priority="223" operator="equal">
      <formula>"Out of Stock"</formula>
    </cfRule>
  </conditionalFormatting>
  <conditionalFormatting sqref="I86">
    <cfRule type="cellIs" dxfId="257" priority="222" operator="equal">
      <formula>"Out of Stock"</formula>
    </cfRule>
  </conditionalFormatting>
  <conditionalFormatting sqref="I86">
    <cfRule type="cellIs" dxfId="256" priority="221" operator="equal">
      <formula>"Out of Stock"</formula>
    </cfRule>
  </conditionalFormatting>
  <conditionalFormatting sqref="I79">
    <cfRule type="cellIs" dxfId="255" priority="212" operator="equal">
      <formula>"Out of Stock"</formula>
    </cfRule>
  </conditionalFormatting>
  <conditionalFormatting sqref="I78">
    <cfRule type="cellIs" dxfId="254" priority="211" operator="equal">
      <formula>"Out of Stock"</formula>
    </cfRule>
  </conditionalFormatting>
  <conditionalFormatting sqref="I78">
    <cfRule type="cellIs" dxfId="253" priority="210" operator="equal">
      <formula>"Out of Stock"</formula>
    </cfRule>
  </conditionalFormatting>
  <conditionalFormatting sqref="I79">
    <cfRule type="cellIs" dxfId="252" priority="209" operator="equal">
      <formula>"Out of Stock"</formula>
    </cfRule>
  </conditionalFormatting>
  <conditionalFormatting sqref="I80">
    <cfRule type="cellIs" dxfId="251" priority="208" operator="equal">
      <formula>"Out of Stock"</formula>
    </cfRule>
  </conditionalFormatting>
  <conditionalFormatting sqref="I80">
    <cfRule type="cellIs" dxfId="250" priority="207" operator="equal">
      <formula>"Out of Stock"</formula>
    </cfRule>
  </conditionalFormatting>
  <conditionalFormatting sqref="I82">
    <cfRule type="cellIs" dxfId="249" priority="206" operator="equal">
      <formula>"Out of Stock"</formula>
    </cfRule>
  </conditionalFormatting>
  <conditionalFormatting sqref="I82">
    <cfRule type="cellIs" dxfId="248" priority="205" operator="equal">
      <formula>"Out of Stock"</formula>
    </cfRule>
  </conditionalFormatting>
  <conditionalFormatting sqref="I81">
    <cfRule type="cellIs" dxfId="247" priority="204" operator="equal">
      <formula>"Out of Stock"</formula>
    </cfRule>
  </conditionalFormatting>
  <conditionalFormatting sqref="I81">
    <cfRule type="cellIs" dxfId="246" priority="203" operator="equal">
      <formula>"Out of Stock"</formula>
    </cfRule>
  </conditionalFormatting>
  <conditionalFormatting sqref="I83">
    <cfRule type="cellIs" dxfId="245" priority="202" operator="equal">
      <formula>"Out of Stock"</formula>
    </cfRule>
  </conditionalFormatting>
  <conditionalFormatting sqref="I83">
    <cfRule type="cellIs" dxfId="244" priority="201" operator="equal">
      <formula>"Out of Stock"</formula>
    </cfRule>
  </conditionalFormatting>
  <conditionalFormatting sqref="I84">
    <cfRule type="cellIs" dxfId="243" priority="200" operator="equal">
      <formula>"Out of Stock"</formula>
    </cfRule>
  </conditionalFormatting>
  <conditionalFormatting sqref="I84">
    <cfRule type="cellIs" dxfId="242" priority="199" operator="equal">
      <formula>"Out of Stock"</formula>
    </cfRule>
  </conditionalFormatting>
  <conditionalFormatting sqref="I87">
    <cfRule type="cellIs" dxfId="241" priority="198" operator="equal">
      <formula>"Out of Stock"</formula>
    </cfRule>
  </conditionalFormatting>
  <conditionalFormatting sqref="I87">
    <cfRule type="cellIs" dxfId="240" priority="197" operator="equal">
      <formula>"Out of Stock"</formula>
    </cfRule>
  </conditionalFormatting>
  <conditionalFormatting sqref="I90">
    <cfRule type="cellIs" dxfId="239" priority="192" operator="equal">
      <formula>"Out of Stock"</formula>
    </cfRule>
  </conditionalFormatting>
  <conditionalFormatting sqref="I90">
    <cfRule type="cellIs" dxfId="238" priority="191" operator="equal">
      <formula>"Out of Stock"</formula>
    </cfRule>
  </conditionalFormatting>
  <conditionalFormatting sqref="I91">
    <cfRule type="cellIs" dxfId="237" priority="190" operator="equal">
      <formula>"Out of Stock"</formula>
    </cfRule>
  </conditionalFormatting>
  <conditionalFormatting sqref="I91">
    <cfRule type="cellIs" dxfId="236" priority="189" operator="equal">
      <formula>"Out of Stock"</formula>
    </cfRule>
  </conditionalFormatting>
  <conditionalFormatting sqref="I92">
    <cfRule type="cellIs" dxfId="235" priority="188" operator="equal">
      <formula>"Out of Stock"</formula>
    </cfRule>
  </conditionalFormatting>
  <conditionalFormatting sqref="I92">
    <cfRule type="cellIs" dxfId="234" priority="187" operator="equal">
      <formula>"Out of Stock"</formula>
    </cfRule>
  </conditionalFormatting>
  <conditionalFormatting sqref="I93">
    <cfRule type="cellIs" dxfId="233" priority="186" operator="equal">
      <formula>"Out of Stock"</formula>
    </cfRule>
  </conditionalFormatting>
  <conditionalFormatting sqref="I93">
    <cfRule type="cellIs" dxfId="232" priority="185" operator="equal">
      <formula>"Out of Stock"</formula>
    </cfRule>
  </conditionalFormatting>
  <conditionalFormatting sqref="I94">
    <cfRule type="cellIs" dxfId="231" priority="184" operator="equal">
      <formula>"Out of Stock"</formula>
    </cfRule>
  </conditionalFormatting>
  <conditionalFormatting sqref="I94">
    <cfRule type="cellIs" dxfId="230" priority="183" operator="equal">
      <formula>"Out of Stock"</formula>
    </cfRule>
  </conditionalFormatting>
  <conditionalFormatting sqref="I95">
    <cfRule type="cellIs" dxfId="229" priority="180" operator="equal">
      <formula>"Out of Stock"</formula>
    </cfRule>
  </conditionalFormatting>
  <conditionalFormatting sqref="I95">
    <cfRule type="cellIs" dxfId="228" priority="179" operator="equal">
      <formula>"Out of Stock"</formula>
    </cfRule>
  </conditionalFormatting>
  <conditionalFormatting sqref="I96">
    <cfRule type="cellIs" dxfId="227" priority="178" operator="equal">
      <formula>"Out of Stock"</formula>
    </cfRule>
  </conditionalFormatting>
  <conditionalFormatting sqref="I96">
    <cfRule type="cellIs" dxfId="226" priority="177" operator="equal">
      <formula>"Out of Stock"</formula>
    </cfRule>
  </conditionalFormatting>
  <conditionalFormatting sqref="I97">
    <cfRule type="cellIs" dxfId="225" priority="176" operator="equal">
      <formula>"Out of Stock"</formula>
    </cfRule>
  </conditionalFormatting>
  <conditionalFormatting sqref="I97">
    <cfRule type="cellIs" dxfId="224" priority="175" operator="equal">
      <formula>"Out of Stock"</formula>
    </cfRule>
  </conditionalFormatting>
  <conditionalFormatting sqref="I98">
    <cfRule type="cellIs" dxfId="223" priority="174" operator="equal">
      <formula>"Out of Stock"</formula>
    </cfRule>
  </conditionalFormatting>
  <conditionalFormatting sqref="I98">
    <cfRule type="cellIs" dxfId="222" priority="173" operator="equal">
      <formula>"Out of Stock"</formula>
    </cfRule>
  </conditionalFormatting>
  <conditionalFormatting sqref="I99">
    <cfRule type="cellIs" dxfId="221" priority="168" operator="equal">
      <formula>"Out of Stock"</formula>
    </cfRule>
  </conditionalFormatting>
  <conditionalFormatting sqref="I99">
    <cfRule type="cellIs" dxfId="220" priority="167" operator="equal">
      <formula>"Out of Stock"</formula>
    </cfRule>
  </conditionalFormatting>
  <conditionalFormatting sqref="I100">
    <cfRule type="cellIs" dxfId="219" priority="162" operator="equal">
      <formula>"Out of Stock"</formula>
    </cfRule>
  </conditionalFormatting>
  <conditionalFormatting sqref="I100">
    <cfRule type="cellIs" dxfId="218" priority="161" operator="equal">
      <formula>"Out of Stock"</formula>
    </cfRule>
  </conditionalFormatting>
  <conditionalFormatting sqref="I101">
    <cfRule type="cellIs" dxfId="217" priority="160" operator="equal">
      <formula>"Out of Stock"</formula>
    </cfRule>
  </conditionalFormatting>
  <conditionalFormatting sqref="I101">
    <cfRule type="cellIs" dxfId="216" priority="159" operator="equal">
      <formula>"Out of Stock"</formula>
    </cfRule>
  </conditionalFormatting>
  <conditionalFormatting sqref="W75">
    <cfRule type="cellIs" dxfId="215" priority="158" operator="equal">
      <formula>"Out of Stock"</formula>
    </cfRule>
  </conditionalFormatting>
  <conditionalFormatting sqref="W75">
    <cfRule type="cellIs" dxfId="214" priority="157" operator="equal">
      <formula>"Out of Stock"</formula>
    </cfRule>
  </conditionalFormatting>
  <conditionalFormatting sqref="I75">
    <cfRule type="cellIs" dxfId="213" priority="156" operator="equal">
      <formula>"Out of Stock"</formula>
    </cfRule>
  </conditionalFormatting>
  <conditionalFormatting sqref="I75">
    <cfRule type="cellIs" dxfId="212" priority="155" operator="equal">
      <formula>"Out of Stock"</formula>
    </cfRule>
  </conditionalFormatting>
  <conditionalFormatting sqref="I76">
    <cfRule type="cellIs" dxfId="211" priority="154" operator="equal">
      <formula>"Out of Stock"</formula>
    </cfRule>
  </conditionalFormatting>
  <conditionalFormatting sqref="I76">
    <cfRule type="cellIs" dxfId="210" priority="153" operator="equal">
      <formula>"Out of Stock"</formula>
    </cfRule>
  </conditionalFormatting>
  <conditionalFormatting sqref="I106">
    <cfRule type="cellIs" dxfId="209" priority="146" operator="equal">
      <formula>"Out of Stock"</formula>
    </cfRule>
  </conditionalFormatting>
  <conditionalFormatting sqref="I106">
    <cfRule type="cellIs" dxfId="208" priority="145" operator="equal">
      <formula>"Out of Stock"</formula>
    </cfRule>
  </conditionalFormatting>
  <conditionalFormatting sqref="I102">
    <cfRule type="cellIs" dxfId="207" priority="144" operator="equal">
      <formula>"Out of Stock"</formula>
    </cfRule>
  </conditionalFormatting>
  <conditionalFormatting sqref="I102">
    <cfRule type="cellIs" dxfId="206" priority="143" operator="equal">
      <formula>"Out of Stock"</formula>
    </cfRule>
  </conditionalFormatting>
  <conditionalFormatting sqref="I103">
    <cfRule type="cellIs" dxfId="205" priority="142" operator="equal">
      <formula>"Out of Stock"</formula>
    </cfRule>
  </conditionalFormatting>
  <conditionalFormatting sqref="I103">
    <cfRule type="cellIs" dxfId="204" priority="141" operator="equal">
      <formula>"Out of Stock"</formula>
    </cfRule>
  </conditionalFormatting>
  <conditionalFormatting sqref="I104">
    <cfRule type="cellIs" dxfId="203" priority="140" operator="equal">
      <formula>"Out of Stock"</formula>
    </cfRule>
  </conditionalFormatting>
  <conditionalFormatting sqref="I104">
    <cfRule type="cellIs" dxfId="202" priority="139" operator="equal">
      <formula>"Out of Stock"</formula>
    </cfRule>
  </conditionalFormatting>
  <conditionalFormatting sqref="I105">
    <cfRule type="cellIs" dxfId="201" priority="138" operator="equal">
      <formula>"Out of Stock"</formula>
    </cfRule>
  </conditionalFormatting>
  <conditionalFormatting sqref="I105">
    <cfRule type="cellIs" dxfId="200" priority="137" operator="equal">
      <formula>"Out of Stock"</formula>
    </cfRule>
  </conditionalFormatting>
  <conditionalFormatting sqref="I107">
    <cfRule type="cellIs" dxfId="199" priority="136" operator="equal">
      <formula>"Out of Stock"</formula>
    </cfRule>
  </conditionalFormatting>
  <conditionalFormatting sqref="I107">
    <cfRule type="cellIs" dxfId="198" priority="135" operator="equal">
      <formula>"Out of Stock"</formula>
    </cfRule>
  </conditionalFormatting>
  <conditionalFormatting sqref="I108">
    <cfRule type="cellIs" dxfId="197" priority="126" operator="equal">
      <formula>"Out of Stock"</formula>
    </cfRule>
  </conditionalFormatting>
  <conditionalFormatting sqref="I108">
    <cfRule type="cellIs" dxfId="196" priority="125" operator="equal">
      <formula>"Out of Stock"</formula>
    </cfRule>
  </conditionalFormatting>
  <conditionalFormatting sqref="I109">
    <cfRule type="cellIs" dxfId="195" priority="124" operator="equal">
      <formula>"Out of Stock"</formula>
    </cfRule>
  </conditionalFormatting>
  <conditionalFormatting sqref="I109">
    <cfRule type="cellIs" dxfId="194" priority="123" operator="equal">
      <formula>"Out of Stock"</formula>
    </cfRule>
  </conditionalFormatting>
  <conditionalFormatting sqref="I110">
    <cfRule type="cellIs" dxfId="193" priority="122" operator="equal">
      <formula>"Out of Stock"</formula>
    </cfRule>
  </conditionalFormatting>
  <conditionalFormatting sqref="I110">
    <cfRule type="cellIs" dxfId="192" priority="121" operator="equal">
      <formula>"Out of Stock"</formula>
    </cfRule>
  </conditionalFormatting>
  <conditionalFormatting sqref="I111">
    <cfRule type="cellIs" dxfId="191" priority="120" operator="equal">
      <formula>"Out of Stock"</formula>
    </cfRule>
  </conditionalFormatting>
  <conditionalFormatting sqref="I111">
    <cfRule type="cellIs" dxfId="190" priority="119" operator="equal">
      <formula>"Out of Stock"</formula>
    </cfRule>
  </conditionalFormatting>
  <conditionalFormatting sqref="I112">
    <cfRule type="cellIs" dxfId="189" priority="118" operator="equal">
      <formula>"Out of Stock"</formula>
    </cfRule>
  </conditionalFormatting>
  <conditionalFormatting sqref="I112">
    <cfRule type="cellIs" dxfId="188" priority="117" operator="equal">
      <formula>"Out of Stock"</formula>
    </cfRule>
  </conditionalFormatting>
  <conditionalFormatting sqref="I115">
    <cfRule type="cellIs" dxfId="187" priority="112" operator="equal">
      <formula>"Out of Stock"</formula>
    </cfRule>
  </conditionalFormatting>
  <conditionalFormatting sqref="I115">
    <cfRule type="cellIs" dxfId="186" priority="111" operator="equal">
      <formula>"Out of Stock"</formula>
    </cfRule>
  </conditionalFormatting>
  <conditionalFormatting sqref="I114">
    <cfRule type="cellIs" dxfId="185" priority="114" operator="equal">
      <formula>"Out of Stock"</formula>
    </cfRule>
  </conditionalFormatting>
  <conditionalFormatting sqref="I114">
    <cfRule type="cellIs" dxfId="184" priority="113" operator="equal">
      <formula>"Out of Stock"</formula>
    </cfRule>
  </conditionalFormatting>
  <conditionalFormatting sqref="I117">
    <cfRule type="cellIs" dxfId="183" priority="108" operator="equal">
      <formula>"Out of Stock"</formula>
    </cfRule>
  </conditionalFormatting>
  <conditionalFormatting sqref="I117">
    <cfRule type="cellIs" dxfId="182" priority="107" operator="equal">
      <formula>"Out of Stock"</formula>
    </cfRule>
  </conditionalFormatting>
  <conditionalFormatting sqref="I113">
    <cfRule type="cellIs" dxfId="181" priority="104" operator="equal">
      <formula>"Out of Stock"</formula>
    </cfRule>
  </conditionalFormatting>
  <conditionalFormatting sqref="I113">
    <cfRule type="cellIs" dxfId="180" priority="103" operator="equal">
      <formula>"Out of Stock"</formula>
    </cfRule>
  </conditionalFormatting>
  <conditionalFormatting sqref="I116">
    <cfRule type="cellIs" dxfId="179" priority="102" operator="equal">
      <formula>"Out of Stock"</formula>
    </cfRule>
  </conditionalFormatting>
  <conditionalFormatting sqref="I116">
    <cfRule type="cellIs" dxfId="178" priority="101" operator="equal">
      <formula>"Out of Stock"</formula>
    </cfRule>
  </conditionalFormatting>
  <conditionalFormatting sqref="I118">
    <cfRule type="cellIs" dxfId="177" priority="100" operator="equal">
      <formula>"Out of Stock"</formula>
    </cfRule>
  </conditionalFormatting>
  <conditionalFormatting sqref="I118">
    <cfRule type="cellIs" dxfId="176" priority="99" operator="equal">
      <formula>"Out of Stock"</formula>
    </cfRule>
  </conditionalFormatting>
  <conditionalFormatting sqref="I120">
    <cfRule type="cellIs" dxfId="175" priority="96" operator="equal">
      <formula>"Out of Stock"</formula>
    </cfRule>
  </conditionalFormatting>
  <conditionalFormatting sqref="I120">
    <cfRule type="cellIs" dxfId="174" priority="95" operator="equal">
      <formula>"Out of Stock"</formula>
    </cfRule>
  </conditionalFormatting>
  <conditionalFormatting sqref="I119">
    <cfRule type="cellIs" dxfId="173" priority="94" operator="equal">
      <formula>"Out of Stock"</formula>
    </cfRule>
  </conditionalFormatting>
  <conditionalFormatting sqref="I119">
    <cfRule type="cellIs" dxfId="172" priority="93" operator="equal">
      <formula>"Out of Stock"</formula>
    </cfRule>
  </conditionalFormatting>
  <conditionalFormatting sqref="I121">
    <cfRule type="cellIs" dxfId="171" priority="92" operator="equal">
      <formula>"Out of Stock"</formula>
    </cfRule>
  </conditionalFormatting>
  <conditionalFormatting sqref="I121">
    <cfRule type="cellIs" dxfId="170" priority="91" operator="equal">
      <formula>"Out of Stock"</formula>
    </cfRule>
  </conditionalFormatting>
  <conditionalFormatting sqref="I88">
    <cfRule type="cellIs" dxfId="169" priority="90" operator="equal">
      <formula>"Out of Stock"</formula>
    </cfRule>
  </conditionalFormatting>
  <conditionalFormatting sqref="I89">
    <cfRule type="cellIs" dxfId="168" priority="89" operator="equal">
      <formula>"Out of Stock"</formula>
    </cfRule>
  </conditionalFormatting>
  <conditionalFormatting sqref="I122">
    <cfRule type="cellIs" dxfId="167" priority="88" operator="equal">
      <formula>"Out of Stock"</formula>
    </cfRule>
  </conditionalFormatting>
  <conditionalFormatting sqref="I122">
    <cfRule type="cellIs" dxfId="166" priority="87" operator="equal">
      <formula>"Out of Stock"</formula>
    </cfRule>
  </conditionalFormatting>
  <conditionalFormatting sqref="I121">
    <cfRule type="cellIs" dxfId="165" priority="84" operator="equal">
      <formula>"Out of Stock"</formula>
    </cfRule>
  </conditionalFormatting>
  <conditionalFormatting sqref="I121">
    <cfRule type="cellIs" dxfId="164" priority="83" operator="equal">
      <formula>"Out of Stock"</formula>
    </cfRule>
  </conditionalFormatting>
  <conditionalFormatting sqref="I122">
    <cfRule type="cellIs" dxfId="163" priority="82" operator="equal">
      <formula>"Out of Stock"</formula>
    </cfRule>
  </conditionalFormatting>
  <conditionalFormatting sqref="I122">
    <cfRule type="cellIs" dxfId="162" priority="81" operator="equal">
      <formula>"Out of Stock"</formula>
    </cfRule>
  </conditionalFormatting>
  <conditionalFormatting sqref="I123">
    <cfRule type="cellIs" dxfId="161" priority="80" operator="equal">
      <formula>"Out of Stock"</formula>
    </cfRule>
  </conditionalFormatting>
  <conditionalFormatting sqref="I123">
    <cfRule type="cellIs" dxfId="160" priority="79" operator="equal">
      <formula>"Out of Stock"</formula>
    </cfRule>
  </conditionalFormatting>
  <conditionalFormatting sqref="I123">
    <cfRule type="cellIs" dxfId="159" priority="78" operator="equal">
      <formula>"Out of Stock"</formula>
    </cfRule>
  </conditionalFormatting>
  <conditionalFormatting sqref="I123">
    <cfRule type="cellIs" dxfId="158" priority="77" operator="equal">
      <formula>"Out of Stock"</formula>
    </cfRule>
  </conditionalFormatting>
  <conditionalFormatting sqref="I124">
    <cfRule type="cellIs" dxfId="157" priority="76" operator="equal">
      <formula>"Out of Stock"</formula>
    </cfRule>
  </conditionalFormatting>
  <conditionalFormatting sqref="I124">
    <cfRule type="cellIs" dxfId="156" priority="75" operator="equal">
      <formula>"Out of Stock"</formula>
    </cfRule>
  </conditionalFormatting>
  <conditionalFormatting sqref="I124">
    <cfRule type="cellIs" dxfId="155" priority="74" operator="equal">
      <formula>"Out of Stock"</formula>
    </cfRule>
  </conditionalFormatting>
  <conditionalFormatting sqref="I124">
    <cfRule type="cellIs" dxfId="154" priority="73" operator="equal">
      <formula>"Out of Stock"</formula>
    </cfRule>
  </conditionalFormatting>
  <conditionalFormatting sqref="I125">
    <cfRule type="cellIs" dxfId="153" priority="72" operator="equal">
      <formula>"Out of Stock"</formula>
    </cfRule>
  </conditionalFormatting>
  <conditionalFormatting sqref="I125">
    <cfRule type="cellIs" dxfId="152" priority="71" operator="equal">
      <formula>"Out of Stock"</formula>
    </cfRule>
  </conditionalFormatting>
  <conditionalFormatting sqref="I125">
    <cfRule type="cellIs" dxfId="151" priority="70" operator="equal">
      <formula>"Out of Stock"</formula>
    </cfRule>
  </conditionalFormatting>
  <conditionalFormatting sqref="I125">
    <cfRule type="cellIs" dxfId="150" priority="69" operator="equal">
      <formula>"Out of Stock"</formula>
    </cfRule>
  </conditionalFormatting>
  <conditionalFormatting sqref="I126">
    <cfRule type="cellIs" dxfId="149" priority="68" operator="equal">
      <formula>"Out of Stock"</formula>
    </cfRule>
  </conditionalFormatting>
  <conditionalFormatting sqref="I126">
    <cfRule type="cellIs" dxfId="148" priority="67" operator="equal">
      <formula>"Out of Stock"</formula>
    </cfRule>
  </conditionalFormatting>
  <conditionalFormatting sqref="I126">
    <cfRule type="cellIs" dxfId="147" priority="66" operator="equal">
      <formula>"Out of Stock"</formula>
    </cfRule>
  </conditionalFormatting>
  <conditionalFormatting sqref="I126">
    <cfRule type="cellIs" dxfId="146" priority="65" operator="equal">
      <formula>"Out of Stock"</formula>
    </cfRule>
  </conditionalFormatting>
  <conditionalFormatting sqref="I127">
    <cfRule type="cellIs" dxfId="145" priority="64" operator="equal">
      <formula>"Out of Stock"</formula>
    </cfRule>
  </conditionalFormatting>
  <conditionalFormatting sqref="I127">
    <cfRule type="cellIs" dxfId="144" priority="63" operator="equal">
      <formula>"Out of Stock"</formula>
    </cfRule>
  </conditionalFormatting>
  <conditionalFormatting sqref="I127">
    <cfRule type="cellIs" dxfId="143" priority="62" operator="equal">
      <formula>"Out of Stock"</formula>
    </cfRule>
  </conditionalFormatting>
  <conditionalFormatting sqref="I127">
    <cfRule type="cellIs" dxfId="142" priority="61" operator="equal">
      <formula>"Out of Stock"</formula>
    </cfRule>
  </conditionalFormatting>
  <conditionalFormatting sqref="I135">
    <cfRule type="cellIs" dxfId="141" priority="32" operator="equal">
      <formula>"Out of Stock"</formula>
    </cfRule>
  </conditionalFormatting>
  <conditionalFormatting sqref="I135">
    <cfRule type="cellIs" dxfId="140" priority="31" operator="equal">
      <formula>"Out of Stock"</formula>
    </cfRule>
  </conditionalFormatting>
  <conditionalFormatting sqref="I135">
    <cfRule type="cellIs" dxfId="139" priority="30" operator="equal">
      <formula>"Out of Stock"</formula>
    </cfRule>
  </conditionalFormatting>
  <conditionalFormatting sqref="I135">
    <cfRule type="cellIs" dxfId="138" priority="29" operator="equal">
      <formula>"Out of Stock"</formula>
    </cfRule>
  </conditionalFormatting>
  <conditionalFormatting sqref="I128">
    <cfRule type="cellIs" dxfId="137" priority="28" operator="equal">
      <formula>"Out of Stock"</formula>
    </cfRule>
  </conditionalFormatting>
  <conditionalFormatting sqref="I128">
    <cfRule type="cellIs" dxfId="136" priority="27" operator="equal">
      <formula>"Out of Stock"</formula>
    </cfRule>
  </conditionalFormatting>
  <conditionalFormatting sqref="I128">
    <cfRule type="cellIs" dxfId="135" priority="26" operator="equal">
      <formula>"Out of Stock"</formula>
    </cfRule>
  </conditionalFormatting>
  <conditionalFormatting sqref="I128">
    <cfRule type="cellIs" dxfId="134" priority="25" operator="equal">
      <formula>"Out of Stock"</formula>
    </cfRule>
  </conditionalFormatting>
  <conditionalFormatting sqref="I129">
    <cfRule type="cellIs" dxfId="133" priority="24" operator="equal">
      <formula>"Out of Stock"</formula>
    </cfRule>
  </conditionalFormatting>
  <conditionalFormatting sqref="I129">
    <cfRule type="cellIs" dxfId="132" priority="23" operator="equal">
      <formula>"Out of Stock"</formula>
    </cfRule>
  </conditionalFormatting>
  <conditionalFormatting sqref="I129">
    <cfRule type="cellIs" dxfId="131" priority="22" operator="equal">
      <formula>"Out of Stock"</formula>
    </cfRule>
  </conditionalFormatting>
  <conditionalFormatting sqref="I129">
    <cfRule type="cellIs" dxfId="130" priority="21" operator="equal">
      <formula>"Out of Stock"</formula>
    </cfRule>
  </conditionalFormatting>
  <conditionalFormatting sqref="I130">
    <cfRule type="cellIs" dxfId="129" priority="20" operator="equal">
      <formula>"Out of Stock"</formula>
    </cfRule>
  </conditionalFormatting>
  <conditionalFormatting sqref="I130">
    <cfRule type="cellIs" dxfId="128" priority="19" operator="equal">
      <formula>"Out of Stock"</formula>
    </cfRule>
  </conditionalFormatting>
  <conditionalFormatting sqref="I130">
    <cfRule type="cellIs" dxfId="127" priority="18" operator="equal">
      <formula>"Out of Stock"</formula>
    </cfRule>
  </conditionalFormatting>
  <conditionalFormatting sqref="I130">
    <cfRule type="cellIs" dxfId="126" priority="17" operator="equal">
      <formula>"Out of Stock"</formula>
    </cfRule>
  </conditionalFormatting>
  <conditionalFormatting sqref="I131">
    <cfRule type="cellIs" dxfId="125" priority="16" operator="equal">
      <formula>"Out of Stock"</formula>
    </cfRule>
  </conditionalFormatting>
  <conditionalFormatting sqref="I131">
    <cfRule type="cellIs" dxfId="124" priority="15" operator="equal">
      <formula>"Out of Stock"</formula>
    </cfRule>
  </conditionalFormatting>
  <conditionalFormatting sqref="I131">
    <cfRule type="cellIs" dxfId="123" priority="14" operator="equal">
      <formula>"Out of Stock"</formula>
    </cfRule>
  </conditionalFormatting>
  <conditionalFormatting sqref="I131">
    <cfRule type="cellIs" dxfId="122" priority="13" operator="equal">
      <formula>"Out of Stock"</formula>
    </cfRule>
  </conditionalFormatting>
  <conditionalFormatting sqref="I132">
    <cfRule type="cellIs" dxfId="121" priority="12" operator="equal">
      <formula>"Out of Stock"</formula>
    </cfRule>
  </conditionalFormatting>
  <conditionalFormatting sqref="I132">
    <cfRule type="cellIs" dxfId="120" priority="11" operator="equal">
      <formula>"Out of Stock"</formula>
    </cfRule>
  </conditionalFormatting>
  <conditionalFormatting sqref="I132">
    <cfRule type="cellIs" dxfId="119" priority="10" operator="equal">
      <formula>"Out of Stock"</formula>
    </cfRule>
  </conditionalFormatting>
  <conditionalFormatting sqref="I132">
    <cfRule type="cellIs" dxfId="118" priority="9" operator="equal">
      <formula>"Out of Stock"</formula>
    </cfRule>
  </conditionalFormatting>
  <conditionalFormatting sqref="I133">
    <cfRule type="cellIs" dxfId="117" priority="8" operator="equal">
      <formula>"Out of Stock"</formula>
    </cfRule>
  </conditionalFormatting>
  <conditionalFormatting sqref="I133">
    <cfRule type="cellIs" dxfId="116" priority="7" operator="equal">
      <formula>"Out of Stock"</formula>
    </cfRule>
  </conditionalFormatting>
  <conditionalFormatting sqref="I133">
    <cfRule type="cellIs" dxfId="115" priority="6" operator="equal">
      <formula>"Out of Stock"</formula>
    </cfRule>
  </conditionalFormatting>
  <conditionalFormatting sqref="I133">
    <cfRule type="cellIs" dxfId="114" priority="5" operator="equal">
      <formula>"Out of Stock"</formula>
    </cfRule>
  </conditionalFormatting>
  <conditionalFormatting sqref="I134">
    <cfRule type="cellIs" dxfId="113" priority="4" operator="equal">
      <formula>"Out of Stock"</formula>
    </cfRule>
  </conditionalFormatting>
  <conditionalFormatting sqref="I134">
    <cfRule type="cellIs" dxfId="112" priority="3" operator="equal">
      <formula>"Out of Stock"</formula>
    </cfRule>
  </conditionalFormatting>
  <conditionalFormatting sqref="I134">
    <cfRule type="cellIs" dxfId="111" priority="2" operator="equal">
      <formula>"Out of Stock"</formula>
    </cfRule>
  </conditionalFormatting>
  <conditionalFormatting sqref="I134">
    <cfRule type="cellIs" dxfId="110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N73" sqref="N73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221</v>
      </c>
      <c r="D1" s="1" t="s">
        <v>3</v>
      </c>
      <c r="E1" s="1" t="s">
        <v>14</v>
      </c>
      <c r="F1" s="3" t="s">
        <v>224</v>
      </c>
      <c r="G1" s="3" t="s">
        <v>222</v>
      </c>
      <c r="H1" s="12"/>
      <c r="I1" s="3" t="s">
        <v>225</v>
      </c>
      <c r="J1" s="1">
        <f>SUM($G2:$G84)</f>
        <v>2450600</v>
      </c>
    </row>
    <row r="2" spans="2:10" x14ac:dyDescent="0.25">
      <c r="B2" s="71">
        <v>44927</v>
      </c>
      <c r="C2" s="1" t="s">
        <v>223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1">
        <v>44927</v>
      </c>
      <c r="C3" s="1" t="s">
        <v>226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1">
        <v>44928</v>
      </c>
      <c r="C4" s="1" t="s">
        <v>227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1">
        <v>44928</v>
      </c>
      <c r="C5" s="1" t="s">
        <v>235</v>
      </c>
      <c r="D5" s="1">
        <v>1</v>
      </c>
      <c r="E5" s="1">
        <v>200000</v>
      </c>
      <c r="F5" s="1">
        <v>135000</v>
      </c>
      <c r="G5" s="1">
        <f>(E5-(D5*F5))</f>
        <v>65000</v>
      </c>
    </row>
    <row r="6" spans="2:10" x14ac:dyDescent="0.25">
      <c r="B6" s="71">
        <v>44929</v>
      </c>
      <c r="C6" s="1" t="s">
        <v>228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1">
        <v>44929</v>
      </c>
      <c r="C7" s="1" t="s">
        <v>229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1">
        <v>44929</v>
      </c>
      <c r="C8" s="1" t="s">
        <v>212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1">
        <v>44929</v>
      </c>
      <c r="C9" s="1" t="s">
        <v>230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1">
        <v>44929</v>
      </c>
      <c r="C10" s="1" t="s">
        <v>231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1">
        <v>44929</v>
      </c>
      <c r="C11" s="1" t="s">
        <v>232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1">
        <v>44929</v>
      </c>
      <c r="C12" s="1" t="s">
        <v>233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1">
        <v>44929</v>
      </c>
      <c r="C13" s="1" t="s">
        <v>234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1">
        <v>44929</v>
      </c>
      <c r="C14" s="1" t="s">
        <v>236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1">
        <v>44929</v>
      </c>
      <c r="C15" s="1" t="s">
        <v>237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1">
        <v>44929</v>
      </c>
      <c r="C16" s="1" t="s">
        <v>238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1">
        <v>44930</v>
      </c>
      <c r="C17" s="1" t="s">
        <v>239</v>
      </c>
      <c r="D17" s="1">
        <v>1</v>
      </c>
      <c r="E17" s="1">
        <v>160000</v>
      </c>
      <c r="F17" s="1">
        <v>150000</v>
      </c>
      <c r="G17" s="1">
        <f>(E17-(D17*F17))</f>
        <v>10000</v>
      </c>
    </row>
    <row r="18" spans="2:8" x14ac:dyDescent="0.25">
      <c r="B18" s="71">
        <v>44930</v>
      </c>
      <c r="C18" s="1" t="s">
        <v>240</v>
      </c>
      <c r="D18" s="1">
        <v>1</v>
      </c>
      <c r="E18" s="1">
        <v>85000</v>
      </c>
      <c r="F18" s="1">
        <v>74000</v>
      </c>
      <c r="G18" s="1">
        <f>(E18-(D18*F18))</f>
        <v>11000</v>
      </c>
    </row>
    <row r="19" spans="2:8" x14ac:dyDescent="0.25">
      <c r="B19" s="71">
        <v>44931</v>
      </c>
      <c r="C19" s="1" t="s">
        <v>241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1">
        <v>44931</v>
      </c>
      <c r="C20" s="1" t="s">
        <v>242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1">
        <v>44931</v>
      </c>
      <c r="C21" s="1" t="s">
        <v>243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1">
        <v>44931</v>
      </c>
      <c r="C22" s="1" t="s">
        <v>245</v>
      </c>
      <c r="D22" s="1">
        <v>1</v>
      </c>
      <c r="E22" s="1">
        <v>55000</v>
      </c>
      <c r="F22" s="1">
        <v>45000</v>
      </c>
      <c r="G22" s="1">
        <f t="shared" ref="G22:G28" si="1">(E22-(D22*F22))</f>
        <v>10000</v>
      </c>
    </row>
    <row r="23" spans="2:8" x14ac:dyDescent="0.25">
      <c r="B23" s="71">
        <v>44931</v>
      </c>
      <c r="C23" s="1" t="s">
        <v>244</v>
      </c>
      <c r="D23" s="1">
        <v>1</v>
      </c>
      <c r="E23" s="1">
        <v>340000</v>
      </c>
      <c r="F23" s="1">
        <v>270000</v>
      </c>
      <c r="G23" s="1">
        <f t="shared" si="1"/>
        <v>70000</v>
      </c>
    </row>
    <row r="24" spans="2:8" x14ac:dyDescent="0.25">
      <c r="B24" s="71">
        <v>44932</v>
      </c>
      <c r="C24" s="1" t="s">
        <v>244</v>
      </c>
      <c r="D24" s="1">
        <v>1</v>
      </c>
      <c r="E24" s="1">
        <v>340000</v>
      </c>
      <c r="F24" s="1">
        <v>270000</v>
      </c>
      <c r="G24" s="1">
        <f t="shared" si="1"/>
        <v>70000</v>
      </c>
    </row>
    <row r="25" spans="2:8" x14ac:dyDescent="0.25">
      <c r="B25" s="71">
        <v>44932</v>
      </c>
      <c r="C25" s="1" t="s">
        <v>213</v>
      </c>
      <c r="D25" s="1">
        <v>1</v>
      </c>
      <c r="E25" s="1">
        <v>670000</v>
      </c>
      <c r="F25" s="1">
        <v>515000</v>
      </c>
      <c r="G25" s="1">
        <f t="shared" si="1"/>
        <v>155000</v>
      </c>
    </row>
    <row r="26" spans="2:8" x14ac:dyDescent="0.25">
      <c r="B26" s="71">
        <v>44932</v>
      </c>
      <c r="C26" s="1" t="s">
        <v>246</v>
      </c>
      <c r="D26" s="1">
        <v>1</v>
      </c>
      <c r="E26" s="1">
        <v>45000</v>
      </c>
      <c r="F26" s="1">
        <v>41000</v>
      </c>
      <c r="G26" s="1">
        <f t="shared" si="1"/>
        <v>4000</v>
      </c>
    </row>
    <row r="27" spans="2:8" x14ac:dyDescent="0.25">
      <c r="B27" s="71">
        <v>44933</v>
      </c>
      <c r="C27" s="1" t="s">
        <v>246</v>
      </c>
      <c r="D27" s="1">
        <v>2</v>
      </c>
      <c r="E27" s="1">
        <v>97000</v>
      </c>
      <c r="F27" s="1">
        <v>42000</v>
      </c>
      <c r="G27" s="1">
        <f t="shared" si="1"/>
        <v>13000</v>
      </c>
      <c r="H27" t="s">
        <v>247</v>
      </c>
    </row>
    <row r="28" spans="2:8" x14ac:dyDescent="0.25">
      <c r="B28" s="71">
        <v>44933</v>
      </c>
      <c r="C28" s="1" t="s">
        <v>248</v>
      </c>
      <c r="D28" s="1">
        <v>1</v>
      </c>
      <c r="E28" s="1">
        <v>110000</v>
      </c>
      <c r="F28" s="1">
        <v>100000</v>
      </c>
      <c r="G28" s="1">
        <f t="shared" si="1"/>
        <v>10000</v>
      </c>
    </row>
    <row r="29" spans="2:8" x14ac:dyDescent="0.25">
      <c r="B29" s="71">
        <v>44933</v>
      </c>
      <c r="C29" s="1" t="s">
        <v>249</v>
      </c>
      <c r="D29" s="1">
        <v>1</v>
      </c>
      <c r="E29" s="1">
        <v>160000</v>
      </c>
      <c r="F29" s="1">
        <v>150000</v>
      </c>
      <c r="G29" s="1">
        <f t="shared" ref="G29:G36" si="2">(E29-(D29*F29))</f>
        <v>10000</v>
      </c>
    </row>
    <row r="30" spans="2:8" x14ac:dyDescent="0.25">
      <c r="B30" s="71">
        <v>44934</v>
      </c>
      <c r="C30" s="1" t="s">
        <v>213</v>
      </c>
      <c r="D30" s="1">
        <v>1</v>
      </c>
      <c r="E30" s="1">
        <v>600000</v>
      </c>
      <c r="F30" s="1">
        <v>515000</v>
      </c>
      <c r="G30" s="1">
        <f t="shared" si="2"/>
        <v>85000</v>
      </c>
      <c r="H30" t="s">
        <v>251</v>
      </c>
    </row>
    <row r="31" spans="2:8" x14ac:dyDescent="0.25">
      <c r="B31" s="71">
        <v>44934</v>
      </c>
      <c r="C31" s="1" t="s">
        <v>254</v>
      </c>
      <c r="D31" s="1">
        <v>4</v>
      </c>
      <c r="E31" s="1">
        <v>300000</v>
      </c>
      <c r="F31" s="1">
        <v>55000</v>
      </c>
      <c r="G31" s="1">
        <f>(E31-(D31*F31))</f>
        <v>80000</v>
      </c>
    </row>
    <row r="32" spans="2:8" x14ac:dyDescent="0.25">
      <c r="B32" s="71">
        <v>44935</v>
      </c>
      <c r="C32" s="1" t="s">
        <v>252</v>
      </c>
      <c r="D32" s="1">
        <v>1</v>
      </c>
      <c r="E32" s="1">
        <v>340000</v>
      </c>
      <c r="F32" s="1">
        <v>320000</v>
      </c>
      <c r="G32" s="1">
        <f t="shared" si="2"/>
        <v>20000</v>
      </c>
    </row>
    <row r="33" spans="2:8" x14ac:dyDescent="0.25">
      <c r="B33" s="71">
        <v>44935</v>
      </c>
      <c r="C33" s="1" t="s">
        <v>253</v>
      </c>
      <c r="D33" s="1">
        <v>1</v>
      </c>
      <c r="E33" s="1">
        <v>330000</v>
      </c>
      <c r="F33" s="1">
        <v>290000</v>
      </c>
      <c r="G33" s="1">
        <f t="shared" si="2"/>
        <v>40000</v>
      </c>
    </row>
    <row r="34" spans="2:8" x14ac:dyDescent="0.25">
      <c r="B34" s="71">
        <v>44935</v>
      </c>
      <c r="C34" s="1" t="s">
        <v>254</v>
      </c>
      <c r="D34" s="1">
        <v>1</v>
      </c>
      <c r="E34" s="1">
        <v>75000</v>
      </c>
      <c r="F34" s="1">
        <v>55000</v>
      </c>
      <c r="G34" s="1">
        <f t="shared" si="2"/>
        <v>20000</v>
      </c>
    </row>
    <row r="35" spans="2:8" x14ac:dyDescent="0.25">
      <c r="B35" s="71">
        <v>44935</v>
      </c>
      <c r="C35" s="1" t="s">
        <v>219</v>
      </c>
      <c r="D35" s="1">
        <v>1</v>
      </c>
      <c r="E35" s="1">
        <v>315000</v>
      </c>
      <c r="F35" s="1">
        <v>310000</v>
      </c>
      <c r="G35" s="1">
        <f t="shared" si="2"/>
        <v>5000</v>
      </c>
    </row>
    <row r="36" spans="2:8" x14ac:dyDescent="0.25">
      <c r="B36" s="71">
        <v>44936</v>
      </c>
      <c r="C36" s="1" t="s">
        <v>244</v>
      </c>
      <c r="D36" s="1">
        <v>1</v>
      </c>
      <c r="E36" s="1">
        <v>340000</v>
      </c>
      <c r="F36" s="1">
        <v>270000</v>
      </c>
      <c r="G36" s="1">
        <f t="shared" si="2"/>
        <v>70000</v>
      </c>
    </row>
    <row r="37" spans="2:8" x14ac:dyDescent="0.25">
      <c r="B37" s="71">
        <v>44937</v>
      </c>
      <c r="C37" s="1" t="s">
        <v>255</v>
      </c>
      <c r="D37" s="1">
        <v>1</v>
      </c>
      <c r="E37" s="1">
        <v>780000</v>
      </c>
      <c r="F37" s="1">
        <v>500000</v>
      </c>
      <c r="G37" s="1">
        <f t="shared" ref="G37:G47" si="3">(E37-(D37*F37))</f>
        <v>280000</v>
      </c>
    </row>
    <row r="38" spans="2:8" x14ac:dyDescent="0.25">
      <c r="B38" s="71">
        <v>44937</v>
      </c>
      <c r="C38" s="1" t="s">
        <v>256</v>
      </c>
      <c r="D38" s="1">
        <v>1</v>
      </c>
      <c r="E38" s="1">
        <v>115000</v>
      </c>
      <c r="F38" s="1">
        <v>92500</v>
      </c>
      <c r="G38" s="1">
        <f t="shared" si="3"/>
        <v>22500</v>
      </c>
    </row>
    <row r="39" spans="2:8" x14ac:dyDescent="0.25">
      <c r="B39" s="71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3"/>
        <v>5000</v>
      </c>
    </row>
    <row r="40" spans="2:8" x14ac:dyDescent="0.25">
      <c r="B40" s="71">
        <v>44942</v>
      </c>
      <c r="C40" s="1" t="s">
        <v>257</v>
      </c>
      <c r="D40" s="1">
        <v>2</v>
      </c>
      <c r="E40" s="1">
        <v>910000</v>
      </c>
      <c r="F40" s="1">
        <v>370000</v>
      </c>
      <c r="G40" s="1">
        <f t="shared" si="3"/>
        <v>170000</v>
      </c>
    </row>
    <row r="41" spans="2:8" x14ac:dyDescent="0.25">
      <c r="B41" s="71">
        <v>44942</v>
      </c>
      <c r="C41" s="1" t="s">
        <v>238</v>
      </c>
      <c r="D41" s="1">
        <v>1</v>
      </c>
      <c r="E41" s="1">
        <v>60000</v>
      </c>
      <c r="F41" s="1">
        <v>53000</v>
      </c>
      <c r="G41" s="1">
        <f t="shared" si="3"/>
        <v>7000</v>
      </c>
      <c r="H41" t="s">
        <v>259</v>
      </c>
    </row>
    <row r="42" spans="2:8" x14ac:dyDescent="0.25">
      <c r="B42" s="71">
        <v>44942</v>
      </c>
      <c r="C42" s="1" t="s">
        <v>258</v>
      </c>
      <c r="D42" s="1">
        <v>1</v>
      </c>
      <c r="E42" s="1">
        <v>195000</v>
      </c>
      <c r="F42" s="1">
        <v>150000</v>
      </c>
      <c r="G42" s="1">
        <f t="shared" si="3"/>
        <v>45000</v>
      </c>
    </row>
    <row r="43" spans="2:8" x14ac:dyDescent="0.25">
      <c r="B43" s="71">
        <v>44942</v>
      </c>
      <c r="C43" s="1" t="s">
        <v>242</v>
      </c>
      <c r="D43" s="1">
        <v>1</v>
      </c>
      <c r="E43" s="1">
        <v>165000</v>
      </c>
      <c r="F43" s="1">
        <v>140000</v>
      </c>
      <c r="G43" s="1">
        <f t="shared" si="3"/>
        <v>25000</v>
      </c>
    </row>
    <row r="44" spans="2:8" x14ac:dyDescent="0.25">
      <c r="B44" s="71">
        <v>44942</v>
      </c>
      <c r="C44" s="1" t="s">
        <v>260</v>
      </c>
      <c r="D44" s="1">
        <v>1</v>
      </c>
      <c r="E44" s="1">
        <v>45000</v>
      </c>
      <c r="F44" s="1">
        <v>40000</v>
      </c>
      <c r="G44" s="1">
        <f t="shared" si="3"/>
        <v>5000</v>
      </c>
    </row>
    <row r="45" spans="2:8" x14ac:dyDescent="0.25">
      <c r="B45" s="71">
        <v>44942</v>
      </c>
      <c r="C45" s="1" t="s">
        <v>261</v>
      </c>
      <c r="D45" s="1">
        <v>2</v>
      </c>
      <c r="E45" s="1">
        <v>92000</v>
      </c>
      <c r="F45" s="1">
        <v>42000</v>
      </c>
      <c r="G45" s="1">
        <f t="shared" si="3"/>
        <v>8000</v>
      </c>
    </row>
    <row r="46" spans="2:8" x14ac:dyDescent="0.25">
      <c r="B46" s="71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3"/>
        <v>1500</v>
      </c>
    </row>
    <row r="47" spans="2:8" x14ac:dyDescent="0.25">
      <c r="B47" s="71">
        <v>44942</v>
      </c>
      <c r="C47" s="1" t="s">
        <v>262</v>
      </c>
      <c r="D47" s="1">
        <v>1</v>
      </c>
      <c r="E47" s="1">
        <v>35000</v>
      </c>
      <c r="F47" s="1">
        <v>30000</v>
      </c>
      <c r="G47" s="1">
        <f t="shared" si="3"/>
        <v>5000</v>
      </c>
    </row>
    <row r="48" spans="2:8" x14ac:dyDescent="0.25">
      <c r="B48" s="71">
        <v>44942</v>
      </c>
      <c r="C48" s="1" t="s">
        <v>263</v>
      </c>
      <c r="D48" s="1">
        <v>1</v>
      </c>
      <c r="E48" s="1">
        <v>30000</v>
      </c>
      <c r="F48" s="1">
        <v>26000</v>
      </c>
      <c r="G48" s="1">
        <f t="shared" ref="G48:G56" si="4">(E48-(D48*F48))</f>
        <v>4000</v>
      </c>
    </row>
    <row r="49" spans="2:7" x14ac:dyDescent="0.25">
      <c r="B49" s="71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4"/>
        <v>5000</v>
      </c>
    </row>
    <row r="50" spans="2:7" x14ac:dyDescent="0.25">
      <c r="B50" s="71">
        <v>44943</v>
      </c>
      <c r="C50" s="1" t="s">
        <v>264</v>
      </c>
      <c r="D50" s="1">
        <v>5</v>
      </c>
      <c r="E50" s="1">
        <v>285000</v>
      </c>
      <c r="F50" s="1">
        <v>53000</v>
      </c>
      <c r="G50" s="1">
        <f t="shared" si="4"/>
        <v>20000</v>
      </c>
    </row>
    <row r="51" spans="2:7" x14ac:dyDescent="0.25">
      <c r="B51" s="71">
        <v>44943</v>
      </c>
      <c r="C51" s="1" t="s">
        <v>254</v>
      </c>
      <c r="D51" s="1">
        <v>2</v>
      </c>
      <c r="E51" s="1">
        <v>150000</v>
      </c>
      <c r="F51" s="1">
        <v>55000</v>
      </c>
      <c r="G51" s="1">
        <f t="shared" si="4"/>
        <v>40000</v>
      </c>
    </row>
    <row r="52" spans="2:7" x14ac:dyDescent="0.25">
      <c r="B52" s="71">
        <v>44943</v>
      </c>
      <c r="C52" s="1" t="s">
        <v>265</v>
      </c>
      <c r="D52" s="1">
        <v>2</v>
      </c>
      <c r="E52" s="1">
        <v>110000</v>
      </c>
      <c r="F52" s="1">
        <v>47000</v>
      </c>
      <c r="G52" s="1">
        <f t="shared" si="4"/>
        <v>16000</v>
      </c>
    </row>
    <row r="53" spans="2:7" x14ac:dyDescent="0.25">
      <c r="B53" s="71">
        <v>44943</v>
      </c>
      <c r="C53" s="1" t="s">
        <v>257</v>
      </c>
      <c r="D53" s="1">
        <v>1</v>
      </c>
      <c r="E53" s="1">
        <v>455000</v>
      </c>
      <c r="F53" s="1">
        <v>370000</v>
      </c>
      <c r="G53" s="1">
        <f t="shared" si="4"/>
        <v>85000</v>
      </c>
    </row>
    <row r="54" spans="2:7" x14ac:dyDescent="0.25">
      <c r="B54" s="71">
        <v>44943</v>
      </c>
      <c r="C54" s="1" t="s">
        <v>266</v>
      </c>
      <c r="D54" s="1">
        <v>1</v>
      </c>
      <c r="E54" s="1">
        <v>83000</v>
      </c>
      <c r="F54" s="1">
        <v>75000</v>
      </c>
      <c r="G54" s="1">
        <f t="shared" si="4"/>
        <v>8000</v>
      </c>
    </row>
    <row r="55" spans="2:7" x14ac:dyDescent="0.25">
      <c r="B55" s="71">
        <v>44943</v>
      </c>
      <c r="C55" s="1" t="s">
        <v>267</v>
      </c>
      <c r="D55" s="1">
        <v>1</v>
      </c>
      <c r="E55" s="1">
        <v>55000</v>
      </c>
      <c r="F55" s="1">
        <v>50000</v>
      </c>
      <c r="G55" s="1">
        <f t="shared" si="4"/>
        <v>5000</v>
      </c>
    </row>
    <row r="56" spans="2:7" x14ac:dyDescent="0.25">
      <c r="B56" s="71">
        <v>44943</v>
      </c>
      <c r="C56" s="1" t="s">
        <v>250</v>
      </c>
      <c r="D56" s="1">
        <v>1</v>
      </c>
      <c r="E56" s="1">
        <v>8000</v>
      </c>
      <c r="F56" s="1">
        <v>6700</v>
      </c>
      <c r="G56" s="1">
        <f t="shared" si="4"/>
        <v>1300</v>
      </c>
    </row>
    <row r="57" spans="2:7" x14ac:dyDescent="0.25">
      <c r="B57" s="71">
        <v>44945</v>
      </c>
      <c r="C57" s="1" t="s">
        <v>265</v>
      </c>
      <c r="D57" s="1">
        <v>12</v>
      </c>
      <c r="E57" s="1">
        <v>660000</v>
      </c>
      <c r="F57" s="1">
        <v>47000</v>
      </c>
      <c r="G57" s="1">
        <f t="shared" ref="G57:G62" si="5">(E57-(D57*F57))</f>
        <v>96000</v>
      </c>
    </row>
    <row r="58" spans="2:7" x14ac:dyDescent="0.25">
      <c r="B58" s="71">
        <v>44945</v>
      </c>
      <c r="C58" s="1" t="s">
        <v>263</v>
      </c>
      <c r="D58" s="1">
        <v>5</v>
      </c>
      <c r="E58" s="1">
        <v>146000</v>
      </c>
      <c r="F58" s="1">
        <v>26000</v>
      </c>
      <c r="G58" s="1">
        <f t="shared" si="5"/>
        <v>16000</v>
      </c>
    </row>
    <row r="59" spans="2:7" x14ac:dyDescent="0.25">
      <c r="B59" s="71">
        <v>44945</v>
      </c>
      <c r="C59" s="1" t="s">
        <v>238</v>
      </c>
      <c r="D59" s="1">
        <v>2</v>
      </c>
      <c r="E59" s="1">
        <v>118000</v>
      </c>
      <c r="F59" s="1">
        <v>53000</v>
      </c>
      <c r="G59" s="1">
        <f t="shared" si="5"/>
        <v>12000</v>
      </c>
    </row>
    <row r="60" spans="2:7" x14ac:dyDescent="0.25">
      <c r="B60" s="71">
        <v>44945</v>
      </c>
      <c r="C60" s="1" t="s">
        <v>261</v>
      </c>
      <c r="D60" s="1">
        <v>1</v>
      </c>
      <c r="E60" s="1">
        <v>46000</v>
      </c>
      <c r="F60" s="1">
        <v>42000</v>
      </c>
      <c r="G60" s="1">
        <f t="shared" si="5"/>
        <v>4000</v>
      </c>
    </row>
    <row r="61" spans="2:7" x14ac:dyDescent="0.25">
      <c r="B61" s="71">
        <v>44945</v>
      </c>
      <c r="C61" s="1" t="s">
        <v>268</v>
      </c>
      <c r="D61" s="1">
        <v>1</v>
      </c>
      <c r="E61" s="1">
        <v>395000</v>
      </c>
      <c r="F61" s="1">
        <v>370000</v>
      </c>
      <c r="G61" s="1">
        <f t="shared" si="5"/>
        <v>25000</v>
      </c>
    </row>
    <row r="62" spans="2:7" x14ac:dyDescent="0.25">
      <c r="B62" s="71">
        <v>44946</v>
      </c>
      <c r="C62" s="1" t="s">
        <v>269</v>
      </c>
      <c r="D62" s="1">
        <v>1</v>
      </c>
      <c r="E62" s="1">
        <v>480000</v>
      </c>
      <c r="F62" s="1">
        <v>420000</v>
      </c>
      <c r="G62" s="1">
        <f t="shared" si="5"/>
        <v>60000</v>
      </c>
    </row>
    <row r="63" spans="2:7" x14ac:dyDescent="0.25">
      <c r="B63" s="71">
        <v>44946</v>
      </c>
      <c r="C63" s="1" t="s">
        <v>265</v>
      </c>
      <c r="D63" s="1">
        <v>1</v>
      </c>
      <c r="E63" s="1">
        <v>55000</v>
      </c>
      <c r="F63" s="1">
        <v>47000</v>
      </c>
      <c r="G63" s="1">
        <f t="shared" ref="G63:G73" si="6">(E63-(D63*F63))</f>
        <v>8000</v>
      </c>
    </row>
    <row r="64" spans="2:7" x14ac:dyDescent="0.25">
      <c r="B64" s="71">
        <v>44947</v>
      </c>
      <c r="C64" s="1" t="s">
        <v>270</v>
      </c>
      <c r="D64" s="1">
        <v>1</v>
      </c>
      <c r="E64" s="1">
        <v>700000</v>
      </c>
      <c r="F64" s="1">
        <v>590000</v>
      </c>
      <c r="G64" s="1">
        <f t="shared" si="6"/>
        <v>110000</v>
      </c>
    </row>
    <row r="65" spans="2:8" x14ac:dyDescent="0.25">
      <c r="B65" s="71">
        <v>44947</v>
      </c>
      <c r="C65" s="1" t="s">
        <v>271</v>
      </c>
      <c r="D65" s="1">
        <v>1</v>
      </c>
      <c r="E65" s="1">
        <v>252000</v>
      </c>
      <c r="F65" s="1">
        <v>240000</v>
      </c>
      <c r="G65" s="1">
        <f t="shared" si="6"/>
        <v>12000</v>
      </c>
    </row>
    <row r="66" spans="2:8" x14ac:dyDescent="0.25">
      <c r="B66" s="71">
        <v>44947</v>
      </c>
      <c r="C66" s="1" t="s">
        <v>272</v>
      </c>
      <c r="D66" s="1">
        <v>1</v>
      </c>
      <c r="E66" s="1">
        <v>320000</v>
      </c>
      <c r="F66" s="1">
        <v>290000</v>
      </c>
      <c r="G66" s="1">
        <f t="shared" si="6"/>
        <v>30000</v>
      </c>
    </row>
    <row r="67" spans="2:8" x14ac:dyDescent="0.25">
      <c r="B67" s="71">
        <v>44947</v>
      </c>
      <c r="C67" s="1" t="s">
        <v>273</v>
      </c>
      <c r="D67" s="1">
        <v>3</v>
      </c>
      <c r="E67" s="1">
        <v>615000</v>
      </c>
      <c r="F67" s="1">
        <v>185000</v>
      </c>
      <c r="G67" s="1">
        <f t="shared" si="6"/>
        <v>60000</v>
      </c>
    </row>
    <row r="68" spans="2:8" x14ac:dyDescent="0.25">
      <c r="B68" s="71">
        <v>44947</v>
      </c>
      <c r="C68" s="1" t="s">
        <v>274</v>
      </c>
      <c r="D68" s="1">
        <v>2</v>
      </c>
      <c r="E68" s="1">
        <v>500000</v>
      </c>
      <c r="F68" s="1">
        <v>220000</v>
      </c>
      <c r="G68" s="1">
        <f t="shared" si="6"/>
        <v>60000</v>
      </c>
    </row>
    <row r="69" spans="2:8" x14ac:dyDescent="0.25">
      <c r="B69" s="71">
        <v>44949</v>
      </c>
      <c r="C69" s="1" t="s">
        <v>275</v>
      </c>
      <c r="D69" s="1">
        <v>1</v>
      </c>
      <c r="E69" s="1">
        <v>65000</v>
      </c>
      <c r="F69" s="1">
        <v>60000</v>
      </c>
      <c r="G69" s="1">
        <f t="shared" si="6"/>
        <v>5000</v>
      </c>
      <c r="H69" t="s">
        <v>276</v>
      </c>
    </row>
    <row r="70" spans="2:8" x14ac:dyDescent="0.25">
      <c r="B70" s="71">
        <v>44949</v>
      </c>
      <c r="C70" s="1" t="s">
        <v>220</v>
      </c>
      <c r="D70" s="1">
        <v>1</v>
      </c>
      <c r="E70" s="1">
        <v>240000</v>
      </c>
      <c r="F70" s="1">
        <v>232000</v>
      </c>
      <c r="G70" s="1">
        <f t="shared" si="6"/>
        <v>8000</v>
      </c>
    </row>
    <row r="71" spans="2:8" x14ac:dyDescent="0.25">
      <c r="B71" s="71">
        <v>44950</v>
      </c>
      <c r="C71" s="1" t="s">
        <v>265</v>
      </c>
      <c r="D71" s="1">
        <v>2</v>
      </c>
      <c r="E71" s="1">
        <v>110000</v>
      </c>
      <c r="F71" s="1">
        <v>50000</v>
      </c>
      <c r="G71" s="1">
        <f t="shared" si="6"/>
        <v>10000</v>
      </c>
    </row>
    <row r="72" spans="2:8" x14ac:dyDescent="0.25">
      <c r="B72" s="71">
        <v>44950</v>
      </c>
      <c r="C72" s="1" t="s">
        <v>277</v>
      </c>
      <c r="D72" s="1">
        <v>1</v>
      </c>
      <c r="E72" s="1">
        <v>105000</v>
      </c>
      <c r="F72" s="1">
        <v>90000</v>
      </c>
      <c r="G72" s="1">
        <f t="shared" si="6"/>
        <v>15000</v>
      </c>
    </row>
    <row r="73" spans="2:8" x14ac:dyDescent="0.25">
      <c r="B73" s="71">
        <v>44950</v>
      </c>
      <c r="C73" s="1" t="s">
        <v>278</v>
      </c>
      <c r="D73" s="1">
        <v>1</v>
      </c>
      <c r="E73" s="1">
        <v>50000</v>
      </c>
      <c r="F73" s="1">
        <v>45000</v>
      </c>
      <c r="G73" s="1">
        <f t="shared" si="6"/>
        <v>5000</v>
      </c>
    </row>
    <row r="74" spans="2:8" x14ac:dyDescent="0.25">
      <c r="B74" s="71">
        <v>44950</v>
      </c>
      <c r="C74" s="1" t="s">
        <v>279</v>
      </c>
      <c r="D74" s="1">
        <v>1</v>
      </c>
      <c r="E74" s="1">
        <v>33000</v>
      </c>
      <c r="F74" s="1">
        <v>30000</v>
      </c>
      <c r="G74" s="1">
        <f t="shared" ref="G74:G84" si="7">(E74-(D74*F74))</f>
        <v>3000</v>
      </c>
    </row>
    <row r="75" spans="2:8" x14ac:dyDescent="0.25">
      <c r="B75" s="71">
        <v>44950</v>
      </c>
      <c r="C75" s="1" t="s">
        <v>280</v>
      </c>
      <c r="D75" s="1">
        <v>1</v>
      </c>
      <c r="E75" s="1">
        <v>58000</v>
      </c>
      <c r="F75" s="1">
        <v>50000</v>
      </c>
      <c r="G75" s="1">
        <f t="shared" si="7"/>
        <v>8000</v>
      </c>
    </row>
    <row r="76" spans="2:8" x14ac:dyDescent="0.25">
      <c r="B76" s="71">
        <v>44950</v>
      </c>
      <c r="C76" s="1" t="s">
        <v>282</v>
      </c>
      <c r="D76" s="1">
        <v>1</v>
      </c>
      <c r="E76" s="1">
        <v>450000</v>
      </c>
      <c r="F76" s="1">
        <v>365000</v>
      </c>
      <c r="G76" s="1">
        <f t="shared" si="7"/>
        <v>85000</v>
      </c>
    </row>
    <row r="77" spans="2:8" x14ac:dyDescent="0.25">
      <c r="B77" s="71">
        <v>44951</v>
      </c>
      <c r="C77" s="1" t="s">
        <v>249</v>
      </c>
      <c r="D77" s="1">
        <v>1</v>
      </c>
      <c r="E77" s="1">
        <v>170000</v>
      </c>
      <c r="F77" s="1">
        <v>150000</v>
      </c>
      <c r="G77" s="1">
        <f t="shared" si="7"/>
        <v>20000</v>
      </c>
    </row>
    <row r="78" spans="2:8" x14ac:dyDescent="0.25">
      <c r="B78" s="71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7"/>
        <v>20000</v>
      </c>
    </row>
    <row r="79" spans="2:8" x14ac:dyDescent="0.25">
      <c r="B79" s="71">
        <v>44951</v>
      </c>
      <c r="C79" s="1" t="s">
        <v>281</v>
      </c>
      <c r="D79" s="1">
        <v>1</v>
      </c>
      <c r="E79" s="1">
        <v>245000</v>
      </c>
      <c r="F79" s="1">
        <v>215000</v>
      </c>
      <c r="G79" s="1">
        <f t="shared" si="7"/>
        <v>30000</v>
      </c>
    </row>
    <row r="80" spans="2:8" x14ac:dyDescent="0.25">
      <c r="B80" s="71">
        <v>44952</v>
      </c>
      <c r="C80" s="1" t="s">
        <v>265</v>
      </c>
      <c r="D80" s="1">
        <v>4</v>
      </c>
      <c r="E80" s="1">
        <v>220000</v>
      </c>
      <c r="F80" s="1">
        <v>50000</v>
      </c>
      <c r="G80" s="1">
        <f t="shared" si="7"/>
        <v>20000</v>
      </c>
    </row>
    <row r="81" spans="2:7" x14ac:dyDescent="0.25">
      <c r="B81" s="71">
        <v>44953</v>
      </c>
      <c r="C81" s="1" t="s">
        <v>283</v>
      </c>
      <c r="D81" s="1">
        <v>2</v>
      </c>
      <c r="E81" s="1">
        <v>110000</v>
      </c>
      <c r="F81" s="1">
        <v>50000</v>
      </c>
      <c r="G81" s="1">
        <f t="shared" si="7"/>
        <v>10000</v>
      </c>
    </row>
    <row r="82" spans="2:7" x14ac:dyDescent="0.25">
      <c r="B82" s="71">
        <v>44954</v>
      </c>
      <c r="C82" s="1" t="s">
        <v>265</v>
      </c>
      <c r="D82" s="1">
        <v>1</v>
      </c>
      <c r="E82" s="1">
        <v>55000</v>
      </c>
      <c r="F82" s="1">
        <v>50000</v>
      </c>
      <c r="G82" s="1">
        <f t="shared" si="7"/>
        <v>5000</v>
      </c>
    </row>
    <row r="83" spans="2:7" x14ac:dyDescent="0.25">
      <c r="B83" s="71">
        <v>44954</v>
      </c>
      <c r="C83" s="1" t="s">
        <v>284</v>
      </c>
      <c r="D83" s="1">
        <v>1</v>
      </c>
      <c r="E83" s="1">
        <v>120000</v>
      </c>
      <c r="F83" s="1">
        <v>90000</v>
      </c>
      <c r="G83" s="1">
        <f t="shared" si="7"/>
        <v>30000</v>
      </c>
    </row>
    <row r="84" spans="2:7" x14ac:dyDescent="0.25">
      <c r="B84" s="71">
        <v>44955</v>
      </c>
      <c r="C84" s="1" t="s">
        <v>261</v>
      </c>
      <c r="D84" s="1">
        <v>1</v>
      </c>
      <c r="E84" s="1">
        <v>46000</v>
      </c>
      <c r="F84" s="1">
        <v>42000</v>
      </c>
      <c r="G84" s="1">
        <f t="shared" si="7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="104" zoomScaleNormal="100" workbookViewId="0">
      <pane ySplit="1" topLeftCell="A2" activePane="bottomLeft" state="frozen"/>
      <selection pane="bottomLeft" activeCell="Q6" sqref="Q6"/>
    </sheetView>
  </sheetViews>
  <sheetFormatPr defaultColWidth="9.140625" defaultRowHeight="20.100000000000001" customHeight="1" x14ac:dyDescent="0.25"/>
  <cols>
    <col min="1" max="1" width="12.5703125" style="76" bestFit="1" customWidth="1"/>
    <col min="2" max="2" width="11.5703125" style="68" bestFit="1" customWidth="1"/>
    <col min="3" max="3" width="24.71093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8" style="51" bestFit="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0" t="s">
        <v>214</v>
      </c>
      <c r="C1" s="66" t="s">
        <v>2</v>
      </c>
      <c r="D1" s="65" t="s">
        <v>43</v>
      </c>
      <c r="E1" s="67" t="s">
        <v>3</v>
      </c>
      <c r="F1" s="67" t="s">
        <v>16</v>
      </c>
      <c r="G1" s="67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2890</v>
      </c>
      <c r="O1" s="51">
        <f>N1*95</f>
        <v>274550</v>
      </c>
      <c r="P1" s="52" t="s">
        <v>48</v>
      </c>
      <c r="Q1" s="20">
        <f>SUM(A2:A49)</f>
        <v>18840320</v>
      </c>
      <c r="R1" s="73">
        <f>Q20</f>
        <v>1269574.2800000012</v>
      </c>
      <c r="S1" s="73"/>
    </row>
    <row r="2" spans="1:21" ht="20.100000000000001" customHeight="1" x14ac:dyDescent="0.25">
      <c r="A2" s="76">
        <f>IF($E2=0,$M2,IF($E2=$I2,IF($M2-$G2&lt;0,0,IF($D2="set",$M2-$G2,FALSE)),($I2-$E2)*$J2))</f>
        <v>46000</v>
      </c>
      <c r="B2" s="69" t="s">
        <v>216</v>
      </c>
      <c r="C2" s="53" t="s">
        <v>210</v>
      </c>
      <c r="D2" s="54"/>
      <c r="E2" s="53">
        <v>4</v>
      </c>
      <c r="F2" s="53">
        <v>53000</v>
      </c>
      <c r="G2" s="53">
        <f t="shared" ref="G2:G26" si="0">F2*E2</f>
        <v>212000</v>
      </c>
      <c r="H2" s="44" t="str">
        <f t="shared" ref="H2:H26" si="1">IF(E2=I2,"Out of Stock",I2-E2&amp;" qty Left")</f>
        <v>1 qty Left</v>
      </c>
      <c r="I2" s="53">
        <v>5</v>
      </c>
      <c r="J2" s="53">
        <v>46000</v>
      </c>
      <c r="K2" s="52"/>
      <c r="L2" s="52">
        <f t="shared" ref="L2:L26" si="2">(K2/I2)+J2</f>
        <v>46000</v>
      </c>
      <c r="M2" s="52">
        <f t="shared" ref="M2:M16" si="3">(J2*I2)+K2</f>
        <v>230000</v>
      </c>
      <c r="N2" s="55"/>
      <c r="P2" s="52" t="s">
        <v>58</v>
      </c>
      <c r="Q2" s="1">
        <v>150000</v>
      </c>
    </row>
    <row r="3" spans="1:21" ht="20.100000000000001" customHeight="1" x14ac:dyDescent="0.25">
      <c r="A3" s="76">
        <f>IF($E3=0,$M3,IF($E3=$I3,IF($M3-$G3&lt;0,0,IF($D3="set",$M3-$G3,FALSE)),($I3-$E3)*$J3))</f>
        <v>80000</v>
      </c>
      <c r="B3" s="69" t="s">
        <v>209</v>
      </c>
      <c r="C3" s="53" t="s">
        <v>287</v>
      </c>
      <c r="D3" s="54"/>
      <c r="E3" s="53">
        <v>0</v>
      </c>
      <c r="F3" s="53">
        <v>105000</v>
      </c>
      <c r="G3" s="53">
        <f t="shared" si="0"/>
        <v>0</v>
      </c>
      <c r="H3" s="44" t="str">
        <f t="shared" si="1"/>
        <v>1 qty Left</v>
      </c>
      <c r="I3" s="53">
        <v>1</v>
      </c>
      <c r="J3" s="53">
        <v>80000</v>
      </c>
      <c r="K3" s="52"/>
      <c r="L3" s="52">
        <f t="shared" si="2"/>
        <v>80000</v>
      </c>
      <c r="M3" s="52">
        <f t="shared" si="3"/>
        <v>80000</v>
      </c>
      <c r="N3" s="55"/>
      <c r="P3" s="52" t="s">
        <v>286</v>
      </c>
      <c r="Q3" s="1">
        <v>300000</v>
      </c>
    </row>
    <row r="4" spans="1:21" ht="20.100000000000001" customHeight="1" x14ac:dyDescent="0.25">
      <c r="A4" s="76">
        <f>IF($E4=0,$M4,IF($E4=$I4,IF($M4-$G4&lt;0,0,IF($D4="set",$M4-$G4,FALSE)),($I4-$E4)*$J4))</f>
        <v>50000</v>
      </c>
      <c r="B4" s="69" t="s">
        <v>21</v>
      </c>
      <c r="C4" s="53" t="s">
        <v>294</v>
      </c>
      <c r="D4" s="54"/>
      <c r="E4" s="53">
        <v>0</v>
      </c>
      <c r="F4" s="53">
        <v>60000</v>
      </c>
      <c r="G4" s="53">
        <f t="shared" si="0"/>
        <v>0</v>
      </c>
      <c r="H4" s="44" t="str">
        <f t="shared" si="1"/>
        <v>1 qty Left</v>
      </c>
      <c r="I4" s="53">
        <v>1</v>
      </c>
      <c r="J4" s="53">
        <v>50000</v>
      </c>
      <c r="K4" s="52">
        <v>0</v>
      </c>
      <c r="L4" s="52">
        <f t="shared" si="2"/>
        <v>50000</v>
      </c>
      <c r="M4" s="52">
        <f t="shared" si="3"/>
        <v>50000</v>
      </c>
      <c r="N4" s="55"/>
      <c r="P4" s="52" t="s">
        <v>285</v>
      </c>
      <c r="Q4" s="1">
        <v>770000</v>
      </c>
    </row>
    <row r="5" spans="1:21" ht="20.100000000000001" customHeight="1" x14ac:dyDescent="0.25">
      <c r="B5" s="72"/>
      <c r="C5" s="52"/>
      <c r="D5" s="52"/>
      <c r="E5" s="84"/>
      <c r="F5" s="84"/>
      <c r="G5" s="53"/>
      <c r="H5" s="44"/>
      <c r="I5" s="53"/>
      <c r="J5" s="53"/>
      <c r="K5" s="52"/>
      <c r="L5" s="52"/>
      <c r="M5" s="52"/>
      <c r="N5" s="55"/>
      <c r="P5" s="52" t="s">
        <v>60</v>
      </c>
      <c r="Q5" s="1">
        <v>644776</v>
      </c>
      <c r="R5" s="77">
        <v>86.6</v>
      </c>
      <c r="S5" s="51">
        <f>S6/5728.5</f>
        <v>0</v>
      </c>
      <c r="U5" s="51">
        <v>88.3</v>
      </c>
    </row>
    <row r="6" spans="1:21" ht="20.100000000000001" customHeight="1" x14ac:dyDescent="0.25">
      <c r="A6" s="76">
        <f t="shared" ref="A6:A46" si="4">IF($E6=0,$M6,IF($E6=$I6,IF($M6-$G6&lt;0,0,IF($D6="set",$M6-$G6,FALSE)),($I6-$E6)*$J6))</f>
        <v>130560</v>
      </c>
      <c r="B6" s="72" t="s">
        <v>216</v>
      </c>
      <c r="C6" s="52" t="s">
        <v>326</v>
      </c>
      <c r="D6" s="52" t="s">
        <v>292</v>
      </c>
      <c r="E6" s="84">
        <v>28</v>
      </c>
      <c r="F6" s="84">
        <v>6000</v>
      </c>
      <c r="G6" s="53">
        <f t="shared" si="0"/>
        <v>168000</v>
      </c>
      <c r="H6" s="44" t="str">
        <f t="shared" si="1"/>
        <v>32 qty Left</v>
      </c>
      <c r="I6" s="52">
        <v>60</v>
      </c>
      <c r="J6" s="52">
        <v>4080</v>
      </c>
      <c r="K6" s="52">
        <v>40000</v>
      </c>
      <c r="L6" s="52">
        <f t="shared" si="2"/>
        <v>4746.666666666667</v>
      </c>
      <c r="M6" s="52">
        <f t="shared" si="3"/>
        <v>284800</v>
      </c>
      <c r="N6" s="55"/>
      <c r="P6" s="53" t="s">
        <v>145</v>
      </c>
      <c r="Q6" s="64">
        <v>974938.65</v>
      </c>
      <c r="R6" s="56">
        <v>974938.65</v>
      </c>
      <c r="S6" s="56">
        <f>(Q6-R6)</f>
        <v>0</v>
      </c>
      <c r="T6" s="51">
        <f>5197+3569</f>
        <v>8766</v>
      </c>
      <c r="U6" s="51">
        <f>S6/T6</f>
        <v>0</v>
      </c>
    </row>
    <row r="7" spans="1:21" ht="20.100000000000001" customHeight="1" x14ac:dyDescent="0.25">
      <c r="A7" s="76">
        <f t="shared" si="4"/>
        <v>152520</v>
      </c>
      <c r="B7" s="72" t="s">
        <v>216</v>
      </c>
      <c r="C7" s="52" t="s">
        <v>318</v>
      </c>
      <c r="D7" s="52" t="s">
        <v>292</v>
      </c>
      <c r="E7" s="84">
        <v>36</v>
      </c>
      <c r="F7" s="84">
        <v>6000</v>
      </c>
      <c r="G7" s="53">
        <f t="shared" si="0"/>
        <v>216000</v>
      </c>
      <c r="H7" s="44" t="str">
        <f t="shared" si="1"/>
        <v>24 qty Left</v>
      </c>
      <c r="I7" s="52">
        <v>60</v>
      </c>
      <c r="J7" s="52">
        <v>6355</v>
      </c>
      <c r="K7" s="52">
        <v>35000</v>
      </c>
      <c r="L7" s="52">
        <f t="shared" si="2"/>
        <v>6938.333333333333</v>
      </c>
      <c r="M7" s="52">
        <f t="shared" si="3"/>
        <v>416300</v>
      </c>
      <c r="N7" s="55"/>
      <c r="P7" s="53" t="s">
        <v>202</v>
      </c>
      <c r="Q7" s="1"/>
      <c r="S7" s="56"/>
      <c r="U7" s="51">
        <v>82.99</v>
      </c>
    </row>
    <row r="8" spans="1:21" ht="20.100000000000001" customHeight="1" x14ac:dyDescent="0.25">
      <c r="A8" s="76">
        <f t="shared" si="4"/>
        <v>30980</v>
      </c>
      <c r="B8" s="72" t="s">
        <v>216</v>
      </c>
      <c r="C8" s="52" t="s">
        <v>319</v>
      </c>
      <c r="D8" s="52" t="s">
        <v>292</v>
      </c>
      <c r="E8" s="84">
        <v>6</v>
      </c>
      <c r="F8" s="84">
        <v>6000</v>
      </c>
      <c r="G8" s="53">
        <f t="shared" si="0"/>
        <v>36000</v>
      </c>
      <c r="H8" s="44" t="str">
        <f t="shared" si="1"/>
        <v>4 qty Left</v>
      </c>
      <c r="I8" s="52">
        <v>10</v>
      </c>
      <c r="J8" s="52">
        <v>7745</v>
      </c>
      <c r="K8" s="52">
        <v>5000</v>
      </c>
      <c r="L8" s="52">
        <f t="shared" si="2"/>
        <v>8245</v>
      </c>
      <c r="M8" s="52">
        <f t="shared" si="3"/>
        <v>82450</v>
      </c>
      <c r="N8" s="55"/>
      <c r="P8" s="52" t="s">
        <v>201</v>
      </c>
      <c r="Q8" s="1"/>
      <c r="S8" s="57" t="s">
        <v>127</v>
      </c>
      <c r="T8" s="57" t="s">
        <v>128</v>
      </c>
    </row>
    <row r="9" spans="1:21" ht="20.100000000000001" customHeight="1" x14ac:dyDescent="0.25">
      <c r="A9" s="76">
        <f t="shared" si="4"/>
        <v>21000</v>
      </c>
      <c r="B9" s="72" t="s">
        <v>293</v>
      </c>
      <c r="C9" s="52" t="s">
        <v>228</v>
      </c>
      <c r="D9" s="52" t="s">
        <v>320</v>
      </c>
      <c r="E9" s="84">
        <v>0</v>
      </c>
      <c r="F9" s="84">
        <v>220000</v>
      </c>
      <c r="G9" s="53">
        <f t="shared" si="0"/>
        <v>0</v>
      </c>
      <c r="H9" s="44" t="str">
        <f t="shared" si="1"/>
        <v>1 qty Left</v>
      </c>
      <c r="I9" s="52">
        <v>1</v>
      </c>
      <c r="J9" s="52">
        <v>21000</v>
      </c>
      <c r="K9" s="52"/>
      <c r="L9" s="52">
        <f t="shared" si="2"/>
        <v>21000</v>
      </c>
      <c r="M9" s="52">
        <f t="shared" si="3"/>
        <v>21000</v>
      </c>
      <c r="N9" s="55"/>
      <c r="P9" s="53" t="s">
        <v>407</v>
      </c>
      <c r="Q9" s="53">
        <v>100000</v>
      </c>
      <c r="S9" s="58">
        <v>2670</v>
      </c>
      <c r="T9" s="59">
        <f>(S9*325)/1490</f>
        <v>582.3825503355705</v>
      </c>
    </row>
    <row r="10" spans="1:21" ht="20.100000000000001" customHeight="1" x14ac:dyDescent="0.25">
      <c r="A10" s="76">
        <f t="shared" si="4"/>
        <v>42000</v>
      </c>
      <c r="B10" s="69" t="s">
        <v>298</v>
      </c>
      <c r="C10" s="53" t="s">
        <v>299</v>
      </c>
      <c r="D10" s="53"/>
      <c r="E10" s="84">
        <v>0</v>
      </c>
      <c r="F10" s="84">
        <v>220000</v>
      </c>
      <c r="G10" s="53">
        <f t="shared" si="0"/>
        <v>0</v>
      </c>
      <c r="H10" s="44" t="str">
        <f t="shared" si="1"/>
        <v>1 qty Left</v>
      </c>
      <c r="I10" s="52">
        <v>1</v>
      </c>
      <c r="J10" s="52">
        <v>42000</v>
      </c>
      <c r="K10" s="52">
        <v>0</v>
      </c>
      <c r="L10" s="52">
        <f t="shared" si="2"/>
        <v>42000</v>
      </c>
      <c r="M10" s="52">
        <f t="shared" si="3"/>
        <v>42000</v>
      </c>
      <c r="N10" s="55"/>
      <c r="P10" s="52" t="s">
        <v>408</v>
      </c>
      <c r="Q10" s="23">
        <v>230000</v>
      </c>
      <c r="S10" s="60"/>
    </row>
    <row r="11" spans="1:21" ht="20.100000000000001" customHeight="1" x14ac:dyDescent="0.25">
      <c r="A11" s="76">
        <f t="shared" si="4"/>
        <v>140000</v>
      </c>
      <c r="B11" s="69" t="s">
        <v>218</v>
      </c>
      <c r="C11" s="52" t="s">
        <v>387</v>
      </c>
      <c r="D11" s="52" t="s">
        <v>322</v>
      </c>
      <c r="E11" s="84">
        <v>0</v>
      </c>
      <c r="F11" s="84">
        <v>140000</v>
      </c>
      <c r="G11" s="53">
        <f t="shared" si="0"/>
        <v>0</v>
      </c>
      <c r="H11" s="44" t="str">
        <f t="shared" si="1"/>
        <v>1 qty Left</v>
      </c>
      <c r="I11" s="52">
        <v>1</v>
      </c>
      <c r="J11" s="52">
        <v>140000</v>
      </c>
      <c r="K11" s="52">
        <v>0</v>
      </c>
      <c r="L11" s="52">
        <f t="shared" si="2"/>
        <v>140000</v>
      </c>
      <c r="M11" s="52">
        <f t="shared" si="3"/>
        <v>140000</v>
      </c>
      <c r="N11" s="55"/>
      <c r="P11" s="52" t="s">
        <v>67</v>
      </c>
      <c r="Q11" s="1">
        <f>391.07</f>
        <v>391.07</v>
      </c>
      <c r="S11" s="51">
        <f>S12/20</f>
        <v>2500</v>
      </c>
    </row>
    <row r="12" spans="1:21" ht="20.100000000000001" customHeight="1" x14ac:dyDescent="0.25">
      <c r="A12" s="76">
        <f t="shared" si="4"/>
        <v>391500</v>
      </c>
      <c r="B12" s="69" t="s">
        <v>335</v>
      </c>
      <c r="C12" s="53" t="s">
        <v>324</v>
      </c>
      <c r="D12" s="52" t="s">
        <v>289</v>
      </c>
      <c r="E12" s="84">
        <v>0</v>
      </c>
      <c r="F12" s="84">
        <v>250000</v>
      </c>
      <c r="G12" s="53">
        <f t="shared" si="0"/>
        <v>0</v>
      </c>
      <c r="H12" s="44" t="str">
        <f t="shared" si="1"/>
        <v>29 qty Left</v>
      </c>
      <c r="I12" s="52">
        <v>29</v>
      </c>
      <c r="J12" s="52">
        <v>13500</v>
      </c>
      <c r="K12" s="52">
        <v>0</v>
      </c>
      <c r="L12" s="52">
        <f t="shared" si="2"/>
        <v>13500</v>
      </c>
      <c r="M12" s="52">
        <f t="shared" si="3"/>
        <v>391500</v>
      </c>
      <c r="N12" s="74"/>
      <c r="P12" s="61" t="s">
        <v>392</v>
      </c>
      <c r="Q12" s="64">
        <v>50000</v>
      </c>
      <c r="R12" s="56"/>
      <c r="S12" s="56">
        <f>(Q12-R12)</f>
        <v>50000</v>
      </c>
      <c r="T12" s="51">
        <v>157.33000000000001</v>
      </c>
      <c r="U12" s="51">
        <f>S12/T12</f>
        <v>317.80334329117142</v>
      </c>
    </row>
    <row r="13" spans="1:21" ht="20.100000000000001" customHeight="1" x14ac:dyDescent="0.25">
      <c r="A13" s="76">
        <f t="shared" si="4"/>
        <v>30000</v>
      </c>
      <c r="B13" s="69" t="s">
        <v>19</v>
      </c>
      <c r="C13" s="88" t="s">
        <v>337</v>
      </c>
      <c r="D13" s="52" t="s">
        <v>289</v>
      </c>
      <c r="E13" s="84">
        <v>2</v>
      </c>
      <c r="F13" s="84">
        <v>25000</v>
      </c>
      <c r="G13" s="53">
        <f t="shared" si="0"/>
        <v>50000</v>
      </c>
      <c r="H13" s="44" t="str">
        <f t="shared" si="1"/>
        <v>2 qty Left</v>
      </c>
      <c r="I13" s="52">
        <v>4</v>
      </c>
      <c r="J13" s="52">
        <v>15000</v>
      </c>
      <c r="K13" s="52">
        <v>0</v>
      </c>
      <c r="L13" s="52">
        <f t="shared" si="2"/>
        <v>15000</v>
      </c>
      <c r="M13" s="52">
        <f t="shared" si="3"/>
        <v>60000</v>
      </c>
      <c r="P13" s="62"/>
      <c r="Q13" s="62"/>
      <c r="S13" s="51">
        <f>S14/1779</f>
        <v>1124.2270938729623</v>
      </c>
      <c r="T13" s="51">
        <v>432.15</v>
      </c>
    </row>
    <row r="14" spans="1:21" ht="20.100000000000001" customHeight="1" x14ac:dyDescent="0.25">
      <c r="A14" s="76">
        <f t="shared" si="4"/>
        <v>15000</v>
      </c>
      <c r="B14" s="69" t="s">
        <v>19</v>
      </c>
      <c r="C14" s="104" t="s">
        <v>357</v>
      </c>
      <c r="D14" s="92" t="s">
        <v>289</v>
      </c>
      <c r="E14" s="95">
        <v>0</v>
      </c>
      <c r="F14" s="95">
        <v>25000</v>
      </c>
      <c r="G14" s="96">
        <f t="shared" si="0"/>
        <v>0</v>
      </c>
      <c r="H14" s="44" t="str">
        <f t="shared" si="1"/>
        <v>1 qty Left</v>
      </c>
      <c r="I14" s="53">
        <v>1</v>
      </c>
      <c r="J14" s="53">
        <v>15000</v>
      </c>
      <c r="K14" s="52">
        <v>0</v>
      </c>
      <c r="L14" s="52">
        <f t="shared" si="2"/>
        <v>15000</v>
      </c>
      <c r="M14" s="52">
        <f t="shared" si="3"/>
        <v>15000</v>
      </c>
      <c r="N14" s="55"/>
      <c r="O14" s="55"/>
      <c r="P14" s="62" t="s">
        <v>289</v>
      </c>
      <c r="Q14" s="62">
        <v>2000000</v>
      </c>
      <c r="R14" s="56">
        <v>0</v>
      </c>
      <c r="S14" s="56">
        <f>(Q14-R14)</f>
        <v>2000000</v>
      </c>
      <c r="T14" s="51">
        <v>157.33000000000001</v>
      </c>
      <c r="U14" s="51">
        <f>S14/T14</f>
        <v>12712.133731646856</v>
      </c>
    </row>
    <row r="15" spans="1:21" ht="20.100000000000001" customHeight="1" x14ac:dyDescent="0.25">
      <c r="A15" s="76">
        <f t="shared" si="4"/>
        <v>50000</v>
      </c>
      <c r="B15" s="69" t="s">
        <v>19</v>
      </c>
      <c r="C15" s="88" t="s">
        <v>372</v>
      </c>
      <c r="D15" s="92" t="s">
        <v>289</v>
      </c>
      <c r="E15" s="95">
        <v>0</v>
      </c>
      <c r="F15" s="95">
        <v>25000</v>
      </c>
      <c r="G15" s="96">
        <f t="shared" si="0"/>
        <v>0</v>
      </c>
      <c r="H15" s="44" t="str">
        <f t="shared" si="1"/>
        <v>1 qty Left</v>
      </c>
      <c r="I15" s="53">
        <v>1</v>
      </c>
      <c r="J15" s="53">
        <v>50000</v>
      </c>
      <c r="K15" s="52">
        <v>0</v>
      </c>
      <c r="L15" s="52">
        <f t="shared" si="2"/>
        <v>50000</v>
      </c>
      <c r="M15" s="52">
        <f t="shared" si="3"/>
        <v>50000</v>
      </c>
      <c r="N15" s="55"/>
      <c r="P15" s="52" t="s">
        <v>413</v>
      </c>
      <c r="Q15" s="17">
        <v>170000</v>
      </c>
      <c r="S15" s="51">
        <f>S14/3</f>
        <v>666666.66666666663</v>
      </c>
    </row>
    <row r="16" spans="1:21" ht="20.100000000000001" customHeight="1" x14ac:dyDescent="0.25">
      <c r="A16" s="76">
        <f t="shared" si="4"/>
        <v>55140</v>
      </c>
      <c r="B16" s="72" t="s">
        <v>217</v>
      </c>
      <c r="C16" s="52" t="s">
        <v>28</v>
      </c>
      <c r="D16" s="52" t="s">
        <v>292</v>
      </c>
      <c r="E16" s="84">
        <v>19</v>
      </c>
      <c r="F16" s="84">
        <v>65000</v>
      </c>
      <c r="G16" s="53">
        <f t="shared" si="0"/>
        <v>1235000</v>
      </c>
      <c r="H16" s="44" t="str">
        <f t="shared" si="1"/>
        <v>1 qty Left</v>
      </c>
      <c r="I16" s="53">
        <v>20</v>
      </c>
      <c r="J16" s="52">
        <v>55140</v>
      </c>
      <c r="K16" s="52">
        <v>40000</v>
      </c>
      <c r="L16" s="52">
        <f t="shared" si="2"/>
        <v>57140</v>
      </c>
      <c r="M16" s="52">
        <f t="shared" si="3"/>
        <v>1142800</v>
      </c>
      <c r="N16" s="55"/>
      <c r="P16" s="52" t="s">
        <v>14</v>
      </c>
      <c r="Q16" s="17">
        <f>Q2+SUM(Q3:Q14)+Q15+Q1</f>
        <v>24230425.719999999</v>
      </c>
    </row>
    <row r="17" spans="1:22" ht="20.100000000000001" customHeight="1" x14ac:dyDescent="0.25">
      <c r="A17" s="76">
        <f t="shared" si="4"/>
        <v>203200</v>
      </c>
      <c r="B17" s="72" t="s">
        <v>23</v>
      </c>
      <c r="C17" s="52" t="s">
        <v>388</v>
      </c>
      <c r="D17" s="52" t="s">
        <v>288</v>
      </c>
      <c r="E17" s="84">
        <v>0</v>
      </c>
      <c r="F17" s="84">
        <v>600000</v>
      </c>
      <c r="G17" s="53">
        <f t="shared" si="0"/>
        <v>0</v>
      </c>
      <c r="H17" s="44" t="str">
        <f t="shared" si="1"/>
        <v>1 qty Left</v>
      </c>
      <c r="I17" s="53">
        <v>1</v>
      </c>
      <c r="J17" s="52">
        <v>203200</v>
      </c>
      <c r="K17" s="52">
        <v>0</v>
      </c>
      <c r="L17" s="52">
        <f t="shared" si="2"/>
        <v>203200</v>
      </c>
      <c r="M17" s="52">
        <f t="shared" ref="M17:M24" si="5">((J17*I17)+K17)</f>
        <v>203200</v>
      </c>
      <c r="N17" s="55"/>
      <c r="T17" s="51">
        <f>(SUM(T19:T20))*85</f>
        <v>0</v>
      </c>
      <c r="U17" s="51">
        <f>(SUM(U19:U20))*85.75</f>
        <v>0</v>
      </c>
      <c r="V17" s="51">
        <f>(SUM(V19:V20))*84</f>
        <v>0</v>
      </c>
    </row>
    <row r="18" spans="1:22" ht="20.100000000000001" customHeight="1" x14ac:dyDescent="0.25">
      <c r="A18" s="76">
        <f t="shared" si="4"/>
        <v>130000</v>
      </c>
      <c r="B18" s="72" t="s">
        <v>241</v>
      </c>
      <c r="C18" s="52" t="s">
        <v>389</v>
      </c>
      <c r="D18" s="52" t="s">
        <v>291</v>
      </c>
      <c r="E18" s="84">
        <v>1</v>
      </c>
      <c r="F18" s="84">
        <v>70000</v>
      </c>
      <c r="G18" s="53">
        <f t="shared" si="0"/>
        <v>70000</v>
      </c>
      <c r="H18" s="44" t="str">
        <f t="shared" si="1"/>
        <v>2 qty Left</v>
      </c>
      <c r="I18" s="53">
        <v>3</v>
      </c>
      <c r="J18" s="52">
        <v>65000</v>
      </c>
      <c r="K18" s="52">
        <v>0</v>
      </c>
      <c r="L18" s="52">
        <f t="shared" si="2"/>
        <v>65000</v>
      </c>
      <c r="M18" s="52">
        <f t="shared" si="5"/>
        <v>195000</v>
      </c>
      <c r="N18" s="55"/>
      <c r="P18" s="52" t="s">
        <v>13</v>
      </c>
      <c r="Q18" s="17">
        <f>12500000+13000000</f>
        <v>25500000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76">
        <f t="shared" si="4"/>
        <v>60250</v>
      </c>
      <c r="B19" s="72" t="s">
        <v>215</v>
      </c>
      <c r="C19" s="52" t="s">
        <v>391</v>
      </c>
      <c r="D19" s="52" t="s">
        <v>288</v>
      </c>
      <c r="E19" s="84">
        <v>1</v>
      </c>
      <c r="F19" s="84">
        <v>42000</v>
      </c>
      <c r="G19" s="53">
        <f t="shared" si="0"/>
        <v>42000</v>
      </c>
      <c r="H19" s="44" t="str">
        <f t="shared" si="1"/>
        <v>1 qty Left</v>
      </c>
      <c r="I19" s="53">
        <v>2</v>
      </c>
      <c r="J19" s="52">
        <v>60250</v>
      </c>
      <c r="K19" s="52">
        <v>0</v>
      </c>
      <c r="L19" s="52">
        <f t="shared" si="2"/>
        <v>60250</v>
      </c>
      <c r="M19" s="52">
        <f t="shared" si="5"/>
        <v>120500</v>
      </c>
      <c r="N19" s="55"/>
    </row>
    <row r="20" spans="1:22" ht="20.100000000000001" customHeight="1" x14ac:dyDescent="0.25">
      <c r="A20" s="76">
        <f t="shared" si="4"/>
        <v>90000</v>
      </c>
      <c r="B20" s="72" t="s">
        <v>21</v>
      </c>
      <c r="C20" s="52" t="s">
        <v>393</v>
      </c>
      <c r="D20" s="52" t="s">
        <v>288</v>
      </c>
      <c r="E20" s="84">
        <v>0</v>
      </c>
      <c r="F20" s="84">
        <v>42000</v>
      </c>
      <c r="G20" s="53">
        <f t="shared" si="0"/>
        <v>0</v>
      </c>
      <c r="H20" s="44" t="str">
        <f t="shared" si="1"/>
        <v>1 qty Left</v>
      </c>
      <c r="I20" s="53">
        <v>1</v>
      </c>
      <c r="J20" s="52">
        <v>90000</v>
      </c>
      <c r="K20" s="52">
        <v>0</v>
      </c>
      <c r="L20" s="52">
        <f t="shared" si="2"/>
        <v>90000</v>
      </c>
      <c r="M20" s="52">
        <f t="shared" si="5"/>
        <v>90000</v>
      </c>
      <c r="N20" s="55"/>
      <c r="P20" s="52" t="s">
        <v>49</v>
      </c>
      <c r="Q20" s="17">
        <f>Q18-Q16</f>
        <v>1269574.2800000012</v>
      </c>
    </row>
    <row r="21" spans="1:22" ht="20.100000000000001" customHeight="1" x14ac:dyDescent="0.25">
      <c r="A21" s="76">
        <f t="shared" si="4"/>
        <v>22470</v>
      </c>
      <c r="B21" s="72" t="s">
        <v>216</v>
      </c>
      <c r="C21" s="52" t="s">
        <v>263</v>
      </c>
      <c r="D21" s="52" t="s">
        <v>288</v>
      </c>
      <c r="E21" s="84">
        <v>0</v>
      </c>
      <c r="F21" s="84">
        <v>28000</v>
      </c>
      <c r="G21" s="53">
        <f t="shared" si="0"/>
        <v>0</v>
      </c>
      <c r="H21" s="44" t="str">
        <f t="shared" si="1"/>
        <v>1 qty Left</v>
      </c>
      <c r="I21" s="53">
        <v>1</v>
      </c>
      <c r="J21" s="52">
        <v>22470</v>
      </c>
      <c r="K21" s="52">
        <v>0</v>
      </c>
      <c r="L21" s="52">
        <f t="shared" si="2"/>
        <v>22470</v>
      </c>
      <c r="M21" s="52">
        <f t="shared" si="5"/>
        <v>22470</v>
      </c>
    </row>
    <row r="22" spans="1:22" ht="20.100000000000001" customHeight="1" x14ac:dyDescent="0.25">
      <c r="A22" s="76">
        <f t="shared" si="4"/>
        <v>30000</v>
      </c>
      <c r="B22" s="72" t="s">
        <v>215</v>
      </c>
      <c r="C22" s="52" t="s">
        <v>395</v>
      </c>
      <c r="D22" s="52" t="s">
        <v>289</v>
      </c>
      <c r="E22" s="84">
        <v>0</v>
      </c>
      <c r="F22" s="84">
        <v>80000</v>
      </c>
      <c r="G22" s="53">
        <f t="shared" si="0"/>
        <v>0</v>
      </c>
      <c r="H22" s="44" t="str">
        <f t="shared" si="1"/>
        <v>1 qty Left</v>
      </c>
      <c r="I22" s="53">
        <v>1</v>
      </c>
      <c r="J22" s="52">
        <v>30000</v>
      </c>
      <c r="K22" s="52">
        <v>0</v>
      </c>
      <c r="L22" s="52">
        <f t="shared" si="2"/>
        <v>30000</v>
      </c>
      <c r="M22" s="52">
        <f t="shared" si="5"/>
        <v>30000</v>
      </c>
    </row>
    <row r="23" spans="1:22" ht="20.100000000000001" customHeight="1" x14ac:dyDescent="0.25">
      <c r="A23" s="76">
        <f t="shared" si="4"/>
        <v>150000</v>
      </c>
      <c r="B23" s="72" t="s">
        <v>397</v>
      </c>
      <c r="C23" s="52" t="s">
        <v>396</v>
      </c>
      <c r="D23" s="52" t="s">
        <v>289</v>
      </c>
      <c r="E23" s="84">
        <v>0</v>
      </c>
      <c r="F23" s="84">
        <v>80000</v>
      </c>
      <c r="G23" s="53">
        <f t="shared" si="0"/>
        <v>0</v>
      </c>
      <c r="H23" s="44" t="str">
        <f t="shared" si="1"/>
        <v>1 qty Left</v>
      </c>
      <c r="I23" s="53">
        <v>1</v>
      </c>
      <c r="J23" s="52">
        <v>150000</v>
      </c>
      <c r="K23" s="52">
        <v>0</v>
      </c>
      <c r="L23" s="52">
        <f t="shared" si="2"/>
        <v>150000</v>
      </c>
      <c r="M23" s="52">
        <f t="shared" si="5"/>
        <v>150000</v>
      </c>
    </row>
    <row r="24" spans="1:22" ht="20.100000000000001" customHeight="1" x14ac:dyDescent="0.25">
      <c r="A24" s="76">
        <f t="shared" si="4"/>
        <v>60000</v>
      </c>
      <c r="B24" s="72" t="s">
        <v>218</v>
      </c>
      <c r="C24" s="52" t="s">
        <v>325</v>
      </c>
      <c r="D24" s="52" t="s">
        <v>289</v>
      </c>
      <c r="E24" s="84">
        <v>0</v>
      </c>
      <c r="F24" s="84">
        <v>80000</v>
      </c>
      <c r="G24" s="53">
        <f t="shared" si="0"/>
        <v>0</v>
      </c>
      <c r="H24" s="44" t="str">
        <f t="shared" si="1"/>
        <v>2 qty Left</v>
      </c>
      <c r="I24" s="53">
        <v>2</v>
      </c>
      <c r="J24" s="52">
        <v>30000</v>
      </c>
      <c r="K24" s="52">
        <v>0</v>
      </c>
      <c r="L24" s="52">
        <f t="shared" si="2"/>
        <v>30000</v>
      </c>
      <c r="M24" s="52">
        <f t="shared" si="5"/>
        <v>60000</v>
      </c>
    </row>
    <row r="25" spans="1:22" ht="20.100000000000001" customHeight="1" x14ac:dyDescent="0.25">
      <c r="A25" s="76">
        <f t="shared" si="4"/>
        <v>95200</v>
      </c>
      <c r="B25" s="75" t="s">
        <v>19</v>
      </c>
      <c r="C25" s="61" t="s">
        <v>394</v>
      </c>
      <c r="D25" s="61" t="s">
        <v>288</v>
      </c>
      <c r="E25" s="84">
        <v>4</v>
      </c>
      <c r="F25" s="84">
        <v>55000</v>
      </c>
      <c r="G25" s="53">
        <f t="shared" si="0"/>
        <v>220000</v>
      </c>
      <c r="H25" s="44" t="str">
        <f t="shared" si="1"/>
        <v>2 qty Left</v>
      </c>
      <c r="I25" s="61">
        <v>6</v>
      </c>
      <c r="J25" s="61">
        <v>47600</v>
      </c>
      <c r="K25" s="52">
        <v>0</v>
      </c>
      <c r="L25" s="52">
        <f t="shared" si="2"/>
        <v>47600</v>
      </c>
      <c r="M25" s="52">
        <f>(J25*I25)+K25</f>
        <v>285600</v>
      </c>
    </row>
    <row r="26" spans="1:22" ht="20.100000000000001" customHeight="1" x14ac:dyDescent="0.25">
      <c r="A26" s="76">
        <f t="shared" si="4"/>
        <v>32700</v>
      </c>
      <c r="B26" s="72" t="s">
        <v>215</v>
      </c>
      <c r="C26" s="52" t="s">
        <v>390</v>
      </c>
      <c r="D26" s="52" t="s">
        <v>288</v>
      </c>
      <c r="E26" s="84">
        <v>6</v>
      </c>
      <c r="F26" s="84">
        <v>47000</v>
      </c>
      <c r="G26" s="53">
        <f t="shared" si="0"/>
        <v>282000</v>
      </c>
      <c r="H26" s="44" t="str">
        <f t="shared" si="1"/>
        <v>1 qty Left</v>
      </c>
      <c r="I26" s="53">
        <v>7</v>
      </c>
      <c r="J26" s="52">
        <v>32700</v>
      </c>
      <c r="K26" s="52">
        <v>0</v>
      </c>
      <c r="L26" s="52">
        <f t="shared" si="2"/>
        <v>32700</v>
      </c>
      <c r="M26" s="52">
        <f>((J26*I26)+K26)</f>
        <v>228900</v>
      </c>
    </row>
    <row r="27" spans="1:22" ht="20.100000000000001" customHeight="1" x14ac:dyDescent="0.25">
      <c r="A27" s="76">
        <f t="shared" si="4"/>
        <v>100000</v>
      </c>
      <c r="B27" s="75" t="s">
        <v>19</v>
      </c>
      <c r="C27" s="61" t="s">
        <v>398</v>
      </c>
      <c r="D27" s="61" t="s">
        <v>288</v>
      </c>
      <c r="E27" s="84">
        <v>0</v>
      </c>
      <c r="F27" s="84">
        <v>80000</v>
      </c>
      <c r="G27" s="53">
        <f t="shared" ref="G27:G30" si="6">F27*E27</f>
        <v>0</v>
      </c>
      <c r="H27" s="44" t="str">
        <f t="shared" ref="H27:H30" si="7">IF(E27=I27,"Out of Stock",I27-E27&amp;" qty Left")</f>
        <v>2 qty Left</v>
      </c>
      <c r="I27" s="61">
        <v>2</v>
      </c>
      <c r="J27" s="61">
        <v>50000</v>
      </c>
      <c r="K27" s="52">
        <v>0</v>
      </c>
      <c r="L27" s="52">
        <f t="shared" ref="L27:L30" si="8">(K27/I27)+J27</f>
        <v>50000</v>
      </c>
      <c r="M27" s="52">
        <f>(J27*I27)+K27</f>
        <v>100000</v>
      </c>
    </row>
    <row r="28" spans="1:22" ht="20.100000000000001" customHeight="1" x14ac:dyDescent="0.25">
      <c r="A28" s="76">
        <f t="shared" si="4"/>
        <v>20000</v>
      </c>
      <c r="B28" s="72" t="s">
        <v>215</v>
      </c>
      <c r="C28" s="52" t="s">
        <v>399</v>
      </c>
      <c r="D28" s="52" t="s">
        <v>289</v>
      </c>
      <c r="E28" s="84">
        <v>0</v>
      </c>
      <c r="F28" s="84">
        <v>80000</v>
      </c>
      <c r="G28" s="53">
        <f t="shared" si="6"/>
        <v>0</v>
      </c>
      <c r="H28" s="44" t="str">
        <f t="shared" si="7"/>
        <v>1 qty Left</v>
      </c>
      <c r="I28" s="53">
        <v>1</v>
      </c>
      <c r="J28" s="52">
        <v>20000</v>
      </c>
      <c r="K28" s="52">
        <v>0</v>
      </c>
      <c r="L28" s="52">
        <f t="shared" si="8"/>
        <v>20000</v>
      </c>
      <c r="M28" s="52">
        <f>((J28*I28)+K28)</f>
        <v>20000</v>
      </c>
    </row>
    <row r="29" spans="1:22" ht="20.100000000000001" customHeight="1" x14ac:dyDescent="0.25">
      <c r="A29" s="76">
        <f t="shared" si="4"/>
        <v>30000</v>
      </c>
      <c r="B29" s="72" t="s">
        <v>215</v>
      </c>
      <c r="C29" s="52" t="s">
        <v>400</v>
      </c>
      <c r="D29" s="52" t="s">
        <v>289</v>
      </c>
      <c r="E29" s="84">
        <v>0</v>
      </c>
      <c r="F29" s="84">
        <v>80000</v>
      </c>
      <c r="G29" s="53">
        <f t="shared" si="6"/>
        <v>0</v>
      </c>
      <c r="H29" s="44" t="str">
        <f t="shared" si="7"/>
        <v>1 qty Left</v>
      </c>
      <c r="I29" s="53">
        <v>1</v>
      </c>
      <c r="J29" s="52">
        <v>30000</v>
      </c>
      <c r="K29" s="52">
        <v>0</v>
      </c>
      <c r="L29" s="52">
        <f t="shared" si="8"/>
        <v>30000</v>
      </c>
      <c r="M29" s="52">
        <f>((J29*I29)+K29)</f>
        <v>30000</v>
      </c>
    </row>
    <row r="30" spans="1:22" ht="20.100000000000001" customHeight="1" x14ac:dyDescent="0.25">
      <c r="A30" s="76">
        <f t="shared" si="4"/>
        <v>40000</v>
      </c>
      <c r="B30" s="72" t="s">
        <v>19</v>
      </c>
      <c r="C30" s="52" t="s">
        <v>401</v>
      </c>
      <c r="D30" s="52" t="s">
        <v>289</v>
      </c>
      <c r="E30" s="84">
        <v>0</v>
      </c>
      <c r="F30" s="84">
        <v>80000</v>
      </c>
      <c r="G30" s="53">
        <f t="shared" si="6"/>
        <v>0</v>
      </c>
      <c r="H30" s="44" t="str">
        <f t="shared" si="7"/>
        <v>1 qty Left</v>
      </c>
      <c r="I30" s="53">
        <v>1</v>
      </c>
      <c r="J30" s="52">
        <v>40000</v>
      </c>
      <c r="K30" s="52">
        <v>0</v>
      </c>
      <c r="L30" s="52">
        <f t="shared" si="8"/>
        <v>40000</v>
      </c>
      <c r="M30" s="52">
        <f>((J30*I30)+K30)</f>
        <v>40000</v>
      </c>
    </row>
    <row r="31" spans="1:22" ht="20.100000000000001" customHeight="1" x14ac:dyDescent="0.25">
      <c r="A31" s="76">
        <f t="shared" si="4"/>
        <v>133800</v>
      </c>
      <c r="B31" s="75" t="s">
        <v>19</v>
      </c>
      <c r="C31" s="61" t="s">
        <v>402</v>
      </c>
      <c r="D31" s="61" t="s">
        <v>288</v>
      </c>
      <c r="E31" s="95">
        <v>1</v>
      </c>
      <c r="F31" s="95">
        <v>57000</v>
      </c>
      <c r="G31" s="96">
        <f>F31*E31</f>
        <v>57000</v>
      </c>
      <c r="H31" s="44" t="str">
        <f>IF(E31=I31,"Out of Stock",I31-E31&amp;" qty Left")</f>
        <v>3 qty Left</v>
      </c>
      <c r="I31" s="61">
        <v>4</v>
      </c>
      <c r="J31" s="61">
        <v>44600</v>
      </c>
      <c r="K31" s="61">
        <v>0</v>
      </c>
      <c r="L31" s="61">
        <f>(K31/I31)+J31</f>
        <v>44600</v>
      </c>
      <c r="M31" s="61">
        <f>(J31*I31)+K31</f>
        <v>178400</v>
      </c>
    </row>
    <row r="32" spans="1:22" ht="20.100000000000001" customHeight="1" x14ac:dyDescent="0.25">
      <c r="A32" s="76">
        <f t="shared" si="4"/>
        <v>45000</v>
      </c>
      <c r="B32" s="72" t="s">
        <v>21</v>
      </c>
      <c r="C32" s="52" t="s">
        <v>405</v>
      </c>
      <c r="D32" s="52" t="s">
        <v>403</v>
      </c>
      <c r="E32" s="84">
        <v>0</v>
      </c>
      <c r="F32" s="84">
        <v>42000</v>
      </c>
      <c r="G32" s="53">
        <f>F32*E32</f>
        <v>0</v>
      </c>
      <c r="H32" s="44" t="str">
        <f>IF(E32=I32,"Out of Stock",I32-E32&amp;" qty Left")</f>
        <v>1 qty Left</v>
      </c>
      <c r="I32" s="53">
        <v>1</v>
      </c>
      <c r="J32" s="52">
        <v>45000</v>
      </c>
      <c r="K32" s="52">
        <v>0</v>
      </c>
      <c r="L32" s="52">
        <f>(K32/I32)+J32</f>
        <v>45000</v>
      </c>
      <c r="M32" s="52">
        <f t="shared" ref="M32:M36" si="9">((J32*I32)+K32)</f>
        <v>45000</v>
      </c>
    </row>
    <row r="33" spans="1:13" ht="20.100000000000001" customHeight="1" x14ac:dyDescent="0.25">
      <c r="A33" s="76">
        <f t="shared" si="4"/>
        <v>135000</v>
      </c>
      <c r="B33" s="72" t="s">
        <v>218</v>
      </c>
      <c r="C33" s="52" t="s">
        <v>422</v>
      </c>
      <c r="D33" s="52" t="s">
        <v>404</v>
      </c>
      <c r="E33" s="84">
        <v>0</v>
      </c>
      <c r="F33" s="84">
        <v>150000</v>
      </c>
      <c r="G33" s="53">
        <f>F33*E33</f>
        <v>0</v>
      </c>
      <c r="H33" s="44" t="str">
        <f>IF(E33=I33,"Out of Stock",I33-E33&amp;" qty Left")</f>
        <v>1 qty Left</v>
      </c>
      <c r="I33" s="53">
        <v>1</v>
      </c>
      <c r="J33" s="52">
        <v>135000</v>
      </c>
      <c r="K33" s="52">
        <v>0</v>
      </c>
      <c r="L33" s="52">
        <f>(K33/I33)+J33</f>
        <v>135000</v>
      </c>
      <c r="M33" s="52">
        <f t="shared" si="9"/>
        <v>135000</v>
      </c>
    </row>
    <row r="34" spans="1:13" ht="20.100000000000001" customHeight="1" x14ac:dyDescent="0.25">
      <c r="A34" s="76">
        <f t="shared" si="4"/>
        <v>506500</v>
      </c>
      <c r="B34" s="72" t="s">
        <v>21</v>
      </c>
      <c r="C34" s="52" t="s">
        <v>409</v>
      </c>
      <c r="D34" s="52" t="s">
        <v>288</v>
      </c>
      <c r="E34" s="84">
        <v>2</v>
      </c>
      <c r="F34" s="84">
        <v>42000</v>
      </c>
      <c r="G34" s="53">
        <f t="shared" ref="G34" si="10">F34*E34</f>
        <v>84000</v>
      </c>
      <c r="H34" s="44" t="str">
        <f t="shared" ref="H34" si="11">IF(E34=I34,"Out of Stock",I34-E34&amp;" qty Left")</f>
        <v>10 qty Left</v>
      </c>
      <c r="I34" s="53">
        <v>12</v>
      </c>
      <c r="J34" s="52">
        <v>50650</v>
      </c>
      <c r="K34" s="52">
        <v>90000</v>
      </c>
      <c r="L34" s="52">
        <f t="shared" ref="L34" si="12">(K34/I34)+J34</f>
        <v>58150</v>
      </c>
      <c r="M34" s="52">
        <f t="shared" si="9"/>
        <v>697800</v>
      </c>
    </row>
    <row r="35" spans="1:13" ht="20.100000000000001" customHeight="1" x14ac:dyDescent="0.25">
      <c r="A35" s="76">
        <f t="shared" si="4"/>
        <v>150000</v>
      </c>
      <c r="B35" s="72" t="s">
        <v>217</v>
      </c>
      <c r="C35" s="52" t="s">
        <v>410</v>
      </c>
      <c r="D35" s="52" t="s">
        <v>411</v>
      </c>
      <c r="E35" s="84">
        <v>0</v>
      </c>
      <c r="F35" s="84">
        <v>42000</v>
      </c>
      <c r="G35" s="53">
        <f t="shared" ref="G35:G36" si="13">F35*E35</f>
        <v>0</v>
      </c>
      <c r="H35" s="44" t="str">
        <f t="shared" ref="H35:H36" si="14">IF(E35=I35,"Out of Stock",I35-E35&amp;" qty Left")</f>
        <v>1 qty Left</v>
      </c>
      <c r="I35" s="53">
        <v>1</v>
      </c>
      <c r="J35" s="52">
        <v>150000</v>
      </c>
      <c r="K35" s="52">
        <v>0</v>
      </c>
      <c r="L35" s="52">
        <f t="shared" ref="L35:L36" si="15">(K35/I35)+J35</f>
        <v>150000</v>
      </c>
      <c r="M35" s="52">
        <f t="shared" si="9"/>
        <v>150000</v>
      </c>
    </row>
    <row r="36" spans="1:13" ht="20.100000000000001" customHeight="1" x14ac:dyDescent="0.25">
      <c r="A36" s="76">
        <f t="shared" si="4"/>
        <v>114000</v>
      </c>
      <c r="B36" s="72" t="s">
        <v>23</v>
      </c>
      <c r="C36" s="52" t="s">
        <v>412</v>
      </c>
      <c r="D36" s="52" t="s">
        <v>288</v>
      </c>
      <c r="E36" s="84">
        <v>0</v>
      </c>
      <c r="F36" s="84">
        <v>125000</v>
      </c>
      <c r="G36" s="53">
        <f t="shared" si="13"/>
        <v>0</v>
      </c>
      <c r="H36" s="44" t="str">
        <f t="shared" si="14"/>
        <v>1 qty Left</v>
      </c>
      <c r="I36" s="53">
        <v>1</v>
      </c>
      <c r="J36" s="52">
        <v>114000</v>
      </c>
      <c r="K36" s="52">
        <v>0</v>
      </c>
      <c r="L36" s="52">
        <f t="shared" si="15"/>
        <v>114000</v>
      </c>
      <c r="M36" s="52">
        <f t="shared" si="9"/>
        <v>114000</v>
      </c>
    </row>
    <row r="37" spans="1:13" ht="20.100000000000001" customHeight="1" x14ac:dyDescent="0.25">
      <c r="A37" s="76">
        <f t="shared" si="4"/>
        <v>205000</v>
      </c>
      <c r="B37" s="72" t="s">
        <v>23</v>
      </c>
      <c r="C37" s="52" t="s">
        <v>416</v>
      </c>
      <c r="D37" s="52" t="s">
        <v>288</v>
      </c>
      <c r="E37" s="84">
        <v>0</v>
      </c>
      <c r="F37" s="84">
        <v>250000</v>
      </c>
      <c r="G37" s="53">
        <f t="shared" ref="G37:G38" si="16">F37*E37</f>
        <v>0</v>
      </c>
      <c r="H37" s="44" t="str">
        <f t="shared" ref="H37:H38" si="17">IF(E37=I37,"Out of Stock",I37-E37&amp;" qty Left")</f>
        <v>1 qty Left</v>
      </c>
      <c r="I37" s="53">
        <v>1</v>
      </c>
      <c r="J37" s="52">
        <v>205000</v>
      </c>
      <c r="K37" s="52">
        <v>0</v>
      </c>
      <c r="L37" s="52">
        <f t="shared" ref="L37:L38" si="18">(K37/I37)+J37</f>
        <v>205000</v>
      </c>
      <c r="M37" s="52">
        <f t="shared" ref="M37:M38" si="19">((J37*I37)+K37)</f>
        <v>205000</v>
      </c>
    </row>
    <row r="38" spans="1:13" ht="20.100000000000001" customHeight="1" x14ac:dyDescent="0.25">
      <c r="A38" s="76">
        <f t="shared" si="4"/>
        <v>249500</v>
      </c>
      <c r="B38" s="72" t="s">
        <v>23</v>
      </c>
      <c r="C38" s="52" t="s">
        <v>417</v>
      </c>
      <c r="D38" s="52" t="s">
        <v>288</v>
      </c>
      <c r="E38" s="84">
        <v>0</v>
      </c>
      <c r="F38" s="84">
        <v>300000</v>
      </c>
      <c r="G38" s="53">
        <f t="shared" si="16"/>
        <v>0</v>
      </c>
      <c r="H38" s="44" t="str">
        <f t="shared" si="17"/>
        <v>1 qty Left</v>
      </c>
      <c r="I38" s="53">
        <v>1</v>
      </c>
      <c r="J38" s="52">
        <v>249500</v>
      </c>
      <c r="K38" s="52">
        <v>0</v>
      </c>
      <c r="L38" s="52">
        <f t="shared" si="18"/>
        <v>249500</v>
      </c>
      <c r="M38" s="52">
        <f t="shared" si="19"/>
        <v>249500</v>
      </c>
    </row>
    <row r="39" spans="1:13" ht="20.100000000000001" customHeight="1" x14ac:dyDescent="0.25">
      <c r="A39" s="76">
        <f t="shared" si="4"/>
        <v>290000</v>
      </c>
      <c r="B39" s="72" t="s">
        <v>23</v>
      </c>
      <c r="C39" s="52" t="s">
        <v>418</v>
      </c>
      <c r="D39" s="52" t="s">
        <v>288</v>
      </c>
      <c r="E39" s="84">
        <v>0</v>
      </c>
      <c r="F39" s="84">
        <v>350000</v>
      </c>
      <c r="G39" s="53">
        <f t="shared" ref="G39:G40" si="20">F39*E39</f>
        <v>0</v>
      </c>
      <c r="H39" s="44" t="str">
        <f t="shared" ref="H39:H40" si="21">IF(E39=I39,"Out of Stock",I39-E39&amp;" qty Left")</f>
        <v>1 qty Left</v>
      </c>
      <c r="I39" s="53">
        <v>1</v>
      </c>
      <c r="J39" s="52">
        <v>290000</v>
      </c>
      <c r="K39" s="52">
        <v>0</v>
      </c>
      <c r="L39" s="52">
        <f t="shared" ref="L39:L40" si="22">(K39/I39)+J39</f>
        <v>290000</v>
      </c>
      <c r="M39" s="52">
        <f t="shared" ref="M39:M40" si="23">((J39*I39)+K39)</f>
        <v>290000</v>
      </c>
    </row>
    <row r="40" spans="1:13" ht="20.100000000000001" customHeight="1" x14ac:dyDescent="0.25">
      <c r="A40" s="76">
        <f t="shared" si="4"/>
        <v>192000</v>
      </c>
      <c r="B40" s="72" t="s">
        <v>23</v>
      </c>
      <c r="C40" s="52" t="s">
        <v>406</v>
      </c>
      <c r="D40" s="52" t="s">
        <v>288</v>
      </c>
      <c r="E40" s="84">
        <v>0</v>
      </c>
      <c r="F40" s="84">
        <v>250000</v>
      </c>
      <c r="G40" s="53">
        <f t="shared" si="20"/>
        <v>0</v>
      </c>
      <c r="H40" s="44" t="str">
        <f t="shared" si="21"/>
        <v>1 qty Left</v>
      </c>
      <c r="I40" s="53">
        <v>1</v>
      </c>
      <c r="J40" s="52">
        <v>192000</v>
      </c>
      <c r="K40" s="52">
        <v>0</v>
      </c>
      <c r="L40" s="52">
        <f t="shared" si="22"/>
        <v>192000</v>
      </c>
      <c r="M40" s="52">
        <f t="shared" si="23"/>
        <v>192000</v>
      </c>
    </row>
    <row r="41" spans="1:13" ht="20.100000000000001" customHeight="1" x14ac:dyDescent="0.25">
      <c r="A41" s="76">
        <f t="shared" si="4"/>
        <v>275000</v>
      </c>
      <c r="B41" s="72" t="s">
        <v>23</v>
      </c>
      <c r="C41" s="52" t="s">
        <v>417</v>
      </c>
      <c r="D41" s="52" t="s">
        <v>288</v>
      </c>
      <c r="E41" s="84">
        <v>0</v>
      </c>
      <c r="F41" s="84">
        <v>330000</v>
      </c>
      <c r="G41" s="53">
        <f t="shared" ref="G41:G46" si="24">F41*E41</f>
        <v>0</v>
      </c>
      <c r="H41" s="44" t="str">
        <f t="shared" ref="H41:H46" si="25">IF(E41=I41,"Out of Stock",I41-E41&amp;" qty Left")</f>
        <v>1 qty Left</v>
      </c>
      <c r="I41" s="53">
        <v>1</v>
      </c>
      <c r="J41" s="52">
        <v>275000</v>
      </c>
      <c r="K41" s="52">
        <v>0</v>
      </c>
      <c r="L41" s="52">
        <f t="shared" ref="L41:L46" si="26">(K41/I41)+J41</f>
        <v>275000</v>
      </c>
      <c r="M41" s="52">
        <f t="shared" ref="M41:M42" si="27">((J41*I41)+K41)</f>
        <v>275000</v>
      </c>
    </row>
    <row r="42" spans="1:13" ht="20.100000000000001" customHeight="1" x14ac:dyDescent="0.25">
      <c r="A42" s="76">
        <f t="shared" si="4"/>
        <v>281000</v>
      </c>
      <c r="B42" s="72" t="s">
        <v>23</v>
      </c>
      <c r="C42" s="52" t="s">
        <v>419</v>
      </c>
      <c r="D42" s="52" t="s">
        <v>288</v>
      </c>
      <c r="E42" s="84">
        <v>0</v>
      </c>
      <c r="F42" s="84">
        <v>330000</v>
      </c>
      <c r="G42" s="53">
        <f t="shared" si="24"/>
        <v>0</v>
      </c>
      <c r="H42" s="44" t="str">
        <f t="shared" si="25"/>
        <v>1 qty Left</v>
      </c>
      <c r="I42" s="53">
        <v>1</v>
      </c>
      <c r="J42" s="52">
        <v>281000</v>
      </c>
      <c r="K42" s="52">
        <v>0</v>
      </c>
      <c r="L42" s="52">
        <f t="shared" si="26"/>
        <v>281000</v>
      </c>
      <c r="M42" s="52">
        <f t="shared" si="27"/>
        <v>281000</v>
      </c>
    </row>
    <row r="43" spans="1:13" ht="20.100000000000001" customHeight="1" x14ac:dyDescent="0.25">
      <c r="A43" s="76">
        <f t="shared" si="4"/>
        <v>220000</v>
      </c>
      <c r="B43" s="72" t="s">
        <v>218</v>
      </c>
      <c r="C43" s="52" t="s">
        <v>420</v>
      </c>
      <c r="D43" s="52" t="s">
        <v>289</v>
      </c>
      <c r="E43" s="84">
        <v>0</v>
      </c>
      <c r="F43" s="84">
        <v>80000</v>
      </c>
      <c r="G43" s="53">
        <f t="shared" si="24"/>
        <v>0</v>
      </c>
      <c r="H43" s="44" t="str">
        <f t="shared" si="25"/>
        <v>1 qty Left</v>
      </c>
      <c r="I43" s="53">
        <v>1</v>
      </c>
      <c r="J43" s="52">
        <v>220000</v>
      </c>
      <c r="K43" s="52">
        <v>0</v>
      </c>
      <c r="L43" s="52">
        <f t="shared" si="26"/>
        <v>220000</v>
      </c>
      <c r="M43" s="52">
        <f>((J43*I43)+K43)</f>
        <v>220000</v>
      </c>
    </row>
    <row r="44" spans="1:13" ht="20.100000000000001" customHeight="1" x14ac:dyDescent="0.25">
      <c r="A44" s="76">
        <f t="shared" si="4"/>
        <v>170000</v>
      </c>
      <c r="B44" s="72" t="s">
        <v>218</v>
      </c>
      <c r="C44" s="52" t="s">
        <v>327</v>
      </c>
      <c r="D44" s="52" t="s">
        <v>289</v>
      </c>
      <c r="E44" s="84">
        <v>0</v>
      </c>
      <c r="F44" s="84">
        <v>80000</v>
      </c>
      <c r="G44" s="53">
        <f t="shared" si="24"/>
        <v>0</v>
      </c>
      <c r="H44" s="44" t="str">
        <f t="shared" si="25"/>
        <v>2 qty Left</v>
      </c>
      <c r="I44" s="53">
        <v>2</v>
      </c>
      <c r="J44" s="52">
        <v>85000</v>
      </c>
      <c r="K44" s="52">
        <v>0</v>
      </c>
      <c r="L44" s="52">
        <f t="shared" si="26"/>
        <v>85000</v>
      </c>
      <c r="M44" s="52">
        <f>((J44*I44)+K44)</f>
        <v>170000</v>
      </c>
    </row>
    <row r="45" spans="1:13" ht="20.100000000000001" customHeight="1" x14ac:dyDescent="0.25">
      <c r="A45" s="76">
        <f t="shared" si="4"/>
        <v>85000</v>
      </c>
      <c r="B45" s="72" t="s">
        <v>218</v>
      </c>
      <c r="C45" s="52" t="s">
        <v>421</v>
      </c>
      <c r="D45" s="52" t="s">
        <v>289</v>
      </c>
      <c r="E45" s="84">
        <v>0</v>
      </c>
      <c r="F45" s="84">
        <v>80000</v>
      </c>
      <c r="G45" s="53">
        <f t="shared" si="24"/>
        <v>0</v>
      </c>
      <c r="H45" s="44" t="str">
        <f t="shared" si="25"/>
        <v>1 qty Left</v>
      </c>
      <c r="I45" s="53">
        <v>1</v>
      </c>
      <c r="J45" s="52">
        <v>85000</v>
      </c>
      <c r="K45" s="52">
        <v>0</v>
      </c>
      <c r="L45" s="52">
        <f t="shared" si="26"/>
        <v>85000</v>
      </c>
      <c r="M45" s="52">
        <f>((J45*I45)+K45)</f>
        <v>85000</v>
      </c>
    </row>
    <row r="46" spans="1:13" ht="20.100000000000001" customHeight="1" x14ac:dyDescent="0.25">
      <c r="A46" s="76">
        <f t="shared" si="4"/>
        <v>260000</v>
      </c>
      <c r="B46" s="72" t="s">
        <v>218</v>
      </c>
      <c r="C46" s="52" t="s">
        <v>342</v>
      </c>
      <c r="D46" s="52" t="s">
        <v>289</v>
      </c>
      <c r="E46" s="84">
        <v>0</v>
      </c>
      <c r="F46" s="84">
        <v>80000</v>
      </c>
      <c r="G46" s="53">
        <f t="shared" si="24"/>
        <v>0</v>
      </c>
      <c r="H46" s="44" t="str">
        <f t="shared" si="25"/>
        <v>4 qty Left</v>
      </c>
      <c r="I46" s="53">
        <v>4</v>
      </c>
      <c r="J46" s="52">
        <v>65000</v>
      </c>
      <c r="K46" s="52">
        <v>0</v>
      </c>
      <c r="L46" s="52">
        <f t="shared" si="26"/>
        <v>65000</v>
      </c>
      <c r="M46" s="52">
        <f>((J46*I46)+K46)</f>
        <v>260000</v>
      </c>
    </row>
    <row r="47" spans="1:13" ht="20.100000000000001" customHeight="1" x14ac:dyDescent="0.25">
      <c r="B47" s="72"/>
      <c r="C47" s="52"/>
      <c r="D47" s="52"/>
      <c r="E47" s="84"/>
      <c r="F47" s="84"/>
      <c r="G47" s="53"/>
      <c r="H47" s="44"/>
      <c r="I47" s="53"/>
      <c r="J47" s="52"/>
      <c r="K47" s="52"/>
      <c r="L47" s="52"/>
      <c r="M47" s="52"/>
    </row>
    <row r="48" spans="1:13" ht="20.100000000000001" customHeight="1" x14ac:dyDescent="0.25">
      <c r="B48" s="111"/>
      <c r="C48" s="112"/>
      <c r="D48" s="53"/>
      <c r="E48" s="112"/>
      <c r="F48" s="112"/>
      <c r="G48" s="112"/>
      <c r="H48" s="44"/>
      <c r="I48" s="53"/>
      <c r="J48" s="52"/>
      <c r="K48" s="52"/>
      <c r="L48" s="52"/>
      <c r="M48" s="52"/>
    </row>
    <row r="49" spans="1:13" ht="20.100000000000001" customHeight="1" x14ac:dyDescent="0.25">
      <c r="A49" s="76">
        <f t="shared" ref="A49" si="28">IF($E49=0,$M49,IF($E49=$I49,IF($M49-$G49&lt;0,0,IF($D49="set",$M49-$G49,FALSE)),($I49-$E49)*$J49))</f>
        <v>13230000</v>
      </c>
      <c r="B49" s="72" t="s">
        <v>414</v>
      </c>
      <c r="C49" s="52" t="s">
        <v>415</v>
      </c>
      <c r="D49" s="52" t="s">
        <v>289</v>
      </c>
      <c r="E49" s="84">
        <v>0</v>
      </c>
      <c r="F49" s="84">
        <v>42000</v>
      </c>
      <c r="G49" s="53">
        <f t="shared" ref="G49" si="29">F49*E49</f>
        <v>0</v>
      </c>
      <c r="H49" s="44" t="str">
        <f t="shared" ref="H49" si="30">IF(E49=I49,"Out of Stock",I49-E49&amp;" qty Left")</f>
        <v>1 qty Left</v>
      </c>
      <c r="I49" s="53">
        <v>1</v>
      </c>
      <c r="J49" s="52">
        <v>13230000</v>
      </c>
      <c r="K49" s="52">
        <v>0</v>
      </c>
      <c r="L49" s="52">
        <f t="shared" ref="L49" si="31">(K49/I49)+J49</f>
        <v>13230000</v>
      </c>
      <c r="M49" s="52">
        <f t="shared" ref="M49" si="32">((J49*I49)+K49)</f>
        <v>13230000</v>
      </c>
    </row>
  </sheetData>
  <conditionalFormatting sqref="H6">
    <cfRule type="cellIs" dxfId="109" priority="765" operator="equal">
      <formula>"Out of Stock"</formula>
    </cfRule>
  </conditionalFormatting>
  <conditionalFormatting sqref="H7">
    <cfRule type="cellIs" dxfId="108" priority="764" operator="equal">
      <formula>"Out of Stock"</formula>
    </cfRule>
  </conditionalFormatting>
  <conditionalFormatting sqref="H6">
    <cfRule type="cellIs" dxfId="107" priority="766" operator="equal">
      <formula>"Out of Stock"</formula>
    </cfRule>
  </conditionalFormatting>
  <conditionalFormatting sqref="H7">
    <cfRule type="cellIs" dxfId="106" priority="763" operator="equal">
      <formula>"Out of Stock"</formula>
    </cfRule>
  </conditionalFormatting>
  <conditionalFormatting sqref="H10">
    <cfRule type="cellIs" dxfId="105" priority="670" operator="equal">
      <formula>"Out of Stock"</formula>
    </cfRule>
  </conditionalFormatting>
  <conditionalFormatting sqref="H10">
    <cfRule type="cellIs" dxfId="104" priority="669" operator="equal">
      <formula>"Out of Stock"</formula>
    </cfRule>
  </conditionalFormatting>
  <conditionalFormatting sqref="H2">
    <cfRule type="cellIs" dxfId="103" priority="604" operator="equal">
      <formula>"Out of Stock"</formula>
    </cfRule>
  </conditionalFormatting>
  <conditionalFormatting sqref="H2">
    <cfRule type="cellIs" dxfId="102" priority="602" operator="equal">
      <formula>"Out of Stock"</formula>
    </cfRule>
  </conditionalFormatting>
  <conditionalFormatting sqref="H1">
    <cfRule type="cellIs" dxfId="101" priority="810" operator="equal">
      <formula>"Out of Stock"</formula>
    </cfRule>
  </conditionalFormatting>
  <conditionalFormatting sqref="H2">
    <cfRule type="cellIs" dxfId="100" priority="781" operator="equal">
      <formula>"Out of Stock"</formula>
    </cfRule>
  </conditionalFormatting>
  <conditionalFormatting sqref="H5">
    <cfRule type="cellIs" dxfId="99" priority="784" operator="equal">
      <formula>"Out of Stock"</formula>
    </cfRule>
  </conditionalFormatting>
  <conditionalFormatting sqref="H5">
    <cfRule type="cellIs" dxfId="98" priority="783" operator="equal">
      <formula>"Out of Stock"</formula>
    </cfRule>
  </conditionalFormatting>
  <conditionalFormatting sqref="H2">
    <cfRule type="cellIs" dxfId="97" priority="782" operator="equal">
      <formula>"Out of Stock"</formula>
    </cfRule>
  </conditionalFormatting>
  <conditionalFormatting sqref="H8">
    <cfRule type="cellIs" dxfId="96" priority="762" operator="equal">
      <formula>"Out of Stock"</formula>
    </cfRule>
  </conditionalFormatting>
  <conditionalFormatting sqref="H8">
    <cfRule type="cellIs" dxfId="95" priority="761" operator="equal">
      <formula>"Out of Stock"</formula>
    </cfRule>
  </conditionalFormatting>
  <conditionalFormatting sqref="H9">
    <cfRule type="cellIs" dxfId="94" priority="754" operator="equal">
      <formula>"Out of Stock"</formula>
    </cfRule>
  </conditionalFormatting>
  <conditionalFormatting sqref="H9">
    <cfRule type="cellIs" dxfId="93" priority="753" operator="equal">
      <formula>"Out of Stock"</formula>
    </cfRule>
  </conditionalFormatting>
  <conditionalFormatting sqref="H4">
    <cfRule type="cellIs" dxfId="92" priority="752" operator="equal">
      <formula>"Out of Stock"</formula>
    </cfRule>
  </conditionalFormatting>
  <conditionalFormatting sqref="H4">
    <cfRule type="cellIs" dxfId="91" priority="751" operator="equal">
      <formula>"Out of Stock"</formula>
    </cfRule>
  </conditionalFormatting>
  <conditionalFormatting sqref="H3">
    <cfRule type="cellIs" dxfId="90" priority="596" operator="equal">
      <formula>"Out of Stock"</formula>
    </cfRule>
  </conditionalFormatting>
  <conditionalFormatting sqref="H3">
    <cfRule type="cellIs" dxfId="89" priority="595" operator="equal">
      <formula>"Out of Stock"</formula>
    </cfRule>
  </conditionalFormatting>
  <conditionalFormatting sqref="H11">
    <cfRule type="cellIs" dxfId="88" priority="518" operator="equal">
      <formula>"Out of Stock"</formula>
    </cfRule>
  </conditionalFormatting>
  <conditionalFormatting sqref="H11">
    <cfRule type="cellIs" dxfId="87" priority="517" operator="equal">
      <formula>"Out of Stock"</formula>
    </cfRule>
  </conditionalFormatting>
  <conditionalFormatting sqref="H11">
    <cfRule type="cellIs" dxfId="86" priority="516" operator="equal">
      <formula>"Out of Stock"</formula>
    </cfRule>
  </conditionalFormatting>
  <conditionalFormatting sqref="H11">
    <cfRule type="cellIs" dxfId="85" priority="515" operator="equal">
      <formula>"Out of Stock"</formula>
    </cfRule>
  </conditionalFormatting>
  <conditionalFormatting sqref="H12">
    <cfRule type="cellIs" dxfId="84" priority="500" operator="equal">
      <formula>"Out of Stock"</formula>
    </cfRule>
  </conditionalFormatting>
  <conditionalFormatting sqref="H12">
    <cfRule type="cellIs" dxfId="83" priority="499" operator="equal">
      <formula>"Out of Stock"</formula>
    </cfRule>
  </conditionalFormatting>
  <conditionalFormatting sqref="H12">
    <cfRule type="cellIs" dxfId="82" priority="498" operator="equal">
      <formula>"Out of Stock"</formula>
    </cfRule>
  </conditionalFormatting>
  <conditionalFormatting sqref="H12">
    <cfRule type="cellIs" dxfId="81" priority="497" operator="equal">
      <formula>"Out of Stock"</formula>
    </cfRule>
  </conditionalFormatting>
  <conditionalFormatting sqref="H13">
    <cfRule type="cellIs" dxfId="80" priority="401" operator="equal">
      <formula>"Out of Stock"</formula>
    </cfRule>
  </conditionalFormatting>
  <conditionalFormatting sqref="H13">
    <cfRule type="cellIs" dxfId="79" priority="402" operator="equal">
      <formula>"Out of Stock"</formula>
    </cfRule>
  </conditionalFormatting>
  <conditionalFormatting sqref="H13">
    <cfRule type="cellIs" dxfId="78" priority="400" operator="equal">
      <formula>"Out of Stock"</formula>
    </cfRule>
  </conditionalFormatting>
  <conditionalFormatting sqref="H13">
    <cfRule type="cellIs" dxfId="77" priority="399" operator="equal">
      <formula>"Out of Stock"</formula>
    </cfRule>
  </conditionalFormatting>
  <conditionalFormatting sqref="H14">
    <cfRule type="cellIs" dxfId="76" priority="293" operator="equal">
      <formula>"Out of Stock"</formula>
    </cfRule>
  </conditionalFormatting>
  <conditionalFormatting sqref="H14">
    <cfRule type="cellIs" dxfId="75" priority="294" operator="equal">
      <formula>"Out of Stock"</formula>
    </cfRule>
  </conditionalFormatting>
  <conditionalFormatting sqref="H14">
    <cfRule type="cellIs" dxfId="74" priority="292" operator="equal">
      <formula>"Out of Stock"</formula>
    </cfRule>
  </conditionalFormatting>
  <conditionalFormatting sqref="H14">
    <cfRule type="cellIs" dxfId="73" priority="291" operator="equal">
      <formula>"Out of Stock"</formula>
    </cfRule>
  </conditionalFormatting>
  <conditionalFormatting sqref="H15">
    <cfRule type="cellIs" dxfId="72" priority="241" operator="equal">
      <formula>"Out of Stock"</formula>
    </cfRule>
  </conditionalFormatting>
  <conditionalFormatting sqref="H15">
    <cfRule type="cellIs" dxfId="71" priority="242" operator="equal">
      <formula>"Out of Stock"</formula>
    </cfRule>
  </conditionalFormatting>
  <conditionalFormatting sqref="H15">
    <cfRule type="cellIs" dxfId="70" priority="240" operator="equal">
      <formula>"Out of Stock"</formula>
    </cfRule>
  </conditionalFormatting>
  <conditionalFormatting sqref="H15">
    <cfRule type="cellIs" dxfId="69" priority="239" operator="equal">
      <formula>"Out of Stock"</formula>
    </cfRule>
  </conditionalFormatting>
  <conditionalFormatting sqref="H16">
    <cfRule type="cellIs" dxfId="68" priority="174" operator="equal">
      <formula>"Out of Stock"</formula>
    </cfRule>
  </conditionalFormatting>
  <conditionalFormatting sqref="H16">
    <cfRule type="cellIs" dxfId="67" priority="173" operator="equal">
      <formula>"Out of Stock"</formula>
    </cfRule>
  </conditionalFormatting>
  <conditionalFormatting sqref="H17">
    <cfRule type="cellIs" dxfId="66" priority="164" operator="equal">
      <formula>"Out of Stock"</formula>
    </cfRule>
  </conditionalFormatting>
  <conditionalFormatting sqref="H17">
    <cfRule type="cellIs" dxfId="65" priority="163" operator="equal">
      <formula>"Out of Stock"</formula>
    </cfRule>
  </conditionalFormatting>
  <conditionalFormatting sqref="H18">
    <cfRule type="cellIs" dxfId="64" priority="156" operator="equal">
      <formula>"Out of Stock"</formula>
    </cfRule>
  </conditionalFormatting>
  <conditionalFormatting sqref="H18">
    <cfRule type="cellIs" dxfId="63" priority="155" operator="equal">
      <formula>"Out of Stock"</formula>
    </cfRule>
  </conditionalFormatting>
  <conditionalFormatting sqref="H19">
    <cfRule type="cellIs" dxfId="62" priority="144" operator="equal">
      <formula>"Out of Stock"</formula>
    </cfRule>
  </conditionalFormatting>
  <conditionalFormatting sqref="H19">
    <cfRule type="cellIs" dxfId="61" priority="143" operator="equal">
      <formula>"Out of Stock"</formula>
    </cfRule>
  </conditionalFormatting>
  <conditionalFormatting sqref="H20">
    <cfRule type="cellIs" dxfId="60" priority="102" operator="equal">
      <formula>"Out of Stock"</formula>
    </cfRule>
  </conditionalFormatting>
  <conditionalFormatting sqref="H20">
    <cfRule type="cellIs" dxfId="59" priority="101" operator="equal">
      <formula>"Out of Stock"</formula>
    </cfRule>
  </conditionalFormatting>
  <conditionalFormatting sqref="H21">
    <cfRule type="cellIs" dxfId="58" priority="86" operator="equal">
      <formula>"Out of Stock"</formula>
    </cfRule>
  </conditionalFormatting>
  <conditionalFormatting sqref="H21">
    <cfRule type="cellIs" dxfId="57" priority="85" operator="equal">
      <formula>"Out of Stock"</formula>
    </cfRule>
  </conditionalFormatting>
  <conditionalFormatting sqref="H22">
    <cfRule type="cellIs" dxfId="56" priority="80" operator="equal">
      <formula>"Out of Stock"</formula>
    </cfRule>
  </conditionalFormatting>
  <conditionalFormatting sqref="H22">
    <cfRule type="cellIs" dxfId="55" priority="79" operator="equal">
      <formula>"Out of Stock"</formula>
    </cfRule>
  </conditionalFormatting>
  <conditionalFormatting sqref="H23">
    <cfRule type="cellIs" dxfId="54" priority="78" operator="equal">
      <formula>"Out of Stock"</formula>
    </cfRule>
  </conditionalFormatting>
  <conditionalFormatting sqref="H23">
    <cfRule type="cellIs" dxfId="53" priority="77" operator="equal">
      <formula>"Out of Stock"</formula>
    </cfRule>
  </conditionalFormatting>
  <conditionalFormatting sqref="H24">
    <cfRule type="cellIs" dxfId="52" priority="76" operator="equal">
      <formula>"Out of Stock"</formula>
    </cfRule>
  </conditionalFormatting>
  <conditionalFormatting sqref="H24">
    <cfRule type="cellIs" dxfId="51" priority="75" operator="equal">
      <formula>"Out of Stock"</formula>
    </cfRule>
  </conditionalFormatting>
  <conditionalFormatting sqref="H25">
    <cfRule type="cellIs" dxfId="50" priority="74" operator="equal">
      <formula>"Out of Stock"</formula>
    </cfRule>
  </conditionalFormatting>
  <conditionalFormatting sqref="H25">
    <cfRule type="cellIs" dxfId="49" priority="73" operator="equal">
      <formula>"Out of Stock"</formula>
    </cfRule>
  </conditionalFormatting>
  <conditionalFormatting sqref="H26">
    <cfRule type="cellIs" dxfId="48" priority="72" operator="equal">
      <formula>"Out of Stock"</formula>
    </cfRule>
  </conditionalFormatting>
  <conditionalFormatting sqref="H26">
    <cfRule type="cellIs" dxfId="47" priority="71" operator="equal">
      <formula>"Out of Stock"</formula>
    </cfRule>
  </conditionalFormatting>
  <conditionalFormatting sqref="H27">
    <cfRule type="cellIs" dxfId="46" priority="60" operator="equal">
      <formula>"Out of Stock"</formula>
    </cfRule>
  </conditionalFormatting>
  <conditionalFormatting sqref="H27">
    <cfRule type="cellIs" dxfId="45" priority="59" operator="equal">
      <formula>"Out of Stock"</formula>
    </cfRule>
  </conditionalFormatting>
  <conditionalFormatting sqref="H28">
    <cfRule type="cellIs" dxfId="44" priority="56" operator="equal">
      <formula>"Out of Stock"</formula>
    </cfRule>
  </conditionalFormatting>
  <conditionalFormatting sqref="H28">
    <cfRule type="cellIs" dxfId="43" priority="55" operator="equal">
      <formula>"Out of Stock"</formula>
    </cfRule>
  </conditionalFormatting>
  <conditionalFormatting sqref="H29">
    <cfRule type="cellIs" dxfId="42" priority="54" operator="equal">
      <formula>"Out of Stock"</formula>
    </cfRule>
  </conditionalFormatting>
  <conditionalFormatting sqref="H29">
    <cfRule type="cellIs" dxfId="41" priority="53" operator="equal">
      <formula>"Out of Stock"</formula>
    </cfRule>
  </conditionalFormatting>
  <conditionalFormatting sqref="H30">
    <cfRule type="cellIs" dxfId="40" priority="52" operator="equal">
      <formula>"Out of Stock"</formula>
    </cfRule>
  </conditionalFormatting>
  <conditionalFormatting sqref="H30">
    <cfRule type="cellIs" dxfId="39" priority="51" operator="equal">
      <formula>"Out of Stock"</formula>
    </cfRule>
  </conditionalFormatting>
  <conditionalFormatting sqref="H31">
    <cfRule type="cellIs" dxfId="38" priority="48" operator="equal">
      <formula>"Out of Stock"</formula>
    </cfRule>
  </conditionalFormatting>
  <conditionalFormatting sqref="H31">
    <cfRule type="cellIs" dxfId="37" priority="47" operator="equal">
      <formula>"Out of Stock"</formula>
    </cfRule>
  </conditionalFormatting>
  <conditionalFormatting sqref="H32">
    <cfRule type="cellIs" dxfId="36" priority="46" operator="equal">
      <formula>"Out of Stock"</formula>
    </cfRule>
  </conditionalFormatting>
  <conditionalFormatting sqref="H32">
    <cfRule type="cellIs" dxfId="35" priority="45" operator="equal">
      <formula>"Out of Stock"</formula>
    </cfRule>
  </conditionalFormatting>
  <conditionalFormatting sqref="H33">
    <cfRule type="cellIs" dxfId="34" priority="44" operator="equal">
      <formula>"Out of Stock"</formula>
    </cfRule>
  </conditionalFormatting>
  <conditionalFormatting sqref="H33">
    <cfRule type="cellIs" dxfId="33" priority="43" operator="equal">
      <formula>"Out of Stock"</formula>
    </cfRule>
  </conditionalFormatting>
  <conditionalFormatting sqref="H34">
    <cfRule type="cellIs" dxfId="32" priority="34" operator="equal">
      <formula>"Out of Stock"</formula>
    </cfRule>
  </conditionalFormatting>
  <conditionalFormatting sqref="H34">
    <cfRule type="cellIs" dxfId="31" priority="33" operator="equal">
      <formula>"Out of Stock"</formula>
    </cfRule>
  </conditionalFormatting>
  <conditionalFormatting sqref="H35">
    <cfRule type="cellIs" dxfId="30" priority="32" operator="equal">
      <formula>"Out of Stock"</formula>
    </cfRule>
  </conditionalFormatting>
  <conditionalFormatting sqref="H35">
    <cfRule type="cellIs" dxfId="29" priority="31" operator="equal">
      <formula>"Out of Stock"</formula>
    </cfRule>
  </conditionalFormatting>
  <conditionalFormatting sqref="H36">
    <cfRule type="cellIs" dxfId="28" priority="30" operator="equal">
      <formula>"Out of Stock"</formula>
    </cfRule>
  </conditionalFormatting>
  <conditionalFormatting sqref="H36">
    <cfRule type="cellIs" dxfId="27" priority="29" operator="equal">
      <formula>"Out of Stock"</formula>
    </cfRule>
  </conditionalFormatting>
  <conditionalFormatting sqref="H38">
    <cfRule type="cellIs" dxfId="24" priority="22" operator="equal">
      <formula>"Out of Stock"</formula>
    </cfRule>
  </conditionalFormatting>
  <conditionalFormatting sqref="H38">
    <cfRule type="cellIs" dxfId="23" priority="21" operator="equal">
      <formula>"Out of Stock"</formula>
    </cfRule>
  </conditionalFormatting>
  <conditionalFormatting sqref="H37">
    <cfRule type="cellIs" dxfId="22" priority="24" operator="equal">
      <formula>"Out of Stock"</formula>
    </cfRule>
  </conditionalFormatting>
  <conditionalFormatting sqref="H37">
    <cfRule type="cellIs" dxfId="21" priority="23" operator="equal">
      <formula>"Out of Stock"</formula>
    </cfRule>
  </conditionalFormatting>
  <conditionalFormatting sqref="H42">
    <cfRule type="cellIs" dxfId="20" priority="12" operator="equal">
      <formula>"Out of Stock"</formula>
    </cfRule>
  </conditionalFormatting>
  <conditionalFormatting sqref="H42">
    <cfRule type="cellIs" dxfId="19" priority="11" operator="equal">
      <formula>"Out of Stock"</formula>
    </cfRule>
  </conditionalFormatting>
  <conditionalFormatting sqref="H39">
    <cfRule type="cellIs" dxfId="18" priority="20" operator="equal">
      <formula>"Out of Stock"</formula>
    </cfRule>
  </conditionalFormatting>
  <conditionalFormatting sqref="H39">
    <cfRule type="cellIs" dxfId="17" priority="19" operator="equal">
      <formula>"Out of Stock"</formula>
    </cfRule>
  </conditionalFormatting>
  <conditionalFormatting sqref="H40">
    <cfRule type="cellIs" dxfId="16" priority="18" operator="equal">
      <formula>"Out of Stock"</formula>
    </cfRule>
  </conditionalFormatting>
  <conditionalFormatting sqref="H40">
    <cfRule type="cellIs" dxfId="15" priority="17" operator="equal">
      <formula>"Out of Stock"</formula>
    </cfRule>
  </conditionalFormatting>
  <conditionalFormatting sqref="H49">
    <cfRule type="cellIs" dxfId="14" priority="16" operator="equal">
      <formula>"Out of Stock"</formula>
    </cfRule>
  </conditionalFormatting>
  <conditionalFormatting sqref="H49">
    <cfRule type="cellIs" dxfId="13" priority="15" operator="equal">
      <formula>"Out of Stock"</formula>
    </cfRule>
  </conditionalFormatting>
  <conditionalFormatting sqref="H41">
    <cfRule type="cellIs" dxfId="12" priority="14" operator="equal">
      <formula>"Out of Stock"</formula>
    </cfRule>
  </conditionalFormatting>
  <conditionalFormatting sqref="H41">
    <cfRule type="cellIs" dxfId="11" priority="13" operator="equal">
      <formula>"Out of Stock"</formula>
    </cfRule>
  </conditionalFormatting>
  <conditionalFormatting sqref="H43">
    <cfRule type="cellIs" dxfId="10" priority="10" operator="equal">
      <formula>"Out of Stock"</formula>
    </cfRule>
  </conditionalFormatting>
  <conditionalFormatting sqref="H43">
    <cfRule type="cellIs" dxfId="9" priority="9" operator="equal">
      <formula>"Out of Stock"</formula>
    </cfRule>
  </conditionalFormatting>
  <conditionalFormatting sqref="H44">
    <cfRule type="cellIs" dxfId="8" priority="8" operator="equal">
      <formula>"Out of Stock"</formula>
    </cfRule>
  </conditionalFormatting>
  <conditionalFormatting sqref="H44">
    <cfRule type="cellIs" dxfId="7" priority="7" operator="equal">
      <formula>"Out of Stock"</formula>
    </cfRule>
  </conditionalFormatting>
  <conditionalFormatting sqref="H45">
    <cfRule type="cellIs" dxfId="6" priority="6" operator="equal">
      <formula>"Out of Stock"</formula>
    </cfRule>
  </conditionalFormatting>
  <conditionalFormatting sqref="H45">
    <cfRule type="cellIs" dxfId="5" priority="5" operator="equal">
      <formula>"Out of Stock"</formula>
    </cfRule>
  </conditionalFormatting>
  <conditionalFormatting sqref="H46">
    <cfRule type="cellIs" dxfId="4" priority="4" operator="equal">
      <formula>"Out of Stock"</formula>
    </cfRule>
  </conditionalFormatting>
  <conditionalFormatting sqref="H46">
    <cfRule type="cellIs" dxfId="3" priority="3" operator="equal">
      <formula>"Out of Stock"</formula>
    </cfRule>
  </conditionalFormatting>
  <conditionalFormatting sqref="H47:H48">
    <cfRule type="cellIs" dxfId="2" priority="2" operator="equal">
      <formula>"Out of Stock"</formula>
    </cfRule>
  </conditionalFormatting>
  <conditionalFormatting sqref="H47:H48">
    <cfRule type="cellIs" dxfId="1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zoomScale="80" zoomScaleNormal="80" workbookViewId="0">
      <selection activeCell="L41" sqref="L41"/>
    </sheetView>
  </sheetViews>
  <sheetFormatPr defaultRowHeight="20.100000000000001" customHeight="1" x14ac:dyDescent="0.25"/>
  <cols>
    <col min="1" max="1" width="5.7109375" customWidth="1"/>
    <col min="2" max="2" width="52.7109375" bestFit="1" customWidth="1"/>
    <col min="4" max="4" width="9.5703125" customWidth="1"/>
    <col min="6" max="6" width="15.28515625" customWidth="1"/>
    <col min="7" max="7" width="10.28515625" customWidth="1"/>
    <col min="8" max="8" width="21.5703125" bestFit="1" customWidth="1"/>
    <col min="11" max="11" width="10" bestFit="1" customWidth="1"/>
  </cols>
  <sheetData>
    <row r="2" spans="2:15" ht="20.100000000000001" customHeight="1" x14ac:dyDescent="0.25">
      <c r="B2" s="86" t="s">
        <v>2</v>
      </c>
      <c r="C2" s="67" t="s">
        <v>3</v>
      </c>
      <c r="D2" s="67" t="s">
        <v>16</v>
      </c>
      <c r="E2" s="67" t="s">
        <v>68</v>
      </c>
      <c r="F2" s="67" t="s">
        <v>333</v>
      </c>
      <c r="G2" s="87" t="s">
        <v>38</v>
      </c>
      <c r="H2" s="94" t="s">
        <v>344</v>
      </c>
      <c r="J2" s="1" t="s">
        <v>14</v>
      </c>
      <c r="K2" s="1">
        <f>SUM(G3:G62)</f>
        <v>245000</v>
      </c>
    </row>
    <row r="3" spans="2:15" ht="20.100000000000001" customHeight="1" x14ac:dyDescent="0.25">
      <c r="B3" s="99" t="s">
        <v>324</v>
      </c>
      <c r="C3" s="52">
        <v>29</v>
      </c>
      <c r="D3" s="52">
        <v>13500</v>
      </c>
      <c r="E3" s="52">
        <v>0</v>
      </c>
      <c r="F3" s="52">
        <v>15000</v>
      </c>
      <c r="G3" s="85">
        <v>150000</v>
      </c>
      <c r="H3" s="97"/>
    </row>
    <row r="4" spans="2:15" ht="20.100000000000001" hidden="1" customHeight="1" x14ac:dyDescent="0.25">
      <c r="B4" s="100" t="s">
        <v>321</v>
      </c>
      <c r="C4" s="101">
        <v>1</v>
      </c>
      <c r="D4" s="101">
        <v>25000</v>
      </c>
      <c r="E4" s="101">
        <v>0</v>
      </c>
      <c r="F4" s="101">
        <v>25000</v>
      </c>
      <c r="G4" s="102" t="s">
        <v>355</v>
      </c>
      <c r="H4" s="103"/>
      <c r="J4" s="2" t="s">
        <v>345</v>
      </c>
      <c r="K4" s="2" t="s">
        <v>3</v>
      </c>
      <c r="L4" s="2" t="s">
        <v>14</v>
      </c>
      <c r="N4" s="1" t="s">
        <v>350</v>
      </c>
      <c r="O4" s="1"/>
    </row>
    <row r="5" spans="2:15" ht="20.100000000000001" hidden="1" customHeight="1" x14ac:dyDescent="0.25">
      <c r="B5" s="100" t="s">
        <v>325</v>
      </c>
      <c r="C5" s="101">
        <v>2</v>
      </c>
      <c r="D5" s="101">
        <v>35000</v>
      </c>
      <c r="E5" s="101">
        <v>0</v>
      </c>
      <c r="F5" s="101">
        <f>(E5/C5)+D5</f>
        <v>35000</v>
      </c>
      <c r="G5" s="102" t="s">
        <v>355</v>
      </c>
      <c r="H5" s="103">
        <v>80000</v>
      </c>
      <c r="I5">
        <v>10000</v>
      </c>
      <c r="J5" s="1">
        <v>30000</v>
      </c>
      <c r="K5" s="1"/>
      <c r="L5" s="1"/>
      <c r="N5" s="1" t="s">
        <v>348</v>
      </c>
      <c r="O5" s="1"/>
    </row>
    <row r="6" spans="2:15" ht="20.100000000000001" hidden="1" customHeight="1" x14ac:dyDescent="0.25">
      <c r="B6" s="100" t="s">
        <v>329</v>
      </c>
      <c r="C6" s="101">
        <v>2</v>
      </c>
      <c r="D6" s="101">
        <v>20000</v>
      </c>
      <c r="E6" s="101">
        <v>0</v>
      </c>
      <c r="F6" s="101">
        <f t="shared" ref="F6:F14" si="0">(E6/C6)+D6</f>
        <v>20000</v>
      </c>
      <c r="G6" s="102" t="s">
        <v>355</v>
      </c>
      <c r="H6" s="103">
        <v>60000</v>
      </c>
      <c r="I6">
        <v>20000</v>
      </c>
      <c r="J6" s="1"/>
      <c r="K6" s="1"/>
      <c r="L6" s="1"/>
    </row>
    <row r="7" spans="2:15" ht="20.100000000000001" hidden="1" customHeight="1" x14ac:dyDescent="0.25">
      <c r="B7" s="99" t="s">
        <v>330</v>
      </c>
      <c r="C7" s="52">
        <v>3</v>
      </c>
      <c r="D7" s="52">
        <v>10000</v>
      </c>
      <c r="E7" s="52">
        <v>0</v>
      </c>
      <c r="F7" s="52">
        <f t="shared" si="0"/>
        <v>10000</v>
      </c>
      <c r="G7" s="85" t="s">
        <v>355</v>
      </c>
      <c r="H7" s="98"/>
      <c r="J7" s="1"/>
      <c r="K7" s="1"/>
      <c r="L7" s="1"/>
    </row>
    <row r="8" spans="2:15" ht="20.100000000000001" hidden="1" customHeight="1" x14ac:dyDescent="0.25">
      <c r="B8" s="100" t="s">
        <v>332</v>
      </c>
      <c r="C8" s="101">
        <v>1</v>
      </c>
      <c r="D8" s="101">
        <v>55000</v>
      </c>
      <c r="E8" s="101">
        <v>0</v>
      </c>
      <c r="F8" s="101">
        <f t="shared" si="0"/>
        <v>55000</v>
      </c>
      <c r="G8" s="102" t="s">
        <v>355</v>
      </c>
      <c r="H8" s="103">
        <v>75000</v>
      </c>
      <c r="I8">
        <v>20000</v>
      </c>
      <c r="J8" s="1"/>
      <c r="K8" s="1"/>
      <c r="L8" s="1"/>
    </row>
    <row r="9" spans="2:15" ht="20.100000000000001" hidden="1" customHeight="1" x14ac:dyDescent="0.25">
      <c r="B9" s="100" t="s">
        <v>339</v>
      </c>
      <c r="C9" s="101">
        <v>1</v>
      </c>
      <c r="D9" s="101">
        <v>10000</v>
      </c>
      <c r="E9" s="101">
        <v>0</v>
      </c>
      <c r="F9" s="101">
        <f t="shared" si="0"/>
        <v>10000</v>
      </c>
      <c r="G9" s="102" t="s">
        <v>355</v>
      </c>
      <c r="H9" s="103"/>
      <c r="J9" s="121"/>
      <c r="K9" s="121"/>
      <c r="L9" s="1">
        <f>L8+L7+L6+L5</f>
        <v>0</v>
      </c>
    </row>
    <row r="10" spans="2:15" ht="20.100000000000001" hidden="1" customHeight="1" x14ac:dyDescent="0.25">
      <c r="B10" s="100" t="s">
        <v>343</v>
      </c>
      <c r="C10" s="101">
        <v>1</v>
      </c>
      <c r="D10" s="101">
        <v>90000</v>
      </c>
      <c r="E10" s="101">
        <v>0</v>
      </c>
      <c r="F10" s="101">
        <f>(E10/C10)+D10</f>
        <v>90000</v>
      </c>
      <c r="G10" s="102" t="s">
        <v>355</v>
      </c>
      <c r="H10" s="103">
        <v>105000</v>
      </c>
    </row>
    <row r="11" spans="2:15" ht="20.100000000000001" hidden="1" customHeight="1" x14ac:dyDescent="0.25">
      <c r="B11" s="100" t="s">
        <v>342</v>
      </c>
      <c r="C11" s="101">
        <v>1</v>
      </c>
      <c r="D11" s="101">
        <v>75000</v>
      </c>
      <c r="E11" s="101">
        <v>0</v>
      </c>
      <c r="F11" s="101">
        <f t="shared" si="0"/>
        <v>75000</v>
      </c>
      <c r="G11" s="102" t="s">
        <v>355</v>
      </c>
      <c r="H11" s="103">
        <v>90000</v>
      </c>
      <c r="I11">
        <v>15000</v>
      </c>
    </row>
    <row r="12" spans="2:15" ht="20.100000000000001" hidden="1" customHeight="1" x14ac:dyDescent="0.25">
      <c r="B12" s="100" t="s">
        <v>376</v>
      </c>
      <c r="C12" s="101">
        <v>1</v>
      </c>
      <c r="D12" s="101">
        <v>200000</v>
      </c>
      <c r="E12" s="101">
        <v>0</v>
      </c>
      <c r="F12" s="101">
        <f t="shared" si="0"/>
        <v>200000</v>
      </c>
      <c r="G12" s="102" t="s">
        <v>355</v>
      </c>
      <c r="H12" s="103">
        <v>200000</v>
      </c>
    </row>
    <row r="13" spans="2:15" ht="20.100000000000001" hidden="1" customHeight="1" x14ac:dyDescent="0.25">
      <c r="B13" s="100" t="s">
        <v>123</v>
      </c>
      <c r="C13" s="101">
        <v>1</v>
      </c>
      <c r="D13" s="101">
        <v>30000</v>
      </c>
      <c r="E13" s="101">
        <v>0</v>
      </c>
      <c r="F13" s="101">
        <f t="shared" si="0"/>
        <v>30000</v>
      </c>
      <c r="G13" s="102" t="s">
        <v>355</v>
      </c>
      <c r="H13" s="103">
        <v>40000</v>
      </c>
      <c r="I13">
        <v>10000</v>
      </c>
    </row>
    <row r="14" spans="2:15" ht="20.100000000000001" hidden="1" customHeight="1" x14ac:dyDescent="0.25">
      <c r="B14" s="105" t="s">
        <v>328</v>
      </c>
      <c r="C14" s="106">
        <v>1</v>
      </c>
      <c r="D14" s="106">
        <v>30000</v>
      </c>
      <c r="E14" s="106">
        <v>0</v>
      </c>
      <c r="F14" s="106">
        <f t="shared" si="0"/>
        <v>30000</v>
      </c>
      <c r="G14" s="107" t="s">
        <v>355</v>
      </c>
      <c r="H14" s="103">
        <v>45000</v>
      </c>
    </row>
    <row r="15" spans="2:15" ht="20.100000000000001" hidden="1" customHeight="1" x14ac:dyDescent="0.25">
      <c r="B15" s="105" t="s">
        <v>336</v>
      </c>
      <c r="C15" s="106">
        <f>6+1-1</f>
        <v>6</v>
      </c>
      <c r="D15" s="106">
        <v>15000</v>
      </c>
      <c r="E15" s="106">
        <v>0</v>
      </c>
      <c r="F15" s="106">
        <f t="shared" ref="F15:F28" si="1">(E15/C15)+D15</f>
        <v>15000</v>
      </c>
      <c r="G15" s="107" t="s">
        <v>355</v>
      </c>
      <c r="H15" s="103">
        <v>159000</v>
      </c>
    </row>
    <row r="16" spans="2:15" ht="20.100000000000001" customHeight="1" x14ac:dyDescent="0.25">
      <c r="B16" s="109" t="s">
        <v>337</v>
      </c>
      <c r="C16" s="89">
        <v>4</v>
      </c>
      <c r="D16" s="89">
        <v>15000</v>
      </c>
      <c r="E16" s="89">
        <v>0</v>
      </c>
      <c r="F16" s="89">
        <f t="shared" si="1"/>
        <v>15000</v>
      </c>
      <c r="G16" s="90">
        <v>30000</v>
      </c>
      <c r="H16" s="98" t="s">
        <v>373</v>
      </c>
    </row>
    <row r="17" spans="1:9" ht="20.100000000000001" hidden="1" customHeight="1" x14ac:dyDescent="0.25">
      <c r="B17" s="100" t="s">
        <v>338</v>
      </c>
      <c r="C17" s="101">
        <v>2</v>
      </c>
      <c r="D17" s="101">
        <v>15000</v>
      </c>
      <c r="E17" s="101">
        <v>0</v>
      </c>
      <c r="F17" s="101">
        <f t="shared" si="1"/>
        <v>15000</v>
      </c>
      <c r="G17" s="102" t="s">
        <v>355</v>
      </c>
      <c r="H17" s="103">
        <v>35000</v>
      </c>
      <c r="I17">
        <v>5000</v>
      </c>
    </row>
    <row r="18" spans="1:9" ht="20.100000000000001" hidden="1" customHeight="1" x14ac:dyDescent="0.25">
      <c r="B18" s="100" t="s">
        <v>339</v>
      </c>
      <c r="C18" s="101">
        <v>1</v>
      </c>
      <c r="D18" s="101">
        <v>10000</v>
      </c>
      <c r="E18" s="101">
        <v>0</v>
      </c>
      <c r="F18" s="101">
        <f t="shared" si="1"/>
        <v>10000</v>
      </c>
      <c r="G18" s="102" t="s">
        <v>355</v>
      </c>
      <c r="H18" s="103" t="s">
        <v>102</v>
      </c>
    </row>
    <row r="19" spans="1:9" ht="20.100000000000001" hidden="1" customHeight="1" x14ac:dyDescent="0.25">
      <c r="B19" s="105" t="s">
        <v>241</v>
      </c>
      <c r="C19" s="106">
        <v>1</v>
      </c>
      <c r="D19" s="106">
        <v>40000</v>
      </c>
      <c r="E19" s="106">
        <v>0</v>
      </c>
      <c r="F19" s="106">
        <f t="shared" si="1"/>
        <v>40000</v>
      </c>
      <c r="G19" s="107" t="s">
        <v>355</v>
      </c>
      <c r="H19" s="103">
        <v>40000</v>
      </c>
    </row>
    <row r="20" spans="1:9" ht="20.100000000000001" hidden="1" customHeight="1" x14ac:dyDescent="0.25">
      <c r="B20" s="101" t="s">
        <v>327</v>
      </c>
      <c r="C20" s="101">
        <v>1</v>
      </c>
      <c r="D20" s="101">
        <v>85000</v>
      </c>
      <c r="E20" s="106">
        <v>0</v>
      </c>
      <c r="F20" s="106">
        <f t="shared" si="1"/>
        <v>85000</v>
      </c>
      <c r="G20" s="102" t="s">
        <v>355</v>
      </c>
      <c r="H20" s="103">
        <v>105000</v>
      </c>
      <c r="I20">
        <v>20000</v>
      </c>
    </row>
    <row r="21" spans="1:9" ht="20.100000000000001" hidden="1" customHeight="1" x14ac:dyDescent="0.25">
      <c r="B21" s="105" t="s">
        <v>325</v>
      </c>
      <c r="C21" s="101">
        <v>1</v>
      </c>
      <c r="D21" s="101">
        <v>35000</v>
      </c>
      <c r="E21" s="106">
        <v>0</v>
      </c>
      <c r="F21" s="106">
        <f t="shared" si="1"/>
        <v>35000</v>
      </c>
      <c r="G21" s="107" t="s">
        <v>355</v>
      </c>
      <c r="H21" s="103">
        <v>42000</v>
      </c>
    </row>
    <row r="22" spans="1:9" ht="20.100000000000001" hidden="1" customHeight="1" x14ac:dyDescent="0.25">
      <c r="B22" s="105" t="s">
        <v>341</v>
      </c>
      <c r="C22" s="101">
        <v>3</v>
      </c>
      <c r="D22" s="101">
        <v>20000</v>
      </c>
      <c r="E22" s="106">
        <v>0</v>
      </c>
      <c r="F22" s="106">
        <f t="shared" si="1"/>
        <v>20000</v>
      </c>
      <c r="G22" s="102" t="s">
        <v>355</v>
      </c>
      <c r="H22" s="103">
        <v>69000</v>
      </c>
      <c r="I22">
        <v>9000</v>
      </c>
    </row>
    <row r="23" spans="1:9" ht="20.100000000000001" hidden="1" customHeight="1" x14ac:dyDescent="0.25">
      <c r="B23" s="100" t="s">
        <v>346</v>
      </c>
      <c r="C23" s="101">
        <v>1</v>
      </c>
      <c r="D23" s="101">
        <v>170000</v>
      </c>
      <c r="E23" s="106">
        <v>0</v>
      </c>
      <c r="F23" s="106">
        <f t="shared" si="1"/>
        <v>170000</v>
      </c>
      <c r="G23" s="102" t="s">
        <v>355</v>
      </c>
      <c r="H23" s="103">
        <v>200000</v>
      </c>
      <c r="I23">
        <v>30000</v>
      </c>
    </row>
    <row r="24" spans="1:9" ht="20.100000000000001" hidden="1" customHeight="1" x14ac:dyDescent="0.25">
      <c r="B24" s="105" t="s">
        <v>349</v>
      </c>
      <c r="C24" s="101">
        <v>4</v>
      </c>
      <c r="D24" s="101">
        <v>30000</v>
      </c>
      <c r="E24" s="106">
        <v>0</v>
      </c>
      <c r="F24" s="106">
        <f t="shared" si="1"/>
        <v>30000</v>
      </c>
      <c r="G24" s="102" t="s">
        <v>355</v>
      </c>
      <c r="H24" s="108">
        <v>160000</v>
      </c>
      <c r="I24">
        <v>40000</v>
      </c>
    </row>
    <row r="25" spans="1:9" ht="20.100000000000001" hidden="1" customHeight="1" x14ac:dyDescent="0.25">
      <c r="B25" s="100" t="s">
        <v>353</v>
      </c>
      <c r="C25" s="101">
        <v>2</v>
      </c>
      <c r="D25" s="101">
        <v>10000</v>
      </c>
      <c r="E25" s="106">
        <v>0</v>
      </c>
      <c r="F25" s="106">
        <f t="shared" si="1"/>
        <v>10000</v>
      </c>
      <c r="G25" s="107" t="s">
        <v>355</v>
      </c>
      <c r="H25" s="103">
        <v>30000</v>
      </c>
    </row>
    <row r="26" spans="1:9" ht="20.100000000000001" hidden="1" customHeight="1" x14ac:dyDescent="0.25">
      <c r="B26" s="100" t="s">
        <v>354</v>
      </c>
      <c r="C26" s="101">
        <v>1</v>
      </c>
      <c r="D26" s="101">
        <v>25000</v>
      </c>
      <c r="E26" s="106">
        <v>0</v>
      </c>
      <c r="F26" s="106">
        <f t="shared" si="1"/>
        <v>25000</v>
      </c>
      <c r="G26" s="107" t="s">
        <v>355</v>
      </c>
      <c r="H26" s="103">
        <v>35000</v>
      </c>
      <c r="I26">
        <v>10000</v>
      </c>
    </row>
    <row r="27" spans="1:9" ht="20.100000000000001" hidden="1" customHeight="1" x14ac:dyDescent="0.25">
      <c r="B27" s="100" t="s">
        <v>337</v>
      </c>
      <c r="C27" s="101">
        <v>2</v>
      </c>
      <c r="D27" s="101">
        <v>15000</v>
      </c>
      <c r="E27" s="106">
        <v>0</v>
      </c>
      <c r="F27" s="106">
        <f t="shared" si="1"/>
        <v>15000</v>
      </c>
      <c r="G27" s="102" t="s">
        <v>355</v>
      </c>
      <c r="H27" s="103">
        <v>40000</v>
      </c>
      <c r="I27">
        <v>10000</v>
      </c>
    </row>
    <row r="28" spans="1:9" ht="20.100000000000001" hidden="1" customHeight="1" x14ac:dyDescent="0.25">
      <c r="B28" s="100" t="s">
        <v>331</v>
      </c>
      <c r="C28" s="101">
        <v>1</v>
      </c>
      <c r="D28" s="101">
        <v>30000</v>
      </c>
      <c r="E28" s="106">
        <v>0</v>
      </c>
      <c r="F28" s="106">
        <f t="shared" si="1"/>
        <v>30000</v>
      </c>
      <c r="G28" s="102" t="s">
        <v>355</v>
      </c>
      <c r="H28" s="103">
        <v>40000</v>
      </c>
      <c r="I28">
        <v>10000</v>
      </c>
    </row>
    <row r="29" spans="1:9" ht="20.100000000000001" hidden="1" customHeight="1" x14ac:dyDescent="0.25">
      <c r="B29" s="100" t="s">
        <v>0</v>
      </c>
      <c r="C29" s="101">
        <v>4</v>
      </c>
      <c r="D29" s="101">
        <v>11000</v>
      </c>
      <c r="E29" s="101">
        <v>0</v>
      </c>
      <c r="F29" s="101">
        <f t="shared" ref="F29:F34" si="2">(E29/C29)+D29</f>
        <v>11000</v>
      </c>
      <c r="G29" s="102" t="s">
        <v>355</v>
      </c>
      <c r="H29" s="103">
        <v>60000</v>
      </c>
      <c r="I29">
        <v>16000</v>
      </c>
    </row>
    <row r="30" spans="1:9" ht="20.100000000000001" hidden="1" customHeight="1" x14ac:dyDescent="0.25">
      <c r="B30" s="100" t="s">
        <v>361</v>
      </c>
      <c r="C30" s="101">
        <v>1</v>
      </c>
      <c r="D30" s="101">
        <v>25000</v>
      </c>
      <c r="E30" s="101">
        <v>0</v>
      </c>
      <c r="F30" s="101">
        <f t="shared" si="2"/>
        <v>25000</v>
      </c>
      <c r="G30" s="101" t="s">
        <v>355</v>
      </c>
      <c r="H30" s="103">
        <v>35000</v>
      </c>
      <c r="I30">
        <v>10000</v>
      </c>
    </row>
    <row r="31" spans="1:9" ht="20.100000000000001" hidden="1" customHeight="1" x14ac:dyDescent="0.25">
      <c r="B31" s="99" t="s">
        <v>330</v>
      </c>
      <c r="C31" s="52">
        <v>1</v>
      </c>
      <c r="D31" s="52">
        <v>10000</v>
      </c>
      <c r="E31" s="52">
        <v>0</v>
      </c>
      <c r="F31" s="52">
        <f t="shared" si="2"/>
        <v>10000</v>
      </c>
      <c r="G31" s="52" t="s">
        <v>355</v>
      </c>
      <c r="H31" s="57"/>
    </row>
    <row r="32" spans="1:9" ht="20.100000000000001" hidden="1" customHeight="1" x14ac:dyDescent="0.25">
      <c r="A32" t="s">
        <v>360</v>
      </c>
      <c r="B32" s="100" t="s">
        <v>351</v>
      </c>
      <c r="C32" s="101">
        <v>3</v>
      </c>
      <c r="D32" s="101">
        <v>35000</v>
      </c>
      <c r="E32" s="101">
        <v>0</v>
      </c>
      <c r="F32" s="101">
        <f t="shared" si="2"/>
        <v>35000</v>
      </c>
      <c r="G32" s="102" t="s">
        <v>355</v>
      </c>
      <c r="H32" s="103" t="s">
        <v>362</v>
      </c>
    </row>
    <row r="33" spans="1:9" ht="20.100000000000001" hidden="1" customHeight="1" x14ac:dyDescent="0.25">
      <c r="B33" s="105" t="s">
        <v>358</v>
      </c>
      <c r="C33" s="106">
        <v>1</v>
      </c>
      <c r="D33" s="106">
        <v>30000</v>
      </c>
      <c r="E33" s="106">
        <v>0</v>
      </c>
      <c r="F33" s="106">
        <f t="shared" si="2"/>
        <v>30000</v>
      </c>
      <c r="G33" s="107" t="s">
        <v>355</v>
      </c>
      <c r="H33" s="103">
        <v>38000</v>
      </c>
      <c r="I33">
        <v>8000</v>
      </c>
    </row>
    <row r="34" spans="1:9" ht="20.100000000000001" hidden="1" customHeight="1" x14ac:dyDescent="0.25">
      <c r="B34" s="100" t="s">
        <v>352</v>
      </c>
      <c r="C34" s="101">
        <v>4</v>
      </c>
      <c r="D34" s="101">
        <v>20000</v>
      </c>
      <c r="E34" s="106">
        <v>0</v>
      </c>
      <c r="F34" s="106">
        <f t="shared" si="2"/>
        <v>20000</v>
      </c>
      <c r="G34" s="107" t="s">
        <v>355</v>
      </c>
      <c r="H34" s="103">
        <v>120000</v>
      </c>
      <c r="I34">
        <v>40000</v>
      </c>
    </row>
    <row r="35" spans="1:9" ht="20.100000000000001" customHeight="1" x14ac:dyDescent="0.25">
      <c r="B35" s="99" t="s">
        <v>357</v>
      </c>
      <c r="C35" s="52">
        <v>1</v>
      </c>
      <c r="D35" s="52">
        <v>15000</v>
      </c>
      <c r="E35" s="92">
        <v>0</v>
      </c>
      <c r="F35" s="92">
        <f t="shared" ref="F35:F48" si="3">(E35/C35)+D35</f>
        <v>15000</v>
      </c>
      <c r="G35" s="93">
        <f>(D35*C35)+E35</f>
        <v>15000</v>
      </c>
      <c r="H35" s="98"/>
    </row>
    <row r="36" spans="1:9" ht="20.100000000000001" hidden="1" customHeight="1" x14ac:dyDescent="0.25">
      <c r="B36" s="100" t="s">
        <v>363</v>
      </c>
      <c r="C36" s="101">
        <v>1</v>
      </c>
      <c r="D36" s="101">
        <v>290000</v>
      </c>
      <c r="E36" s="106">
        <v>0</v>
      </c>
      <c r="F36" s="106">
        <f t="shared" si="3"/>
        <v>290000</v>
      </c>
      <c r="G36" s="102" t="s">
        <v>355</v>
      </c>
      <c r="H36" s="103">
        <v>335000</v>
      </c>
      <c r="I36">
        <v>45000</v>
      </c>
    </row>
    <row r="37" spans="1:9" ht="20.100000000000001" hidden="1" customHeight="1" x14ac:dyDescent="0.25">
      <c r="B37" s="100" t="s">
        <v>328</v>
      </c>
      <c r="C37" s="101">
        <v>1</v>
      </c>
      <c r="D37" s="101">
        <v>30000</v>
      </c>
      <c r="E37" s="106">
        <v>0</v>
      </c>
      <c r="F37" s="106">
        <f t="shared" si="3"/>
        <v>30000</v>
      </c>
      <c r="G37" s="107" t="s">
        <v>355</v>
      </c>
      <c r="H37" s="103">
        <v>45000</v>
      </c>
      <c r="I37">
        <v>15000</v>
      </c>
    </row>
    <row r="38" spans="1:9" ht="20.100000000000001" hidden="1" customHeight="1" x14ac:dyDescent="0.25">
      <c r="A38" t="s">
        <v>364</v>
      </c>
      <c r="B38" s="100" t="s">
        <v>354</v>
      </c>
      <c r="C38" s="101">
        <v>1</v>
      </c>
      <c r="D38" s="101">
        <v>25000</v>
      </c>
      <c r="E38" s="101"/>
      <c r="F38" s="101">
        <f t="shared" si="3"/>
        <v>25000</v>
      </c>
      <c r="G38" s="102" t="s">
        <v>355</v>
      </c>
      <c r="H38" s="103" t="s">
        <v>359</v>
      </c>
    </row>
    <row r="39" spans="1:9" ht="20.100000000000001" hidden="1" customHeight="1" x14ac:dyDescent="0.25">
      <c r="A39" t="s">
        <v>365</v>
      </c>
      <c r="B39" s="100" t="s">
        <v>338</v>
      </c>
      <c r="C39" s="101">
        <v>2</v>
      </c>
      <c r="D39" s="101">
        <v>12000</v>
      </c>
      <c r="E39" s="101"/>
      <c r="F39" s="101">
        <f t="shared" si="3"/>
        <v>12000</v>
      </c>
      <c r="G39" s="102" t="s">
        <v>355</v>
      </c>
      <c r="H39" s="103">
        <v>30000</v>
      </c>
    </row>
    <row r="40" spans="1:9" ht="20.100000000000001" hidden="1" customHeight="1" x14ac:dyDescent="0.25">
      <c r="B40" s="100" t="s">
        <v>356</v>
      </c>
      <c r="C40" s="101">
        <v>1</v>
      </c>
      <c r="D40" s="101">
        <v>75000</v>
      </c>
      <c r="E40" s="101"/>
      <c r="F40" s="101">
        <f t="shared" si="3"/>
        <v>75000</v>
      </c>
      <c r="G40" s="101" t="s">
        <v>355</v>
      </c>
      <c r="H40" s="103">
        <v>90000</v>
      </c>
      <c r="I40">
        <v>15000</v>
      </c>
    </row>
    <row r="41" spans="1:9" ht="20.100000000000001" hidden="1" customHeight="1" x14ac:dyDescent="0.25">
      <c r="B41" s="100" t="s">
        <v>331</v>
      </c>
      <c r="C41" s="101">
        <v>1</v>
      </c>
      <c r="D41" s="101">
        <v>25000</v>
      </c>
      <c r="E41" s="101"/>
      <c r="F41" s="101">
        <f t="shared" si="3"/>
        <v>25000</v>
      </c>
      <c r="G41" s="101" t="s">
        <v>355</v>
      </c>
      <c r="H41" s="103">
        <v>40000</v>
      </c>
      <c r="I41">
        <v>15000</v>
      </c>
    </row>
    <row r="42" spans="1:9" ht="20.100000000000001" hidden="1" customHeight="1" x14ac:dyDescent="0.25">
      <c r="B42" s="100" t="s">
        <v>366</v>
      </c>
      <c r="C42" s="101">
        <v>2</v>
      </c>
      <c r="D42" s="101">
        <v>260000</v>
      </c>
      <c r="E42" s="101"/>
      <c r="F42" s="101">
        <f t="shared" si="3"/>
        <v>260000</v>
      </c>
      <c r="G42" s="101" t="s">
        <v>355</v>
      </c>
      <c r="H42" s="103">
        <v>580000</v>
      </c>
      <c r="I42">
        <v>90000</v>
      </c>
    </row>
    <row r="43" spans="1:9" ht="20.100000000000001" hidden="1" customHeight="1" x14ac:dyDescent="0.25">
      <c r="B43" s="105" t="s">
        <v>367</v>
      </c>
      <c r="C43" s="101">
        <v>1</v>
      </c>
      <c r="D43" s="101">
        <v>85000</v>
      </c>
      <c r="E43" s="101"/>
      <c r="F43" s="101">
        <f t="shared" si="3"/>
        <v>85000</v>
      </c>
      <c r="G43" s="101" t="s">
        <v>355</v>
      </c>
      <c r="H43" s="103">
        <v>105000</v>
      </c>
      <c r="I43">
        <v>20000</v>
      </c>
    </row>
    <row r="44" spans="1:9" ht="20.100000000000001" hidden="1" customHeight="1" x14ac:dyDescent="0.25">
      <c r="B44" s="119" t="s">
        <v>368</v>
      </c>
      <c r="C44" s="89">
        <v>1</v>
      </c>
      <c r="D44" s="89">
        <v>35000</v>
      </c>
      <c r="E44" s="89"/>
      <c r="F44" s="89">
        <f t="shared" si="3"/>
        <v>35000</v>
      </c>
      <c r="G44" s="89" t="s">
        <v>355</v>
      </c>
      <c r="H44" s="57" t="s">
        <v>102</v>
      </c>
    </row>
    <row r="45" spans="1:9" ht="20.100000000000001" hidden="1" customHeight="1" x14ac:dyDescent="0.25">
      <c r="B45" s="100" t="s">
        <v>369</v>
      </c>
      <c r="C45" s="101">
        <v>2</v>
      </c>
      <c r="D45" s="101">
        <v>30000</v>
      </c>
      <c r="E45" s="101"/>
      <c r="F45" s="101">
        <f t="shared" si="3"/>
        <v>30000</v>
      </c>
      <c r="G45" s="101" t="s">
        <v>355</v>
      </c>
      <c r="H45" s="103">
        <v>76000</v>
      </c>
      <c r="I45">
        <v>16000</v>
      </c>
    </row>
    <row r="46" spans="1:9" ht="20.100000000000001" hidden="1" customHeight="1" x14ac:dyDescent="0.25">
      <c r="B46" s="100" t="s">
        <v>370</v>
      </c>
      <c r="C46" s="101">
        <v>1</v>
      </c>
      <c r="D46" s="101">
        <v>20000</v>
      </c>
      <c r="E46" s="101"/>
      <c r="F46" s="101">
        <f t="shared" si="3"/>
        <v>20000</v>
      </c>
      <c r="G46" s="101" t="s">
        <v>355</v>
      </c>
      <c r="H46" s="103"/>
    </row>
    <row r="47" spans="1:9" ht="20.100000000000001" hidden="1" customHeight="1" x14ac:dyDescent="0.25">
      <c r="B47" s="100" t="s">
        <v>371</v>
      </c>
      <c r="C47" s="101">
        <v>1</v>
      </c>
      <c r="D47" s="101">
        <v>25000</v>
      </c>
      <c r="E47" s="101"/>
      <c r="F47" s="101">
        <f t="shared" si="3"/>
        <v>25000</v>
      </c>
      <c r="G47" s="101" t="s">
        <v>355</v>
      </c>
      <c r="H47" s="103" t="s">
        <v>102</v>
      </c>
    </row>
    <row r="48" spans="1:9" ht="20.100000000000001" customHeight="1" x14ac:dyDescent="0.25">
      <c r="B48" s="119" t="s">
        <v>372</v>
      </c>
      <c r="C48" s="89">
        <v>1</v>
      </c>
      <c r="D48" s="89">
        <v>50000</v>
      </c>
      <c r="E48" s="89"/>
      <c r="F48" s="89">
        <f t="shared" si="3"/>
        <v>50000</v>
      </c>
      <c r="G48" s="89">
        <f>(D48*C48)+E48</f>
        <v>50000</v>
      </c>
      <c r="H48" s="57" t="s">
        <v>378</v>
      </c>
    </row>
    <row r="49" spans="2:8" ht="20.100000000000001" hidden="1" customHeight="1" x14ac:dyDescent="0.25">
      <c r="B49" s="100" t="s">
        <v>207</v>
      </c>
      <c r="C49" s="101">
        <v>4</v>
      </c>
      <c r="D49" s="101">
        <v>12000</v>
      </c>
      <c r="E49" s="101"/>
      <c r="F49" s="101">
        <f>(E49/C49)+D49</f>
        <v>12000</v>
      </c>
      <c r="G49" s="101" t="s">
        <v>355</v>
      </c>
      <c r="H49" s="103">
        <v>45000</v>
      </c>
    </row>
    <row r="50" spans="2:8" ht="20.100000000000001" hidden="1" customHeight="1" x14ac:dyDescent="0.25">
      <c r="B50" s="104"/>
      <c r="C50" s="53"/>
      <c r="D50" s="53"/>
      <c r="E50" s="53"/>
      <c r="F50" s="53"/>
      <c r="G50" s="53"/>
      <c r="H50" s="113"/>
    </row>
    <row r="51" spans="2:8" ht="20.100000000000001" hidden="1" customHeight="1" x14ac:dyDescent="0.25">
      <c r="B51" s="114"/>
      <c r="C51" s="114"/>
      <c r="D51" s="114"/>
      <c r="E51" s="115"/>
      <c r="F51" s="115"/>
      <c r="G51" s="115"/>
      <c r="H51" s="116"/>
    </row>
    <row r="52" spans="2:8" ht="20.100000000000001" hidden="1" customHeight="1" x14ac:dyDescent="0.25">
      <c r="B52" s="114"/>
      <c r="C52" s="114"/>
      <c r="D52" s="114"/>
      <c r="E52" s="115"/>
      <c r="F52" s="115"/>
      <c r="G52" s="115"/>
      <c r="H52" s="116"/>
    </row>
    <row r="53" spans="2:8" ht="20.100000000000001" hidden="1" customHeight="1" x14ac:dyDescent="0.25">
      <c r="B53" s="115"/>
      <c r="C53" s="114"/>
      <c r="D53" s="114"/>
      <c r="E53" s="115"/>
      <c r="F53" s="115"/>
      <c r="G53" s="115"/>
      <c r="H53" s="116"/>
    </row>
    <row r="54" spans="2:8" ht="20.100000000000001" hidden="1" customHeight="1" x14ac:dyDescent="0.25">
      <c r="B54" s="115"/>
      <c r="C54" s="114"/>
      <c r="D54" s="114"/>
      <c r="E54" s="115"/>
      <c r="F54" s="115"/>
      <c r="G54" s="115"/>
      <c r="H54" s="116"/>
    </row>
    <row r="55" spans="2:8" ht="20.100000000000001" hidden="1" customHeight="1" x14ac:dyDescent="0.25">
      <c r="B55" s="115"/>
      <c r="C55" s="114"/>
      <c r="D55" s="114"/>
      <c r="E55" s="115"/>
      <c r="F55" s="115"/>
      <c r="G55" s="115"/>
      <c r="H55" s="116"/>
    </row>
    <row r="56" spans="2:8" ht="20.100000000000001" hidden="1" customHeight="1" x14ac:dyDescent="0.25">
      <c r="B56" s="114"/>
      <c r="C56" s="117"/>
      <c r="D56" s="117"/>
      <c r="E56" s="117"/>
      <c r="F56" s="117"/>
      <c r="G56" s="117"/>
      <c r="H56" s="118"/>
    </row>
    <row r="57" spans="2:8" ht="20.100000000000001" hidden="1" customHeight="1" x14ac:dyDescent="0.25">
      <c r="B57" s="112"/>
      <c r="C57" s="53"/>
      <c r="D57" s="52"/>
      <c r="E57" s="117"/>
      <c r="F57" s="117"/>
      <c r="G57" s="117"/>
      <c r="H57" s="118"/>
    </row>
    <row r="58" spans="2:8" ht="20.100000000000001" hidden="1" customHeight="1" x14ac:dyDescent="0.25">
      <c r="B58" s="112"/>
      <c r="C58" s="53"/>
      <c r="D58" s="52"/>
      <c r="E58" s="117"/>
      <c r="F58" s="117"/>
      <c r="G58" s="117"/>
      <c r="H58" s="118"/>
    </row>
    <row r="59" spans="2:8" ht="20.100000000000001" hidden="1" customHeight="1" x14ac:dyDescent="0.25">
      <c r="B59" s="112"/>
      <c r="C59" s="53"/>
      <c r="D59" s="52"/>
      <c r="E59" s="117"/>
      <c r="F59" s="117"/>
      <c r="G59" s="117"/>
      <c r="H59" s="118"/>
    </row>
    <row r="60" spans="2:8" ht="20.100000000000001" hidden="1" customHeight="1" x14ac:dyDescent="0.25">
      <c r="B60" s="112"/>
      <c r="C60" s="53"/>
      <c r="D60" s="52"/>
      <c r="E60" s="117"/>
      <c r="F60" s="117"/>
      <c r="G60" s="117"/>
      <c r="H60" s="118"/>
    </row>
    <row r="61" spans="2:8" ht="20.100000000000001" hidden="1" customHeight="1" x14ac:dyDescent="0.25">
      <c r="B61" s="112"/>
      <c r="C61" s="53"/>
      <c r="D61" s="52"/>
      <c r="E61" s="117"/>
      <c r="F61" s="117"/>
      <c r="G61" s="117"/>
      <c r="H61" s="118"/>
    </row>
    <row r="62" spans="2:8" ht="20.100000000000001" hidden="1" customHeight="1" x14ac:dyDescent="0.25">
      <c r="B62" s="91"/>
      <c r="C62" s="92"/>
      <c r="D62" s="92"/>
      <c r="E62" s="92"/>
      <c r="F62" s="92"/>
      <c r="G62" s="92"/>
      <c r="H62" s="110"/>
    </row>
  </sheetData>
  <mergeCells count="1">
    <mergeCell ref="J9:K9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78"/>
    <col min="3" max="3" width="8.85546875" style="79"/>
  </cols>
  <sheetData>
    <row r="1" spans="1:3" s="4" customFormat="1" ht="19.899999999999999" customHeight="1" x14ac:dyDescent="0.25">
      <c r="B1" s="80" t="s">
        <v>300</v>
      </c>
      <c r="C1" s="8" t="s">
        <v>301</v>
      </c>
    </row>
    <row r="2" spans="1:3" s="4" customFormat="1" ht="19.899999999999999" customHeight="1" x14ac:dyDescent="0.25">
      <c r="A2" s="4" t="s">
        <v>302</v>
      </c>
      <c r="B2" s="81" t="s">
        <v>314</v>
      </c>
      <c r="C2" s="81" t="s">
        <v>315</v>
      </c>
    </row>
    <row r="3" spans="1:3" s="4" customFormat="1" ht="19.899999999999999" customHeight="1" x14ac:dyDescent="0.25">
      <c r="A3" s="4" t="s">
        <v>58</v>
      </c>
      <c r="B3" s="81" t="s">
        <v>309</v>
      </c>
      <c r="C3" s="81" t="s">
        <v>310</v>
      </c>
    </row>
    <row r="4" spans="1:3" s="4" customFormat="1" ht="19.899999999999999" customHeight="1" x14ac:dyDescent="0.25">
      <c r="A4" s="4" t="s">
        <v>305</v>
      </c>
      <c r="B4" s="81" t="s">
        <v>303</v>
      </c>
      <c r="C4" s="81" t="s">
        <v>304</v>
      </c>
    </row>
    <row r="5" spans="1:3" s="4" customFormat="1" ht="19.899999999999999" customHeight="1" x14ac:dyDescent="0.25">
      <c r="A5" s="4" t="s">
        <v>306</v>
      </c>
      <c r="B5" s="81" t="s">
        <v>307</v>
      </c>
      <c r="C5" s="81" t="s">
        <v>308</v>
      </c>
    </row>
    <row r="6" spans="1:3" s="4" customFormat="1" ht="19.899999999999999" customHeight="1" x14ac:dyDescent="0.25">
      <c r="A6" s="4" t="s">
        <v>305</v>
      </c>
      <c r="B6" s="81" t="s">
        <v>313</v>
      </c>
      <c r="C6" s="81" t="s">
        <v>312</v>
      </c>
    </row>
    <row r="7" spans="1:3" s="4" customFormat="1" ht="19.899999999999999" customHeight="1" x14ac:dyDescent="0.25">
      <c r="A7" s="4" t="s">
        <v>311</v>
      </c>
      <c r="B7" s="81"/>
      <c r="C7" s="81" t="s">
        <v>316</v>
      </c>
    </row>
    <row r="8" spans="1:3" s="4" customFormat="1" ht="19.899999999999999" customHeight="1" x14ac:dyDescent="0.25">
      <c r="B8" s="81"/>
      <c r="C8" s="81"/>
    </row>
    <row r="9" spans="1:3" s="4" customFormat="1" ht="19.899999999999999" customHeight="1" x14ac:dyDescent="0.25">
      <c r="A9" s="4" t="s">
        <v>14</v>
      </c>
      <c r="B9" s="83">
        <f>1800000-400000-25000-200000-170000</f>
        <v>1005000</v>
      </c>
      <c r="C9" s="83">
        <f>150000+400000+25000+200000+170000+60000</f>
        <v>1005000</v>
      </c>
    </row>
    <row r="10" spans="1:3" s="4" customFormat="1" ht="19.899999999999999" customHeight="1" x14ac:dyDescent="0.25">
      <c r="B10" s="81"/>
      <c r="C10" s="81"/>
    </row>
    <row r="11" spans="1:3" s="4" customFormat="1" ht="19.899999999999999" customHeight="1" x14ac:dyDescent="0.25">
      <c r="B11" s="81"/>
      <c r="C11" s="81"/>
    </row>
    <row r="12" spans="1:3" s="4" customFormat="1" ht="19.899999999999999" customHeight="1" x14ac:dyDescent="0.25">
      <c r="B12" s="81"/>
      <c r="C12" s="81"/>
    </row>
    <row r="13" spans="1:3" s="4" customFormat="1" ht="19.899999999999999" customHeight="1" x14ac:dyDescent="0.25">
      <c r="B13" s="81"/>
      <c r="C13" s="81"/>
    </row>
    <row r="14" spans="1:3" s="4" customFormat="1" ht="19.899999999999999" customHeight="1" x14ac:dyDescent="0.25">
      <c r="B14" s="81"/>
      <c r="C14" s="81"/>
    </row>
    <row r="15" spans="1:3" s="4" customFormat="1" ht="19.899999999999999" customHeight="1" x14ac:dyDescent="0.25">
      <c r="B15" s="81"/>
      <c r="C15" s="81"/>
    </row>
    <row r="16" spans="1:3" s="4" customFormat="1" ht="19.899999999999999" customHeight="1" x14ac:dyDescent="0.25">
      <c r="B16" s="81"/>
      <c r="C16" s="81"/>
    </row>
    <row r="17" spans="2:3" s="4" customFormat="1" ht="19.899999999999999" customHeight="1" x14ac:dyDescent="0.25">
      <c r="B17" s="81"/>
      <c r="C17" s="81"/>
    </row>
    <row r="18" spans="2:3" s="4" customFormat="1" ht="19.899999999999999" customHeight="1" x14ac:dyDescent="0.25">
      <c r="B18" s="81"/>
      <c r="C18" s="81"/>
    </row>
    <row r="19" spans="2:3" s="4" customFormat="1" ht="19.899999999999999" customHeight="1" x14ac:dyDescent="0.25">
      <c r="B19" s="81"/>
      <c r="C19" s="82"/>
    </row>
    <row r="20" spans="2:3" s="4" customFormat="1" ht="19.899999999999999" customHeight="1" x14ac:dyDescent="0.25">
      <c r="B20" s="81"/>
      <c r="C20" s="8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221</v>
      </c>
      <c r="D1" s="1" t="s">
        <v>3</v>
      </c>
      <c r="E1" s="1" t="s">
        <v>14</v>
      </c>
      <c r="F1" s="3" t="s">
        <v>224</v>
      </c>
      <c r="G1" s="3" t="s">
        <v>222</v>
      </c>
      <c r="H1" s="12"/>
      <c r="I1" s="3" t="s">
        <v>225</v>
      </c>
      <c r="J1" s="1">
        <f>SUM($G2:$G84)</f>
        <v>20000</v>
      </c>
    </row>
    <row r="2" spans="2:10" x14ac:dyDescent="0.25">
      <c r="B2" s="71">
        <v>45079</v>
      </c>
      <c r="C2" s="1" t="s">
        <v>241</v>
      </c>
      <c r="D2" s="1">
        <v>1</v>
      </c>
      <c r="E2" s="1">
        <v>45000</v>
      </c>
      <c r="F2" s="1">
        <v>40000</v>
      </c>
      <c r="G2" s="1">
        <f>(E2-(D2*F2))</f>
        <v>5000</v>
      </c>
      <c r="I2" s="1"/>
    </row>
    <row r="3" spans="2:10" x14ac:dyDescent="0.25">
      <c r="B3" s="71">
        <v>45080</v>
      </c>
      <c r="C3" s="1" t="s">
        <v>340</v>
      </c>
      <c r="D3" s="1">
        <v>1</v>
      </c>
      <c r="E3" s="1">
        <v>180000</v>
      </c>
      <c r="F3" s="1">
        <v>165000</v>
      </c>
      <c r="G3" s="1">
        <f>(E3-(D3*F3))</f>
        <v>15000</v>
      </c>
    </row>
    <row r="4" spans="2:10" x14ac:dyDescent="0.25">
      <c r="B4" s="71"/>
      <c r="C4" s="1"/>
      <c r="D4" s="1"/>
      <c r="E4" s="1"/>
      <c r="F4" s="1"/>
      <c r="G4" s="1"/>
    </row>
    <row r="5" spans="2:10" x14ac:dyDescent="0.25">
      <c r="B5" s="71"/>
      <c r="C5" s="1"/>
      <c r="D5" s="1"/>
      <c r="E5" s="1"/>
      <c r="F5" s="1"/>
      <c r="G5" s="1"/>
    </row>
    <row r="6" spans="2:10" x14ac:dyDescent="0.25">
      <c r="B6" s="71"/>
      <c r="C6" s="1"/>
      <c r="D6" s="1"/>
      <c r="E6" s="1"/>
      <c r="F6" s="1"/>
      <c r="G6" s="1"/>
    </row>
    <row r="7" spans="2:10" x14ac:dyDescent="0.25">
      <c r="B7" s="71"/>
      <c r="C7" s="1"/>
      <c r="D7" s="1"/>
      <c r="E7" s="1"/>
      <c r="F7" s="1"/>
      <c r="G7" s="1"/>
    </row>
    <row r="8" spans="2:10" x14ac:dyDescent="0.25">
      <c r="B8" s="71"/>
      <c r="C8" s="1"/>
      <c r="D8" s="1"/>
      <c r="E8" s="1"/>
      <c r="F8" s="1"/>
      <c r="G8" s="1"/>
    </row>
    <row r="9" spans="2:10" x14ac:dyDescent="0.25">
      <c r="B9" s="71"/>
      <c r="C9" s="1"/>
      <c r="D9" s="1"/>
      <c r="E9" s="1"/>
      <c r="F9" s="1"/>
      <c r="G9" s="1"/>
    </row>
    <row r="10" spans="2:10" x14ac:dyDescent="0.25">
      <c r="B10" s="71"/>
      <c r="C10" s="1"/>
      <c r="D10" s="1"/>
      <c r="E10" s="1"/>
      <c r="F10" s="1"/>
      <c r="G10" s="1"/>
    </row>
    <row r="11" spans="2:10" x14ac:dyDescent="0.25">
      <c r="B11" s="71"/>
      <c r="C11" s="1"/>
      <c r="D11" s="1"/>
      <c r="E11" s="1"/>
      <c r="F11" s="1"/>
      <c r="G11" s="1"/>
    </row>
    <row r="12" spans="2:10" x14ac:dyDescent="0.25">
      <c r="B12" s="71"/>
      <c r="C12" s="1"/>
      <c r="D12" s="1"/>
      <c r="E12" s="1"/>
      <c r="F12" s="1"/>
      <c r="G12" s="1"/>
    </row>
    <row r="13" spans="2:10" x14ac:dyDescent="0.25">
      <c r="B13" s="71"/>
      <c r="C13" s="1"/>
      <c r="D13" s="1"/>
      <c r="E13" s="1"/>
      <c r="F13" s="1"/>
      <c r="G13" s="1"/>
    </row>
    <row r="14" spans="2:10" x14ac:dyDescent="0.25">
      <c r="B14" s="71"/>
      <c r="C14" s="1"/>
      <c r="D14" s="1"/>
      <c r="E14" s="1"/>
      <c r="F14" s="1"/>
      <c r="G14" s="1"/>
    </row>
    <row r="15" spans="2:10" x14ac:dyDescent="0.25">
      <c r="B15" s="71"/>
      <c r="C15" s="1"/>
      <c r="D15" s="1"/>
      <c r="E15" s="1"/>
      <c r="F15" s="1"/>
      <c r="G15" s="1"/>
    </row>
    <row r="16" spans="2:10" x14ac:dyDescent="0.25">
      <c r="B16" s="71"/>
      <c r="C16" s="1"/>
      <c r="D16" s="1"/>
      <c r="E16" s="1"/>
      <c r="F16" s="1"/>
      <c r="G16" s="1"/>
    </row>
    <row r="17" spans="2:7" x14ac:dyDescent="0.25">
      <c r="B17" s="71"/>
      <c r="C17" s="1"/>
      <c r="D17" s="1"/>
      <c r="E17" s="1"/>
      <c r="F17" s="1"/>
      <c r="G17" s="1"/>
    </row>
    <row r="18" spans="2:7" x14ac:dyDescent="0.25">
      <c r="B18" s="71"/>
      <c r="C18" s="1"/>
      <c r="D18" s="1"/>
      <c r="E18" s="1"/>
      <c r="F18" s="1"/>
      <c r="G18" s="1"/>
    </row>
    <row r="19" spans="2:7" x14ac:dyDescent="0.25">
      <c r="B19" s="71"/>
      <c r="C19" s="1"/>
      <c r="D19" s="1"/>
      <c r="E19" s="1"/>
      <c r="F19" s="1"/>
      <c r="G19" s="1"/>
    </row>
    <row r="20" spans="2:7" x14ac:dyDescent="0.25">
      <c r="B20" s="71"/>
      <c r="C20" s="1"/>
      <c r="D20" s="1"/>
      <c r="E20" s="1"/>
      <c r="F20" s="1"/>
      <c r="G20" s="1"/>
    </row>
    <row r="21" spans="2:7" x14ac:dyDescent="0.25">
      <c r="B21" s="71"/>
      <c r="C21" s="1"/>
      <c r="D21" s="1"/>
      <c r="E21" s="1"/>
      <c r="F21" s="1"/>
      <c r="G21" s="1"/>
    </row>
    <row r="22" spans="2:7" x14ac:dyDescent="0.25">
      <c r="B22" s="71"/>
      <c r="C22" s="1"/>
      <c r="D22" s="1"/>
      <c r="E22" s="1"/>
      <c r="F22" s="1"/>
      <c r="G22" s="1"/>
    </row>
    <row r="23" spans="2:7" x14ac:dyDescent="0.25">
      <c r="B23" s="71"/>
      <c r="C23" s="1"/>
      <c r="D23" s="1"/>
      <c r="E23" s="1"/>
      <c r="F23" s="1"/>
      <c r="G23" s="1"/>
    </row>
    <row r="24" spans="2:7" x14ac:dyDescent="0.25">
      <c r="B24" s="71"/>
      <c r="C24" s="1"/>
      <c r="D24" s="1"/>
      <c r="E24" s="1"/>
      <c r="F24" s="1"/>
      <c r="G24" s="1"/>
    </row>
    <row r="25" spans="2:7" x14ac:dyDescent="0.25">
      <c r="B25" s="71"/>
      <c r="C25" s="1"/>
      <c r="D25" s="1"/>
      <c r="E25" s="1"/>
      <c r="F25" s="1"/>
      <c r="G25" s="1"/>
    </row>
    <row r="26" spans="2:7" x14ac:dyDescent="0.25">
      <c r="B26" s="71"/>
      <c r="C26" s="1"/>
      <c r="D26" s="1"/>
      <c r="E26" s="1"/>
      <c r="F26" s="1"/>
      <c r="G26" s="1"/>
    </row>
    <row r="27" spans="2:7" x14ac:dyDescent="0.25">
      <c r="B27" s="71"/>
      <c r="C27" s="1"/>
      <c r="D27" s="1"/>
      <c r="E27" s="1"/>
      <c r="F27" s="1"/>
      <c r="G27" s="1"/>
    </row>
    <row r="28" spans="2:7" x14ac:dyDescent="0.25">
      <c r="B28" s="71"/>
      <c r="C28" s="1"/>
      <c r="D28" s="1"/>
      <c r="E28" s="1"/>
      <c r="F28" s="1"/>
      <c r="G28" s="1"/>
    </row>
    <row r="29" spans="2:7" x14ac:dyDescent="0.25">
      <c r="B29" s="71"/>
      <c r="C29" s="1"/>
      <c r="D29" s="1"/>
      <c r="E29" s="1"/>
      <c r="F29" s="1"/>
      <c r="G29" s="1"/>
    </row>
    <row r="30" spans="2:7" x14ac:dyDescent="0.25">
      <c r="B30" s="71"/>
      <c r="C30" s="1"/>
      <c r="D30" s="1"/>
      <c r="E30" s="1"/>
      <c r="F30" s="1"/>
      <c r="G30" s="1"/>
    </row>
    <row r="31" spans="2:7" x14ac:dyDescent="0.25">
      <c r="B31" s="71"/>
      <c r="C31" s="1"/>
      <c r="D31" s="1"/>
      <c r="E31" s="1"/>
      <c r="F31" s="1"/>
      <c r="G31" s="1"/>
    </row>
    <row r="32" spans="2:7" x14ac:dyDescent="0.25">
      <c r="B32" s="71"/>
      <c r="C32" s="1"/>
      <c r="D32" s="1"/>
      <c r="E32" s="1"/>
      <c r="F32" s="1"/>
      <c r="G32" s="1"/>
    </row>
    <row r="33" spans="2:7" x14ac:dyDescent="0.25">
      <c r="B33" s="71"/>
      <c r="C33" s="1"/>
      <c r="D33" s="1"/>
      <c r="E33" s="1"/>
      <c r="F33" s="1"/>
      <c r="G33" s="1"/>
    </row>
    <row r="34" spans="2:7" x14ac:dyDescent="0.25">
      <c r="B34" s="71"/>
      <c r="C34" s="1"/>
      <c r="D34" s="1"/>
      <c r="E34" s="1"/>
      <c r="F34" s="1"/>
      <c r="G34" s="1"/>
    </row>
    <row r="35" spans="2:7" x14ac:dyDescent="0.25">
      <c r="B35" s="71"/>
      <c r="C35" s="1"/>
      <c r="D35" s="1"/>
      <c r="E35" s="1"/>
      <c r="F35" s="1"/>
      <c r="G35" s="1"/>
    </row>
    <row r="36" spans="2:7" x14ac:dyDescent="0.25">
      <c r="B36" s="71"/>
      <c r="C36" s="1"/>
      <c r="D36" s="1"/>
      <c r="E36" s="1"/>
      <c r="F36" s="1"/>
      <c r="G36" s="1"/>
    </row>
    <row r="37" spans="2:7" x14ac:dyDescent="0.25">
      <c r="B37" s="71"/>
      <c r="C37" s="1"/>
      <c r="D37" s="1"/>
      <c r="E37" s="1"/>
      <c r="F37" s="1"/>
      <c r="G37" s="1"/>
    </row>
    <row r="38" spans="2:7" x14ac:dyDescent="0.25">
      <c r="B38" s="71"/>
      <c r="C38" s="1"/>
      <c r="D38" s="1"/>
      <c r="E38" s="1"/>
      <c r="F38" s="1"/>
      <c r="G38" s="1"/>
    </row>
    <row r="39" spans="2:7" x14ac:dyDescent="0.25">
      <c r="B39" s="71"/>
      <c r="C39" s="1"/>
      <c r="D39" s="1"/>
      <c r="E39" s="1"/>
      <c r="F39" s="1"/>
      <c r="G39" s="1"/>
    </row>
    <row r="40" spans="2:7" x14ac:dyDescent="0.25">
      <c r="B40" s="71"/>
      <c r="C40" s="1"/>
      <c r="D40" s="1"/>
      <c r="E40" s="1"/>
      <c r="F40" s="1"/>
      <c r="G40" s="1"/>
    </row>
    <row r="41" spans="2:7" x14ac:dyDescent="0.25">
      <c r="B41" s="71"/>
      <c r="C41" s="1"/>
      <c r="D41" s="1"/>
      <c r="E41" s="1"/>
      <c r="F41" s="1"/>
      <c r="G41" s="1"/>
    </row>
    <row r="42" spans="2:7" x14ac:dyDescent="0.25">
      <c r="B42" s="71"/>
      <c r="C42" s="1"/>
      <c r="D42" s="1"/>
      <c r="E42" s="1"/>
      <c r="F42" s="1"/>
      <c r="G42" s="1"/>
    </row>
    <row r="43" spans="2:7" x14ac:dyDescent="0.25">
      <c r="B43" s="71"/>
      <c r="C43" s="1"/>
      <c r="D43" s="1"/>
      <c r="E43" s="1"/>
      <c r="F43" s="1"/>
      <c r="G43" s="1"/>
    </row>
    <row r="44" spans="2:7" x14ac:dyDescent="0.25">
      <c r="B44" s="71"/>
      <c r="C44" s="1"/>
      <c r="D44" s="1"/>
      <c r="E44" s="1"/>
      <c r="F44" s="1"/>
      <c r="G44" s="1"/>
    </row>
    <row r="45" spans="2:7" x14ac:dyDescent="0.25">
      <c r="B45" s="71"/>
      <c r="C45" s="1"/>
      <c r="D45" s="1"/>
      <c r="E45" s="1"/>
      <c r="F45" s="1"/>
      <c r="G45" s="1"/>
    </row>
    <row r="46" spans="2:7" x14ac:dyDescent="0.25">
      <c r="B46" s="71"/>
      <c r="C46" s="1"/>
      <c r="D46" s="1"/>
      <c r="E46" s="1"/>
      <c r="F46" s="1"/>
      <c r="G46" s="1"/>
    </row>
    <row r="47" spans="2:7" x14ac:dyDescent="0.25">
      <c r="B47" s="71"/>
      <c r="C47" s="1"/>
      <c r="D47" s="1"/>
      <c r="E47" s="1"/>
      <c r="F47" s="1"/>
      <c r="G47" s="1"/>
    </row>
    <row r="48" spans="2:7" x14ac:dyDescent="0.25">
      <c r="B48" s="71"/>
      <c r="C48" s="1"/>
      <c r="D48" s="1"/>
      <c r="E48" s="1"/>
      <c r="F48" s="1"/>
      <c r="G48" s="1"/>
    </row>
    <row r="49" spans="2:7" x14ac:dyDescent="0.25">
      <c r="B49" s="71"/>
      <c r="C49" s="1"/>
      <c r="D49" s="1"/>
      <c r="E49" s="1"/>
      <c r="F49" s="1"/>
      <c r="G49" s="1"/>
    </row>
    <row r="50" spans="2:7" x14ac:dyDescent="0.25">
      <c r="B50" s="71"/>
      <c r="C50" s="1"/>
      <c r="D50" s="1"/>
      <c r="E50" s="1"/>
      <c r="F50" s="1"/>
      <c r="G50" s="1"/>
    </row>
    <row r="51" spans="2:7" x14ac:dyDescent="0.25">
      <c r="B51" s="71"/>
      <c r="C51" s="1"/>
      <c r="D51" s="1"/>
      <c r="E51" s="1"/>
      <c r="F51" s="1"/>
      <c r="G51" s="1"/>
    </row>
    <row r="52" spans="2:7" x14ac:dyDescent="0.25">
      <c r="B52" s="71"/>
      <c r="C52" s="1"/>
      <c r="D52" s="1"/>
      <c r="E52" s="1"/>
      <c r="F52" s="1"/>
      <c r="G52" s="1"/>
    </row>
    <row r="53" spans="2:7" x14ac:dyDescent="0.25">
      <c r="B53" s="71"/>
      <c r="C53" s="1"/>
      <c r="D53" s="1"/>
      <c r="E53" s="1"/>
      <c r="F53" s="1"/>
      <c r="G53" s="1"/>
    </row>
    <row r="54" spans="2:7" x14ac:dyDescent="0.25">
      <c r="B54" s="71"/>
      <c r="C54" s="1"/>
      <c r="D54" s="1"/>
      <c r="E54" s="1"/>
      <c r="F54" s="1"/>
      <c r="G54" s="1"/>
    </row>
    <row r="55" spans="2:7" x14ac:dyDescent="0.25">
      <c r="B55" s="71"/>
      <c r="C55" s="1"/>
      <c r="D55" s="1"/>
      <c r="E55" s="1"/>
      <c r="F55" s="1"/>
      <c r="G55" s="1"/>
    </row>
    <row r="56" spans="2:7" x14ac:dyDescent="0.25">
      <c r="B56" s="71"/>
      <c r="C56" s="1"/>
      <c r="D56" s="1"/>
      <c r="E56" s="1"/>
      <c r="F56" s="1"/>
      <c r="G56" s="1"/>
    </row>
    <row r="57" spans="2:7" x14ac:dyDescent="0.25">
      <c r="B57" s="71"/>
      <c r="C57" s="1"/>
      <c r="D57" s="1"/>
      <c r="E57" s="1"/>
      <c r="F57" s="1"/>
      <c r="G57" s="1"/>
    </row>
    <row r="58" spans="2:7" x14ac:dyDescent="0.25">
      <c r="B58" s="71"/>
      <c r="C58" s="1"/>
      <c r="D58" s="1"/>
      <c r="E58" s="1"/>
      <c r="F58" s="1"/>
      <c r="G58" s="1"/>
    </row>
    <row r="59" spans="2:7" x14ac:dyDescent="0.25">
      <c r="B59" s="71"/>
      <c r="C59" s="1"/>
      <c r="D59" s="1"/>
      <c r="E59" s="1"/>
      <c r="F59" s="1"/>
      <c r="G59" s="1"/>
    </row>
    <row r="60" spans="2:7" x14ac:dyDescent="0.25">
      <c r="B60" s="71"/>
      <c r="C60" s="1"/>
      <c r="D60" s="1"/>
      <c r="E60" s="1"/>
      <c r="F60" s="1"/>
      <c r="G60" s="1"/>
    </row>
    <row r="61" spans="2:7" x14ac:dyDescent="0.25">
      <c r="B61" s="71"/>
      <c r="C61" s="1"/>
      <c r="D61" s="1"/>
      <c r="E61" s="1"/>
      <c r="F61" s="1"/>
      <c r="G61" s="1"/>
    </row>
    <row r="62" spans="2:7" x14ac:dyDescent="0.25">
      <c r="B62" s="71"/>
      <c r="C62" s="1"/>
      <c r="D62" s="1"/>
      <c r="E62" s="1"/>
      <c r="F62" s="1"/>
      <c r="G62" s="1"/>
    </row>
    <row r="63" spans="2:7" x14ac:dyDescent="0.25">
      <c r="B63" s="71"/>
      <c r="C63" s="1"/>
      <c r="D63" s="1"/>
      <c r="E63" s="1"/>
      <c r="F63" s="1"/>
      <c r="G63" s="1"/>
    </row>
    <row r="64" spans="2:7" x14ac:dyDescent="0.25">
      <c r="B64" s="71"/>
      <c r="C64" s="1"/>
      <c r="D64" s="1"/>
      <c r="E64" s="1"/>
      <c r="F64" s="1"/>
      <c r="G64" s="1"/>
    </row>
    <row r="65" spans="2:7" x14ac:dyDescent="0.25">
      <c r="B65" s="71"/>
      <c r="C65" s="1"/>
      <c r="D65" s="1"/>
      <c r="E65" s="1"/>
      <c r="F65" s="1"/>
      <c r="G65" s="1"/>
    </row>
    <row r="66" spans="2:7" x14ac:dyDescent="0.25">
      <c r="B66" s="71"/>
      <c r="C66" s="1"/>
      <c r="D66" s="1"/>
      <c r="E66" s="1"/>
      <c r="F66" s="1"/>
      <c r="G66" s="1"/>
    </row>
    <row r="67" spans="2:7" x14ac:dyDescent="0.25">
      <c r="B67" s="71"/>
      <c r="C67" s="1"/>
      <c r="D67" s="1"/>
      <c r="E67" s="1"/>
      <c r="F67" s="1"/>
      <c r="G67" s="1"/>
    </row>
    <row r="68" spans="2:7" x14ac:dyDescent="0.25">
      <c r="B68" s="71"/>
      <c r="C68" s="1"/>
      <c r="D68" s="1"/>
      <c r="E68" s="1"/>
      <c r="F68" s="1"/>
      <c r="G68" s="1"/>
    </row>
    <row r="69" spans="2:7" x14ac:dyDescent="0.25">
      <c r="B69" s="71"/>
      <c r="C69" s="1"/>
      <c r="D69" s="1"/>
      <c r="E69" s="1"/>
      <c r="F69" s="1"/>
      <c r="G69" s="1"/>
    </row>
    <row r="70" spans="2:7" x14ac:dyDescent="0.25">
      <c r="B70" s="71"/>
      <c r="C70" s="1"/>
      <c r="D70" s="1"/>
      <c r="E70" s="1"/>
      <c r="F70" s="1"/>
      <c r="G70" s="1"/>
    </row>
    <row r="71" spans="2:7" x14ac:dyDescent="0.25">
      <c r="B71" s="71"/>
      <c r="C71" s="1"/>
      <c r="D71" s="1"/>
      <c r="E71" s="1"/>
      <c r="F71" s="1"/>
      <c r="G71" s="1"/>
    </row>
    <row r="72" spans="2:7" x14ac:dyDescent="0.25">
      <c r="B72" s="71"/>
      <c r="C72" s="1"/>
      <c r="D72" s="1"/>
      <c r="E72" s="1"/>
      <c r="F72" s="1"/>
      <c r="G72" s="1"/>
    </row>
    <row r="73" spans="2:7" x14ac:dyDescent="0.25">
      <c r="B73" s="71"/>
      <c r="C73" s="1"/>
      <c r="D73" s="1"/>
      <c r="E73" s="1"/>
      <c r="F73" s="1"/>
      <c r="G73" s="1"/>
    </row>
    <row r="74" spans="2:7" x14ac:dyDescent="0.25">
      <c r="B74" s="71"/>
      <c r="C74" s="1"/>
      <c r="D74" s="1"/>
      <c r="E74" s="1"/>
      <c r="F74" s="1"/>
      <c r="G74" s="1"/>
    </row>
    <row r="75" spans="2:7" x14ac:dyDescent="0.25">
      <c r="B75" s="71"/>
      <c r="C75" s="1"/>
      <c r="D75" s="1"/>
      <c r="E75" s="1"/>
      <c r="F75" s="1"/>
      <c r="G75" s="1"/>
    </row>
    <row r="76" spans="2:7" x14ac:dyDescent="0.25">
      <c r="B76" s="71"/>
      <c r="C76" s="1"/>
      <c r="D76" s="1"/>
      <c r="E76" s="1"/>
      <c r="F76" s="1"/>
      <c r="G76" s="1"/>
    </row>
    <row r="77" spans="2:7" x14ac:dyDescent="0.25">
      <c r="B77" s="71"/>
      <c r="C77" s="1"/>
      <c r="D77" s="1"/>
      <c r="E77" s="1"/>
      <c r="F77" s="1"/>
      <c r="G77" s="1"/>
    </row>
    <row r="78" spans="2:7" x14ac:dyDescent="0.25">
      <c r="B78" s="71"/>
      <c r="C78" s="1"/>
      <c r="D78" s="1"/>
      <c r="E78" s="1"/>
      <c r="F78" s="1"/>
      <c r="G78" s="1"/>
    </row>
    <row r="79" spans="2:7" x14ac:dyDescent="0.25">
      <c r="B79" s="71"/>
      <c r="C79" s="1"/>
      <c r="D79" s="1"/>
      <c r="E79" s="1"/>
      <c r="F79" s="1"/>
      <c r="G79" s="1"/>
    </row>
    <row r="80" spans="2:7" x14ac:dyDescent="0.25">
      <c r="B80" s="71"/>
      <c r="C80" s="1"/>
      <c r="D80" s="1"/>
      <c r="E80" s="1"/>
      <c r="F80" s="1"/>
      <c r="G80" s="1"/>
    </row>
    <row r="81" spans="2:7" x14ac:dyDescent="0.25">
      <c r="B81" s="71"/>
      <c r="C81" s="1"/>
      <c r="D81" s="1"/>
      <c r="E81" s="1"/>
      <c r="F81" s="1"/>
      <c r="G81" s="1"/>
    </row>
    <row r="82" spans="2:7" x14ac:dyDescent="0.25">
      <c r="B82" s="71"/>
      <c r="C82" s="1"/>
      <c r="D82" s="1"/>
      <c r="E82" s="1"/>
      <c r="F82" s="1"/>
      <c r="G82" s="1"/>
    </row>
    <row r="83" spans="2:7" x14ac:dyDescent="0.25">
      <c r="B83" s="71"/>
      <c r="C83" s="1"/>
      <c r="D83" s="1"/>
      <c r="E83" s="1"/>
      <c r="F83" s="1"/>
      <c r="G83" s="1"/>
    </row>
    <row r="84" spans="2:7" x14ac:dyDescent="0.25">
      <c r="B84" s="71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PC Builder</vt:lpstr>
      <vt:lpstr>2 Rows</vt:lpstr>
      <vt:lpstr>Expense</vt:lpstr>
      <vt:lpstr>Cards</vt:lpstr>
      <vt:lpstr>Jan</vt:lpstr>
      <vt:lpstr>II</vt:lpstr>
      <vt:lpstr>hkz</vt:lpstr>
      <vt:lpstr>Sheet1</vt:lpstr>
      <vt:lpstr>June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2023-05-03T05:51:10Z</cp:lastPrinted>
  <dcterms:created xsi:type="dcterms:W3CDTF">2021-09-16T02:26:26Z</dcterms:created>
  <dcterms:modified xsi:type="dcterms:W3CDTF">2023-09-20T11:55:33Z</dcterms:modified>
</cp:coreProperties>
</file>