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pe\Desktop\League_Revenue\"/>
    </mc:Choice>
  </mc:AlternateContent>
  <xr:revisionPtr revIDLastSave="0" documentId="8_{6578FB91-C63B-48BD-8311-CD8B3A54EBB6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Sponsorship" sheetId="1" r:id="rId1"/>
    <sheet name="Suites" sheetId="3" r:id="rId2"/>
    <sheet name="Suites CAG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9" i="1" l="1"/>
  <c r="U21" i="1"/>
  <c r="U20" i="1"/>
  <c r="P20" i="3"/>
  <c r="U3" i="1"/>
  <c r="P27" i="3"/>
  <c r="P34" i="3"/>
  <c r="Q34" i="3"/>
  <c r="R34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R3" i="3"/>
  <c r="Q3" i="3"/>
  <c r="P3" i="3"/>
  <c r="E34" i="3"/>
  <c r="K34" i="3"/>
  <c r="L34" i="3"/>
  <c r="M34" i="3"/>
  <c r="E4" i="3"/>
  <c r="K4" i="3"/>
  <c r="L4" i="3"/>
  <c r="M4" i="3"/>
  <c r="E5" i="3"/>
  <c r="K5" i="3"/>
  <c r="L5" i="3"/>
  <c r="M5" i="3"/>
  <c r="E6" i="3"/>
  <c r="K6" i="3"/>
  <c r="L6" i="3"/>
  <c r="M6" i="3"/>
  <c r="E7" i="3"/>
  <c r="K7" i="3"/>
  <c r="L7" i="3"/>
  <c r="M7" i="3"/>
  <c r="E8" i="3"/>
  <c r="K8" i="3"/>
  <c r="L8" i="3"/>
  <c r="M8" i="3"/>
  <c r="E9" i="3"/>
  <c r="K9" i="3"/>
  <c r="L9" i="3"/>
  <c r="M9" i="3"/>
  <c r="E10" i="3"/>
  <c r="K10" i="3"/>
  <c r="L10" i="3"/>
  <c r="M10" i="3"/>
  <c r="E11" i="3"/>
  <c r="K11" i="3"/>
  <c r="L11" i="3"/>
  <c r="M11" i="3"/>
  <c r="E12" i="3"/>
  <c r="K12" i="3"/>
  <c r="L12" i="3"/>
  <c r="M12" i="3"/>
  <c r="E13" i="3"/>
  <c r="K13" i="3"/>
  <c r="L13" i="3"/>
  <c r="M13" i="3"/>
  <c r="E14" i="3"/>
  <c r="K14" i="3"/>
  <c r="L14" i="3"/>
  <c r="M14" i="3"/>
  <c r="E15" i="3"/>
  <c r="K15" i="3"/>
  <c r="L15" i="3"/>
  <c r="M15" i="3"/>
  <c r="E16" i="3"/>
  <c r="K16" i="3"/>
  <c r="L16" i="3"/>
  <c r="M16" i="3"/>
  <c r="E17" i="3"/>
  <c r="K17" i="3"/>
  <c r="L17" i="3"/>
  <c r="M17" i="3"/>
  <c r="E18" i="3"/>
  <c r="K18" i="3"/>
  <c r="L18" i="3"/>
  <c r="M18" i="3"/>
  <c r="E19" i="3"/>
  <c r="K19" i="3"/>
  <c r="L19" i="3"/>
  <c r="M19" i="3"/>
  <c r="K20" i="3"/>
  <c r="L20" i="3"/>
  <c r="M20" i="3"/>
  <c r="E21" i="3"/>
  <c r="K21" i="3"/>
  <c r="L21" i="3"/>
  <c r="M21" i="3"/>
  <c r="E22" i="3"/>
  <c r="K22" i="3"/>
  <c r="L22" i="3"/>
  <c r="M22" i="3"/>
  <c r="E23" i="3"/>
  <c r="K23" i="3"/>
  <c r="L23" i="3"/>
  <c r="M23" i="3"/>
  <c r="E24" i="3"/>
  <c r="K24" i="3"/>
  <c r="L24" i="3"/>
  <c r="M24" i="3"/>
  <c r="E25" i="3"/>
  <c r="K25" i="3"/>
  <c r="L25" i="3"/>
  <c r="M25" i="3"/>
  <c r="E26" i="3"/>
  <c r="K26" i="3"/>
  <c r="L26" i="3"/>
  <c r="M26" i="3"/>
  <c r="K27" i="3"/>
  <c r="L27" i="3"/>
  <c r="M27" i="3"/>
  <c r="E28" i="3"/>
  <c r="K28" i="3"/>
  <c r="L28" i="3"/>
  <c r="M28" i="3"/>
  <c r="E29" i="3"/>
  <c r="K29" i="3"/>
  <c r="L29" i="3"/>
  <c r="M29" i="3"/>
  <c r="E30" i="3"/>
  <c r="K30" i="3"/>
  <c r="L30" i="3"/>
  <c r="M30" i="3"/>
  <c r="E31" i="3"/>
  <c r="K31" i="3"/>
  <c r="L31" i="3"/>
  <c r="M31" i="3"/>
  <c r="E32" i="3"/>
  <c r="K32" i="3"/>
  <c r="L32" i="3"/>
  <c r="M32" i="3"/>
  <c r="E33" i="3"/>
  <c r="K33" i="3"/>
  <c r="L33" i="3"/>
  <c r="M33" i="3"/>
  <c r="E3" i="3"/>
  <c r="K3" i="3"/>
  <c r="L3" i="3"/>
  <c r="M3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F34" i="3"/>
  <c r="G34" i="3"/>
  <c r="H34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" i="3"/>
  <c r="G3" i="3"/>
  <c r="H3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S3" i="3"/>
  <c r="N3" i="3"/>
  <c r="I3" i="3"/>
  <c r="C3" i="3"/>
  <c r="H35" i="2"/>
  <c r="H36" i="2"/>
  <c r="G36" i="2"/>
  <c r="F36" i="2"/>
  <c r="E36" i="2"/>
  <c r="D36" i="2"/>
  <c r="C36" i="2"/>
  <c r="B36" i="2"/>
  <c r="B35" i="2"/>
  <c r="G35" i="2"/>
  <c r="F35" i="2"/>
  <c r="E35" i="2"/>
  <c r="D35" i="2"/>
  <c r="C35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4" i="2"/>
  <c r="H2" i="2"/>
  <c r="G34" i="2"/>
  <c r="F34" i="2"/>
  <c r="E34" i="2"/>
  <c r="D34" i="2"/>
  <c r="C34" i="2"/>
  <c r="B34" i="2"/>
  <c r="V20" i="1"/>
  <c r="W20" i="1"/>
  <c r="V21" i="1"/>
  <c r="W21" i="1"/>
  <c r="V19" i="1"/>
  <c r="W19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18" i="1"/>
  <c r="U34" i="1"/>
  <c r="V34" i="1"/>
  <c r="W34" i="1"/>
  <c r="U33" i="1"/>
  <c r="V33" i="1"/>
  <c r="W33" i="1"/>
  <c r="U32" i="1"/>
  <c r="V32" i="1"/>
  <c r="W32" i="1"/>
  <c r="U31" i="1"/>
  <c r="V31" i="1"/>
  <c r="W31" i="1"/>
  <c r="U30" i="1"/>
  <c r="V30" i="1"/>
  <c r="W30" i="1"/>
  <c r="U29" i="1"/>
  <c r="V29" i="1"/>
  <c r="W29" i="1"/>
  <c r="U28" i="1"/>
  <c r="V28" i="1"/>
  <c r="W28" i="1"/>
  <c r="U27" i="1"/>
  <c r="V27" i="1"/>
  <c r="W27" i="1"/>
  <c r="U26" i="1"/>
  <c r="V26" i="1"/>
  <c r="W26" i="1"/>
  <c r="U25" i="1"/>
  <c r="V25" i="1"/>
  <c r="W25" i="1"/>
  <c r="U24" i="1"/>
  <c r="V24" i="1"/>
  <c r="W24" i="1"/>
  <c r="U23" i="1"/>
  <c r="V23" i="1"/>
  <c r="W23" i="1"/>
  <c r="U22" i="1"/>
  <c r="V22" i="1"/>
  <c r="W22" i="1"/>
  <c r="U18" i="1"/>
  <c r="V18" i="1"/>
  <c r="W18" i="1"/>
  <c r="U17" i="1"/>
  <c r="V17" i="1"/>
  <c r="W17" i="1"/>
  <c r="U16" i="1"/>
  <c r="V16" i="1"/>
  <c r="W16" i="1"/>
  <c r="U15" i="1"/>
  <c r="V15" i="1"/>
  <c r="W15" i="1"/>
  <c r="U14" i="1"/>
  <c r="V14" i="1"/>
  <c r="W14" i="1"/>
  <c r="U13" i="1"/>
  <c r="V13" i="1"/>
  <c r="W13" i="1"/>
  <c r="U12" i="1"/>
  <c r="V12" i="1"/>
  <c r="W12" i="1"/>
  <c r="U11" i="1"/>
  <c r="V11" i="1"/>
  <c r="W11" i="1"/>
  <c r="U10" i="1"/>
  <c r="V10" i="1"/>
  <c r="W10" i="1"/>
  <c r="U9" i="1"/>
  <c r="V9" i="1"/>
  <c r="W9" i="1"/>
  <c r="U8" i="1"/>
  <c r="V8" i="1"/>
  <c r="W8" i="1"/>
  <c r="U7" i="1"/>
  <c r="V7" i="1"/>
  <c r="W7" i="1"/>
  <c r="U6" i="1"/>
  <c r="V6" i="1"/>
  <c r="W6" i="1"/>
  <c r="U5" i="1"/>
  <c r="V5" i="1"/>
  <c r="W5" i="1"/>
  <c r="U4" i="1"/>
  <c r="V4" i="1"/>
  <c r="W4" i="1"/>
  <c r="V3" i="1"/>
  <c r="W3" i="1"/>
  <c r="P34" i="1"/>
  <c r="Q34" i="1"/>
  <c r="R34" i="1"/>
  <c r="P33" i="1"/>
  <c r="Q33" i="1"/>
  <c r="R33" i="1"/>
  <c r="P32" i="1"/>
  <c r="Q32" i="1"/>
  <c r="R32" i="1"/>
  <c r="P31" i="1"/>
  <c r="Q31" i="1"/>
  <c r="R31" i="1"/>
  <c r="P30" i="1"/>
  <c r="Q30" i="1"/>
  <c r="R30" i="1"/>
  <c r="P29" i="1"/>
  <c r="Q29" i="1"/>
  <c r="R29" i="1"/>
  <c r="P28" i="1"/>
  <c r="Q28" i="1"/>
  <c r="R28" i="1"/>
  <c r="P27" i="1"/>
  <c r="Q27" i="1"/>
  <c r="R27" i="1"/>
  <c r="P26" i="1"/>
  <c r="Q26" i="1"/>
  <c r="R26" i="1"/>
  <c r="P25" i="1"/>
  <c r="Q25" i="1"/>
  <c r="R25" i="1"/>
  <c r="P24" i="1"/>
  <c r="Q24" i="1"/>
  <c r="R24" i="1"/>
  <c r="P23" i="1"/>
  <c r="Q23" i="1"/>
  <c r="R23" i="1"/>
  <c r="P22" i="1"/>
  <c r="Q22" i="1"/>
  <c r="R22" i="1"/>
  <c r="P21" i="1"/>
  <c r="Q21" i="1"/>
  <c r="R21" i="1"/>
  <c r="P20" i="1"/>
  <c r="Q20" i="1"/>
  <c r="R20" i="1"/>
  <c r="P19" i="1"/>
  <c r="Q19" i="1"/>
  <c r="R19" i="1"/>
  <c r="P18" i="1"/>
  <c r="Q18" i="1"/>
  <c r="R18" i="1"/>
  <c r="P17" i="1"/>
  <c r="Q17" i="1"/>
  <c r="R17" i="1"/>
  <c r="P16" i="1"/>
  <c r="Q16" i="1"/>
  <c r="R16" i="1"/>
  <c r="P15" i="1"/>
  <c r="Q15" i="1"/>
  <c r="R15" i="1"/>
  <c r="P14" i="1"/>
  <c r="Q14" i="1"/>
  <c r="R14" i="1"/>
  <c r="P13" i="1"/>
  <c r="Q13" i="1"/>
  <c r="R13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P4" i="1"/>
  <c r="Q4" i="1"/>
  <c r="R4" i="1"/>
  <c r="R3" i="1"/>
  <c r="Q3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3" i="1"/>
  <c r="P3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4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4" i="1"/>
  <c r="I3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4" i="1"/>
  <c r="C3" i="1"/>
  <c r="E33" i="1"/>
  <c r="F33" i="1"/>
  <c r="G33" i="1"/>
  <c r="H33" i="1"/>
  <c r="E32" i="1"/>
  <c r="F32" i="1"/>
  <c r="G32" i="1"/>
  <c r="H32" i="1"/>
  <c r="E31" i="1"/>
  <c r="F31" i="1"/>
  <c r="G31" i="1"/>
  <c r="H31" i="1"/>
  <c r="E30" i="1"/>
  <c r="F30" i="1"/>
  <c r="G30" i="1"/>
  <c r="H30" i="1"/>
  <c r="E29" i="1"/>
  <c r="F29" i="1"/>
  <c r="G29" i="1"/>
  <c r="H29" i="1"/>
  <c r="E28" i="1"/>
  <c r="F28" i="1"/>
  <c r="G28" i="1"/>
  <c r="H28" i="1"/>
  <c r="E27" i="1"/>
  <c r="F27" i="1"/>
  <c r="G27" i="1"/>
  <c r="H27" i="1"/>
  <c r="E26" i="1"/>
  <c r="F26" i="1"/>
  <c r="G26" i="1"/>
  <c r="H26" i="1"/>
  <c r="E25" i="1"/>
  <c r="F25" i="1"/>
  <c r="G25" i="1"/>
  <c r="H25" i="1"/>
  <c r="E24" i="1"/>
  <c r="F24" i="1"/>
  <c r="G24" i="1"/>
  <c r="H24" i="1"/>
  <c r="E23" i="1"/>
  <c r="F23" i="1"/>
  <c r="G23" i="1"/>
  <c r="H23" i="1"/>
  <c r="E22" i="1"/>
  <c r="F22" i="1"/>
  <c r="G22" i="1"/>
  <c r="H22" i="1"/>
  <c r="F21" i="1"/>
  <c r="G21" i="1"/>
  <c r="H21" i="1"/>
  <c r="F20" i="1"/>
  <c r="G20" i="1"/>
  <c r="H20" i="1"/>
  <c r="F19" i="1"/>
  <c r="G19" i="1"/>
  <c r="H19" i="1"/>
  <c r="E18" i="1"/>
  <c r="F18" i="1"/>
  <c r="G18" i="1"/>
  <c r="H18" i="1"/>
  <c r="E17" i="1"/>
  <c r="F17" i="1"/>
  <c r="G17" i="1"/>
  <c r="H17" i="1"/>
  <c r="E16" i="1"/>
  <c r="F16" i="1"/>
  <c r="G16" i="1"/>
  <c r="H16" i="1"/>
  <c r="E15" i="1"/>
  <c r="F15" i="1"/>
  <c r="G15" i="1"/>
  <c r="H15" i="1"/>
  <c r="E14" i="1"/>
  <c r="F14" i="1"/>
  <c r="G14" i="1"/>
  <c r="H14" i="1"/>
  <c r="E13" i="1"/>
  <c r="F13" i="1"/>
  <c r="G13" i="1"/>
  <c r="H13" i="1"/>
  <c r="E12" i="1"/>
  <c r="F12" i="1"/>
  <c r="G12" i="1"/>
  <c r="H12" i="1"/>
  <c r="E11" i="1"/>
  <c r="F11" i="1"/>
  <c r="G11" i="1"/>
  <c r="H11" i="1"/>
  <c r="E10" i="1"/>
  <c r="F10" i="1"/>
  <c r="G10" i="1"/>
  <c r="H10" i="1"/>
  <c r="E9" i="1"/>
  <c r="F9" i="1"/>
  <c r="G9" i="1"/>
  <c r="H9" i="1"/>
  <c r="E8" i="1"/>
  <c r="F8" i="1"/>
  <c r="G8" i="1"/>
  <c r="H8" i="1"/>
  <c r="E7" i="1"/>
  <c r="F7" i="1"/>
  <c r="G7" i="1"/>
  <c r="H7" i="1"/>
  <c r="E6" i="1"/>
  <c r="F6" i="1"/>
  <c r="G6" i="1"/>
  <c r="H6" i="1"/>
  <c r="E5" i="1"/>
  <c r="F5" i="1"/>
  <c r="G5" i="1"/>
  <c r="H5" i="1"/>
  <c r="E4" i="1"/>
  <c r="F4" i="1"/>
  <c r="G4" i="1"/>
  <c r="H4" i="1"/>
  <c r="H34" i="1"/>
  <c r="G34" i="1"/>
  <c r="F34" i="1"/>
  <c r="H3" i="1"/>
  <c r="G3" i="1"/>
  <c r="F3" i="1"/>
  <c r="E34" i="1"/>
  <c r="E3" i="1"/>
</calcChain>
</file>

<file path=xl/sharedStrings.xml><?xml version="1.0" encoding="utf-8"?>
<sst xmlns="http://schemas.openxmlformats.org/spreadsheetml/2006/main" count="124" uniqueCount="53">
  <si>
    <t>Club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</si>
  <si>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</si>
  <si>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</si>
  <si>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</si>
  <si>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</si>
  <si>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</si>
  <si>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</si>
  <si>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</si>
  <si>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</si>
  <si>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</si>
  <si>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</si>
  <si>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</si>
  <si>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</si>
  <si>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</si>
  <si>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</si>
  <si>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</si>
  <si>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</si>
  <si>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</si>
  <si>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</si>
  <si>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</si>
  <si>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</si>
  <si>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</si>
  <si>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</si>
  <si>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</si>
  <si>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</si>
  <si>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</si>
  <si>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</si>
  <si>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</si>
  <si>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</si>
  <si>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</si>
  <si>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</si>
  <si>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</si>
  <si>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</si>
  <si>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5.6% CAGR</t>
  </si>
  <si>
    <t>2019 Rank</t>
  </si>
  <si>
    <t>3.3% Growth</t>
  </si>
  <si>
    <t>2024 Rank</t>
  </si>
  <si>
    <t>2% Growth</t>
  </si>
  <si>
    <t>4.4% Growth</t>
  </si>
  <si>
    <t>Oakland Raiders</t>
  </si>
  <si>
    <t>Washington Redskins</t>
  </si>
  <si>
    <t>2019 Total Revenue</t>
  </si>
  <si>
    <t>2018 Total Revenue</t>
  </si>
  <si>
    <t>2017 Total Revenue</t>
  </si>
  <si>
    <t>2016 Total Revenue</t>
  </si>
  <si>
    <t>2015 Total Revenue</t>
  </si>
  <si>
    <t>2014 Total Revenue</t>
  </si>
  <si>
    <t>Total</t>
  </si>
  <si>
    <t>Total w/o new stadium clubs</t>
  </si>
  <si>
    <t>Total w/o new stadium + reno clubs</t>
  </si>
  <si>
    <t>3.0% CAGR</t>
  </si>
  <si>
    <t>2.4% Growth</t>
  </si>
  <si>
    <t>1%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</si>
</sst>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/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zoomScale="85" zoomScaleNormal="85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X2" sqref="X2:X34"/>
    </sheetView>
  </sheetViews>
  <sheetFormatPr defaultRowHeight="14.4" x14ac:dyDescent="0.55000000000000004"/>
  <cols>
    <col min="1" max="1" width="23.7890625" bestFit="1" customWidth="1"/>
    <col min="2" max="2" width="14.3125" bestFit="1" customWidth="1"/>
    <col min="3" max="3" width="9.47265625" bestFit="1" customWidth="1"/>
    <col min="4" max="4" width="4.20703125" customWidth="1"/>
    <col min="5" max="8" width="14.3125" bestFit="1" customWidth="1"/>
    <col min="9" max="9" width="14.3125" customWidth="1"/>
    <col min="10" max="10" width="3" customWidth="1"/>
    <col min="11" max="11" width="13.3125" bestFit="1" customWidth="1"/>
    <col min="12" max="13" width="11.734375" bestFit="1" customWidth="1"/>
    <col min="14" max="14" width="9.47265625" bestFit="1" customWidth="1"/>
    <col min="15" max="15" width="3.47265625" customWidth="1"/>
    <col min="16" max="18" width="11.734375" bestFit="1" customWidth="1"/>
    <col min="19" max="19" width="9.47265625" bestFit="1" customWidth="1"/>
    <col min="20" max="20" width="4.3125" customWidth="1"/>
    <col min="21" max="23" width="12.734375" bestFit="1" customWidth="1"/>
    <col min="24" max="24" width="9.7890625" bestFit="1" customWidth="1"/>
  </cols>
  <sheetData>
    <row r="1" spans="1:24" x14ac:dyDescent="0.55000000000000004">
      <c r="B1" s="16" t="s">
        <v>33</v>
      </c>
      <c r="C1" s="16"/>
      <c r="D1" s="16"/>
      <c r="E1" s="16"/>
      <c r="F1" s="16"/>
      <c r="G1" s="16"/>
      <c r="H1" s="16"/>
      <c r="I1" s="3"/>
      <c r="K1" s="16" t="s">
        <v>35</v>
      </c>
      <c r="L1" s="16"/>
      <c r="M1" s="16"/>
      <c r="N1" s="5"/>
      <c r="O1" s="5"/>
      <c r="P1" s="16" t="s">
        <v>37</v>
      </c>
      <c r="Q1" s="16"/>
      <c r="R1" s="16"/>
      <c r="S1" s="5"/>
      <c r="U1" s="16" t="s">
        <v>38</v>
      </c>
      <c r="V1" s="16"/>
      <c r="W1" s="16"/>
      <c r="X1" s="5"/>
    </row>
    <row r="2" spans="1:24" x14ac:dyDescent="0.55000000000000004">
      <c r="A2" t="s">
        <v>0</v>
      </c>
      <c r="B2" s="3">
        <v>2019</v>
      </c>
      <c r="C2" s="14" t="s">
        <v>34</v>
      </c>
      <c r="D2" s="3"/>
      <c r="E2" s="3">
        <v>2021</v>
      </c>
      <c r="F2" s="3">
        <v>2022</v>
      </c>
      <c r="G2" s="3">
        <v>2023</v>
      </c>
      <c r="H2" s="3">
        <v>2024</v>
      </c>
      <c r="I2" s="3" t="s">
        <v>36</v>
      </c>
      <c r="K2" s="3">
        <v>2022</v>
      </c>
      <c r="L2" s="3">
        <v>2023</v>
      </c>
      <c r="M2" s="3">
        <v>2024</v>
      </c>
      <c r="N2" s="3" t="s">
        <v>36</v>
      </c>
      <c r="P2" s="3">
        <v>2022</v>
      </c>
      <c r="Q2" s="3">
        <v>2023</v>
      </c>
      <c r="R2" s="3">
        <v>2024</v>
      </c>
      <c r="S2" s="3" t="s">
        <v>36</v>
      </c>
      <c r="U2" s="11">
        <v>2022</v>
      </c>
      <c r="V2" s="11">
        <v>2023</v>
      </c>
      <c r="W2" s="11">
        <v>2024</v>
      </c>
      <c r="X2" s="14" t="s">
        <v>36</v>
      </c>
    </row>
    <row r="3" spans="1:24" x14ac:dyDescent="0.55000000000000004">
      <c r="A3" t="s">
        <v>1</v>
      </c>
      <c r="B3" s="4">
        <v>41007515.719999999</v>
      </c>
      <c r="C3" s="15">
        <f>RANK(B3,$B$3:$B$34)</f>
        <v>21</v>
      </c>
      <c r="D3" s="4"/>
      <c r="E3" s="4">
        <f t="shared" ref="E3:E18" si="0">B3</f>
        <v>41007515.719999999</v>
      </c>
      <c r="F3" s="4">
        <f>E3*1.056</f>
        <v>43303936.600320004</v>
      </c>
      <c r="G3" s="4">
        <f>F3*1.056</f>
        <v>45728957.049937926</v>
      </c>
      <c r="H3" s="4">
        <f>G3*1.056</f>
        <v>48289778.64473445</v>
      </c>
      <c r="I3" s="2">
        <f>RANK(H3,$H$3:$H$34)</f>
        <v>23</v>
      </c>
      <c r="K3" s="4">
        <f>E3*1.033</f>
        <v>42360763.738759995</v>
      </c>
      <c r="L3" s="4">
        <f>K3*1.033</f>
        <v>43758668.942139074</v>
      </c>
      <c r="M3" s="4">
        <f>L3*1.033</f>
        <v>45202705.017229661</v>
      </c>
      <c r="N3" s="2">
        <f>RANK(M3,$M$3:$M$34)</f>
        <v>23</v>
      </c>
      <c r="P3" s="4">
        <f>B3*1.02</f>
        <v>41827666.034400001</v>
      </c>
      <c r="Q3" s="4">
        <f>P3*1.02</f>
        <v>42664219.355088003</v>
      </c>
      <c r="R3" s="4">
        <f>Q3*1.02</f>
        <v>43517503.742189765</v>
      </c>
      <c r="S3" s="2">
        <f>RANK(R3,$R$3:$R$34)</f>
        <v>21</v>
      </c>
      <c r="U3" s="4">
        <f>B3*1.044</f>
        <v>42811846.411679998</v>
      </c>
      <c r="V3" s="4">
        <f t="shared" ref="V3:W5" si="1">U3*1.044</f>
        <v>44695567.653793916</v>
      </c>
      <c r="W3" s="4">
        <f t="shared" si="1"/>
        <v>46662172.630560853</v>
      </c>
      <c r="X3" s="15">
        <f t="shared" ref="X3:X17" si="2">RANK(W3,$W$3:$W$34)</f>
        <v>23</v>
      </c>
    </row>
    <row r="4" spans="1:24" x14ac:dyDescent="0.55000000000000004">
      <c r="A4" t="s">
        <v>2</v>
      </c>
      <c r="B4" s="4">
        <v>79974987.36999999</v>
      </c>
      <c r="C4" s="15">
        <f t="shared" ref="C4:C33" si="3">RANK(B4,$B$3:$B$34)</f>
        <v>3</v>
      </c>
      <c r="D4" s="4"/>
      <c r="E4" s="4">
        <f t="shared" si="0"/>
        <v>79974987.36999999</v>
      </c>
      <c r="F4" s="4">
        <f t="shared" ref="F4:H4" si="4">E4*1.056</f>
        <v>84453586.662719995</v>
      </c>
      <c r="G4" s="4">
        <f t="shared" si="4"/>
        <v>89182987.51583232</v>
      </c>
      <c r="H4" s="4">
        <f t="shared" si="4"/>
        <v>94177234.816718936</v>
      </c>
      <c r="I4" s="2">
        <f t="shared" ref="I4:I33" si="5">RANK(H4,$H$3:$H$34)</f>
        <v>3</v>
      </c>
      <c r="K4" s="4">
        <f t="shared" ref="K4:K34" si="6">E4*1.033</f>
        <v>82614161.953209981</v>
      </c>
      <c r="L4" s="4">
        <f t="shared" ref="L4:M34" si="7">K4*1.033</f>
        <v>85340429.297665909</v>
      </c>
      <c r="M4" s="4">
        <f t="shared" si="7"/>
        <v>88156663.464488879</v>
      </c>
      <c r="N4" s="2">
        <f t="shared" ref="N4:N33" si="8">RANK(M4,$M$3:$M$34)</f>
        <v>3</v>
      </c>
      <c r="P4" s="4">
        <f t="shared" ref="P4:P34" si="9">B4*1.02</f>
        <v>81574487.117399991</v>
      </c>
      <c r="Q4" s="4">
        <f t="shared" ref="Q4:R4" si="10">P4*1.02</f>
        <v>83205976.859747991</v>
      </c>
      <c r="R4" s="4">
        <f t="shared" si="10"/>
        <v>84870096.396942958</v>
      </c>
      <c r="S4" s="2">
        <f t="shared" ref="S4:S34" si="11">RANK(R4,$R$3:$R$34)</f>
        <v>3</v>
      </c>
      <c r="U4" s="4">
        <f>B4*1.044</f>
        <v>83493886.814279988</v>
      </c>
      <c r="V4" s="4">
        <f t="shared" si="1"/>
        <v>87167617.834108308</v>
      </c>
      <c r="W4" s="4">
        <f t="shared" si="1"/>
        <v>91002993.01880908</v>
      </c>
      <c r="X4" s="15">
        <f t="shared" si="2"/>
        <v>3</v>
      </c>
    </row>
    <row r="5" spans="1:24" x14ac:dyDescent="0.55000000000000004">
      <c r="A5" t="s">
        <v>3</v>
      </c>
      <c r="B5" s="4">
        <v>40581933</v>
      </c>
      <c r="C5" s="15">
        <f t="shared" si="3"/>
        <v>22</v>
      </c>
      <c r="D5" s="4"/>
      <c r="E5" s="4">
        <f t="shared" si="0"/>
        <v>40581933</v>
      </c>
      <c r="F5" s="4">
        <f t="shared" ref="F5:H5" si="12">E5*1.056</f>
        <v>42854521.248000003</v>
      </c>
      <c r="G5" s="4">
        <f t="shared" si="12"/>
        <v>45254374.437888004</v>
      </c>
      <c r="H5" s="4">
        <f t="shared" si="12"/>
        <v>47788619.406409733</v>
      </c>
      <c r="I5" s="2">
        <f t="shared" si="5"/>
        <v>24</v>
      </c>
      <c r="K5" s="4">
        <f t="shared" si="6"/>
        <v>41921136.788999997</v>
      </c>
      <c r="L5" s="4">
        <f t="shared" si="7"/>
        <v>43304534.303036995</v>
      </c>
      <c r="M5" s="4">
        <f t="shared" si="7"/>
        <v>44733583.935037211</v>
      </c>
      <c r="N5" s="2">
        <f t="shared" si="8"/>
        <v>24</v>
      </c>
      <c r="P5" s="4">
        <f t="shared" si="9"/>
        <v>41393571.660000004</v>
      </c>
      <c r="Q5" s="4">
        <f t="shared" ref="Q5:R5" si="13">P5*1.02</f>
        <v>42221443.093200006</v>
      </c>
      <c r="R5" s="4">
        <f t="shared" si="13"/>
        <v>43065871.955064006</v>
      </c>
      <c r="S5" s="2">
        <f t="shared" si="11"/>
        <v>22</v>
      </c>
      <c r="U5" s="4">
        <f>B5*1.044</f>
        <v>42367538.052000001</v>
      </c>
      <c r="V5" s="4">
        <f t="shared" si="1"/>
        <v>44231709.726288006</v>
      </c>
      <c r="W5" s="4">
        <f t="shared" si="1"/>
        <v>46177904.954244681</v>
      </c>
      <c r="X5" s="15">
        <f t="shared" si="2"/>
        <v>24</v>
      </c>
    </row>
    <row r="6" spans="1:24" x14ac:dyDescent="0.55000000000000004">
      <c r="A6" t="s">
        <v>4</v>
      </c>
      <c r="B6" s="4">
        <v>29251095</v>
      </c>
      <c r="C6" s="15">
        <f t="shared" si="3"/>
        <v>29</v>
      </c>
      <c r="D6" s="4"/>
      <c r="E6" s="4">
        <f t="shared" si="0"/>
        <v>29251095</v>
      </c>
      <c r="F6" s="4">
        <f t="shared" ref="F6:H6" si="14">E6*1.056</f>
        <v>30889156.32</v>
      </c>
      <c r="G6" s="4">
        <f t="shared" si="14"/>
        <v>32618949.07392</v>
      </c>
      <c r="H6" s="4">
        <f t="shared" si="14"/>
        <v>34445610.222059526</v>
      </c>
      <c r="I6" s="2">
        <f t="shared" si="5"/>
        <v>30</v>
      </c>
      <c r="K6" s="4">
        <f t="shared" si="6"/>
        <v>30216381.134999998</v>
      </c>
      <c r="L6" s="4">
        <f t="shared" si="7"/>
        <v>31213521.712454997</v>
      </c>
      <c r="M6" s="4">
        <f t="shared" si="7"/>
        <v>32243567.928966008</v>
      </c>
      <c r="N6" s="2">
        <f t="shared" si="8"/>
        <v>30</v>
      </c>
      <c r="P6" s="4">
        <f t="shared" si="9"/>
        <v>29836116.900000002</v>
      </c>
      <c r="Q6" s="4">
        <f t="shared" ref="Q6:R6" si="15">P6*1.02</f>
        <v>30432839.238000002</v>
      </c>
      <c r="R6" s="4">
        <f t="shared" si="15"/>
        <v>31041496.022760004</v>
      </c>
      <c r="S6" s="2">
        <f t="shared" si="11"/>
        <v>29</v>
      </c>
      <c r="U6" s="4">
        <f t="shared" ref="U6:U34" si="16">B6*1.044</f>
        <v>30538143.18</v>
      </c>
      <c r="V6" s="4">
        <f t="shared" ref="V6:W6" si="17">U6*1.044</f>
        <v>31881821.47992</v>
      </c>
      <c r="W6" s="4">
        <f t="shared" si="17"/>
        <v>33284621.625036482</v>
      </c>
      <c r="X6" s="15">
        <f t="shared" si="2"/>
        <v>30</v>
      </c>
    </row>
    <row r="7" spans="1:24" x14ac:dyDescent="0.55000000000000004">
      <c r="A7" t="s">
        <v>5</v>
      </c>
      <c r="B7" s="4">
        <v>44616165</v>
      </c>
      <c r="C7" s="15">
        <f t="shared" si="3"/>
        <v>17</v>
      </c>
      <c r="D7" s="4"/>
      <c r="E7" s="4">
        <f t="shared" si="0"/>
        <v>44616165</v>
      </c>
      <c r="F7" s="4">
        <f t="shared" ref="F7:H7" si="18">E7*1.056</f>
        <v>47114670.240000002</v>
      </c>
      <c r="G7" s="4">
        <f t="shared" si="18"/>
        <v>49753091.773440003</v>
      </c>
      <c r="H7" s="4">
        <f t="shared" si="18"/>
        <v>52539264.912752643</v>
      </c>
      <c r="I7" s="2">
        <f t="shared" si="5"/>
        <v>19</v>
      </c>
      <c r="K7" s="4">
        <f t="shared" si="6"/>
        <v>46088498.444999993</v>
      </c>
      <c r="L7" s="4">
        <f t="shared" si="7"/>
        <v>47609418.893684991</v>
      </c>
      <c r="M7" s="4">
        <f t="shared" si="7"/>
        <v>49180529.717176594</v>
      </c>
      <c r="N7" s="2">
        <f t="shared" si="8"/>
        <v>19</v>
      </c>
      <c r="P7" s="4">
        <f t="shared" si="9"/>
        <v>45508488.300000004</v>
      </c>
      <c r="Q7" s="4">
        <f t="shared" ref="Q7:R7" si="19">P7*1.02</f>
        <v>46418658.066000007</v>
      </c>
      <c r="R7" s="4">
        <f t="shared" si="19"/>
        <v>47347031.227320008</v>
      </c>
      <c r="S7" s="2">
        <f t="shared" si="11"/>
        <v>17</v>
      </c>
      <c r="U7" s="4">
        <f t="shared" si="16"/>
        <v>46579276.260000005</v>
      </c>
      <c r="V7" s="4">
        <f t="shared" ref="V7:W7" si="20">U7*1.044</f>
        <v>48628764.415440008</v>
      </c>
      <c r="W7" s="4">
        <f t="shared" si="20"/>
        <v>50768430.049719371</v>
      </c>
      <c r="X7" s="15">
        <f t="shared" si="2"/>
        <v>19</v>
      </c>
    </row>
    <row r="8" spans="1:24" x14ac:dyDescent="0.55000000000000004">
      <c r="A8" t="s">
        <v>6</v>
      </c>
      <c r="B8" s="4">
        <v>52579946</v>
      </c>
      <c r="C8" s="15">
        <f t="shared" si="3"/>
        <v>13</v>
      </c>
      <c r="D8" s="4"/>
      <c r="E8" s="4">
        <f t="shared" si="0"/>
        <v>52579946</v>
      </c>
      <c r="F8" s="4">
        <f t="shared" ref="F8:H8" si="21">E8*1.056</f>
        <v>55524422.976000004</v>
      </c>
      <c r="G8" s="4">
        <f t="shared" si="21"/>
        <v>58633790.662656009</v>
      </c>
      <c r="H8" s="4">
        <f t="shared" si="21"/>
        <v>61917282.939764746</v>
      </c>
      <c r="I8" s="2">
        <f t="shared" si="5"/>
        <v>15</v>
      </c>
      <c r="K8" s="4">
        <f t="shared" si="6"/>
        <v>54315084.217999995</v>
      </c>
      <c r="L8" s="4">
        <f t="shared" si="7"/>
        <v>56107481.997193992</v>
      </c>
      <c r="M8" s="4">
        <f t="shared" si="7"/>
        <v>57959028.903101392</v>
      </c>
      <c r="N8" s="2">
        <f t="shared" si="8"/>
        <v>15</v>
      </c>
      <c r="P8" s="4">
        <f t="shared" si="9"/>
        <v>53631544.920000002</v>
      </c>
      <c r="Q8" s="4">
        <f t="shared" ref="Q8:R8" si="22">P8*1.02</f>
        <v>54704175.818400003</v>
      </c>
      <c r="R8" s="4">
        <f t="shared" si="22"/>
        <v>55798259.334768005</v>
      </c>
      <c r="S8" s="2">
        <f t="shared" si="11"/>
        <v>13</v>
      </c>
      <c r="U8" s="4">
        <f t="shared" si="16"/>
        <v>54893463.624000005</v>
      </c>
      <c r="V8" s="4">
        <f t="shared" ref="V8:W8" si="23">U8*1.044</f>
        <v>57308776.023456007</v>
      </c>
      <c r="W8" s="4">
        <f t="shared" si="23"/>
        <v>59830362.16848807</v>
      </c>
      <c r="X8" s="15">
        <f t="shared" si="2"/>
        <v>15</v>
      </c>
    </row>
    <row r="9" spans="1:24" x14ac:dyDescent="0.55000000000000004">
      <c r="A9" t="s">
        <v>7</v>
      </c>
      <c r="B9" s="4">
        <v>16809466</v>
      </c>
      <c r="C9" s="15">
        <f t="shared" si="3"/>
        <v>31</v>
      </c>
      <c r="D9" s="4"/>
      <c r="E9" s="4">
        <f t="shared" si="0"/>
        <v>16809466</v>
      </c>
      <c r="F9" s="4">
        <f t="shared" ref="F9:H9" si="24">E9*1.056</f>
        <v>17750796.096000001</v>
      </c>
      <c r="G9" s="4">
        <f t="shared" si="24"/>
        <v>18744840.677376002</v>
      </c>
      <c r="H9" s="4">
        <f t="shared" si="24"/>
        <v>19794551.75530906</v>
      </c>
      <c r="I9" s="2">
        <f t="shared" si="5"/>
        <v>32</v>
      </c>
      <c r="K9" s="4">
        <f t="shared" si="6"/>
        <v>17364178.377999999</v>
      </c>
      <c r="L9" s="4">
        <f t="shared" si="7"/>
        <v>17937196.264473997</v>
      </c>
      <c r="M9" s="4">
        <f t="shared" si="7"/>
        <v>18529123.741201639</v>
      </c>
      <c r="N9" s="2">
        <f t="shared" si="8"/>
        <v>32</v>
      </c>
      <c r="P9" s="4">
        <f t="shared" si="9"/>
        <v>17145655.32</v>
      </c>
      <c r="Q9" s="4">
        <f t="shared" ref="Q9:R9" si="25">P9*1.02</f>
        <v>17488568.426400002</v>
      </c>
      <c r="R9" s="4">
        <f t="shared" si="25"/>
        <v>17838339.794928003</v>
      </c>
      <c r="S9" s="2">
        <f t="shared" si="11"/>
        <v>31</v>
      </c>
      <c r="U9" s="4">
        <f t="shared" si="16"/>
        <v>17549082.504000001</v>
      </c>
      <c r="V9" s="4">
        <f t="shared" ref="V9:W9" si="26">U9*1.044</f>
        <v>18321242.134176001</v>
      </c>
      <c r="W9" s="4">
        <f t="shared" si="26"/>
        <v>19127376.788079746</v>
      </c>
      <c r="X9" s="15">
        <f t="shared" si="2"/>
        <v>32</v>
      </c>
    </row>
    <row r="10" spans="1:24" x14ac:dyDescent="0.55000000000000004">
      <c r="A10" t="s">
        <v>8</v>
      </c>
      <c r="B10" s="4">
        <v>41306633</v>
      </c>
      <c r="C10" s="15">
        <f t="shared" si="3"/>
        <v>20</v>
      </c>
      <c r="D10" s="4"/>
      <c r="E10" s="4">
        <f t="shared" si="0"/>
        <v>41306633</v>
      </c>
      <c r="F10" s="4">
        <f t="shared" ref="F10:H10" si="27">E10*1.056</f>
        <v>43619804.447999999</v>
      </c>
      <c r="G10" s="4">
        <f t="shared" si="27"/>
        <v>46062513.497088</v>
      </c>
      <c r="H10" s="4">
        <f t="shared" si="27"/>
        <v>48642014.252924934</v>
      </c>
      <c r="I10" s="2">
        <f t="shared" si="5"/>
        <v>22</v>
      </c>
      <c r="K10" s="4">
        <f t="shared" si="6"/>
        <v>42669751.888999999</v>
      </c>
      <c r="L10" s="4">
        <f t="shared" si="7"/>
        <v>44077853.701336995</v>
      </c>
      <c r="M10" s="4">
        <f t="shared" si="7"/>
        <v>45532422.87348111</v>
      </c>
      <c r="N10" s="2">
        <f t="shared" si="8"/>
        <v>22</v>
      </c>
      <c r="P10" s="4">
        <f t="shared" si="9"/>
        <v>42132765.660000004</v>
      </c>
      <c r="Q10" s="4">
        <f t="shared" ref="Q10:R10" si="28">P10*1.02</f>
        <v>42975420.973200008</v>
      </c>
      <c r="R10" s="4">
        <f t="shared" si="28"/>
        <v>43834929.392664008</v>
      </c>
      <c r="S10" s="2">
        <f t="shared" si="11"/>
        <v>20</v>
      </c>
      <c r="U10" s="4">
        <f t="shared" si="16"/>
        <v>43124124.851999998</v>
      </c>
      <c r="V10" s="4">
        <f t="shared" ref="V10:W10" si="29">U10*1.044</f>
        <v>45021586.345487997</v>
      </c>
      <c r="W10" s="4">
        <f t="shared" si="29"/>
        <v>47002536.144689471</v>
      </c>
      <c r="X10" s="15">
        <f t="shared" si="2"/>
        <v>22</v>
      </c>
    </row>
    <row r="11" spans="1:24" x14ac:dyDescent="0.55000000000000004">
      <c r="A11" t="s">
        <v>9</v>
      </c>
      <c r="B11" s="4">
        <v>122117269.14</v>
      </c>
      <c r="C11" s="15">
        <f t="shared" si="3"/>
        <v>1</v>
      </c>
      <c r="D11" s="4"/>
      <c r="E11" s="4">
        <f t="shared" si="0"/>
        <v>122117269.14</v>
      </c>
      <c r="F11" s="4">
        <f t="shared" ref="F11:H11" si="30">E11*1.056</f>
        <v>128955836.21184</v>
      </c>
      <c r="G11" s="4">
        <f t="shared" si="30"/>
        <v>136177363.03970304</v>
      </c>
      <c r="H11" s="4">
        <f t="shared" si="30"/>
        <v>143803295.36992642</v>
      </c>
      <c r="I11" s="2">
        <f t="shared" si="5"/>
        <v>1</v>
      </c>
      <c r="K11" s="4">
        <f t="shared" si="6"/>
        <v>126147139.02161999</v>
      </c>
      <c r="L11" s="4">
        <f t="shared" si="7"/>
        <v>130309994.60933344</v>
      </c>
      <c r="M11" s="4">
        <f t="shared" si="7"/>
        <v>134610224.43144143</v>
      </c>
      <c r="N11" s="2">
        <f t="shared" si="8"/>
        <v>1</v>
      </c>
      <c r="P11" s="4">
        <f t="shared" si="9"/>
        <v>124559614.5228</v>
      </c>
      <c r="Q11" s="4">
        <f t="shared" ref="Q11:R11" si="31">P11*1.02</f>
        <v>127050806.813256</v>
      </c>
      <c r="R11" s="4">
        <f t="shared" si="31"/>
        <v>129591822.94952112</v>
      </c>
      <c r="S11" s="2">
        <f t="shared" si="11"/>
        <v>1</v>
      </c>
      <c r="U11" s="4">
        <f t="shared" si="16"/>
        <v>127490428.98216</v>
      </c>
      <c r="V11" s="4">
        <f t="shared" ref="V11:W11" si="32">U11*1.044</f>
        <v>133100007.85737504</v>
      </c>
      <c r="W11" s="4">
        <f t="shared" si="32"/>
        <v>138956408.20309955</v>
      </c>
      <c r="X11" s="15">
        <f t="shared" si="2"/>
        <v>1</v>
      </c>
    </row>
    <row r="12" spans="1:24" x14ac:dyDescent="0.55000000000000004">
      <c r="A12" t="s">
        <v>10</v>
      </c>
      <c r="B12" s="4">
        <v>44293160.149999999</v>
      </c>
      <c r="C12" s="15">
        <f t="shared" si="3"/>
        <v>18</v>
      </c>
      <c r="D12" s="4"/>
      <c r="E12" s="4">
        <f t="shared" si="0"/>
        <v>44293160.149999999</v>
      </c>
      <c r="F12" s="4">
        <f t="shared" ref="F12:H12" si="33">E12*1.056</f>
        <v>46773577.1184</v>
      </c>
      <c r="G12" s="4">
        <f t="shared" si="33"/>
        <v>49392897.437030405</v>
      </c>
      <c r="H12" s="4">
        <f t="shared" si="33"/>
        <v>52158899.69350411</v>
      </c>
      <c r="I12" s="2">
        <f t="shared" si="5"/>
        <v>20</v>
      </c>
      <c r="K12" s="4">
        <f t="shared" si="6"/>
        <v>45754834.434949994</v>
      </c>
      <c r="L12" s="4">
        <f t="shared" si="7"/>
        <v>47264743.971303344</v>
      </c>
      <c r="M12" s="4">
        <f t="shared" si="7"/>
        <v>48824480.522356354</v>
      </c>
      <c r="N12" s="2">
        <f t="shared" si="8"/>
        <v>20</v>
      </c>
      <c r="P12" s="4">
        <f t="shared" si="9"/>
        <v>45179023.353</v>
      </c>
      <c r="Q12" s="4">
        <f t="shared" ref="Q12:R12" si="34">P12*1.02</f>
        <v>46082603.82006</v>
      </c>
      <c r="R12" s="4">
        <f t="shared" si="34"/>
        <v>47004255.896461204</v>
      </c>
      <c r="S12" s="2">
        <f t="shared" si="11"/>
        <v>18</v>
      </c>
      <c r="U12" s="4">
        <f t="shared" si="16"/>
        <v>46242059.196599998</v>
      </c>
      <c r="V12" s="4">
        <f t="shared" ref="V12:W12" si="35">U12*1.044</f>
        <v>48276709.801250398</v>
      </c>
      <c r="W12" s="4">
        <f t="shared" si="35"/>
        <v>50400885.032505415</v>
      </c>
      <c r="X12" s="15">
        <f t="shared" si="2"/>
        <v>20</v>
      </c>
    </row>
    <row r="13" spans="1:24" x14ac:dyDescent="0.55000000000000004">
      <c r="A13" t="s">
        <v>11</v>
      </c>
      <c r="B13" s="4">
        <v>30058237</v>
      </c>
      <c r="C13" s="15">
        <f t="shared" si="3"/>
        <v>28</v>
      </c>
      <c r="D13" s="4"/>
      <c r="E13" s="4">
        <f t="shared" si="0"/>
        <v>30058237</v>
      </c>
      <c r="F13" s="4">
        <f t="shared" ref="F13:H13" si="36">E13*1.056</f>
        <v>31741498.272</v>
      </c>
      <c r="G13" s="4">
        <f t="shared" si="36"/>
        <v>33519022.175232001</v>
      </c>
      <c r="H13" s="4">
        <f t="shared" si="36"/>
        <v>35396087.417044997</v>
      </c>
      <c r="I13" s="2">
        <f t="shared" si="5"/>
        <v>29</v>
      </c>
      <c r="K13" s="4">
        <f t="shared" si="6"/>
        <v>31050158.820999999</v>
      </c>
      <c r="L13" s="4">
        <f t="shared" si="7"/>
        <v>32074814.062092997</v>
      </c>
      <c r="M13" s="4">
        <f t="shared" si="7"/>
        <v>33133282.926142063</v>
      </c>
      <c r="N13" s="2">
        <f t="shared" si="8"/>
        <v>29</v>
      </c>
      <c r="P13" s="4">
        <f t="shared" si="9"/>
        <v>30659401.740000002</v>
      </c>
      <c r="Q13" s="4">
        <f t="shared" ref="Q13:R13" si="37">P13*1.02</f>
        <v>31272589.774800003</v>
      </c>
      <c r="R13" s="4">
        <f t="shared" si="37"/>
        <v>31898041.570296004</v>
      </c>
      <c r="S13" s="2">
        <f t="shared" si="11"/>
        <v>28</v>
      </c>
      <c r="U13" s="4">
        <f t="shared" si="16"/>
        <v>31380799.427999999</v>
      </c>
      <c r="V13" s="4">
        <f t="shared" ref="V13:W13" si="38">U13*1.044</f>
        <v>32761554.602832001</v>
      </c>
      <c r="W13" s="4">
        <f t="shared" si="38"/>
        <v>34203063.00535661</v>
      </c>
      <c r="X13" s="15">
        <f t="shared" si="2"/>
        <v>29</v>
      </c>
    </row>
    <row r="14" spans="1:24" x14ac:dyDescent="0.55000000000000004">
      <c r="A14" t="s">
        <v>12</v>
      </c>
      <c r="B14" s="4">
        <v>55295202.130000003</v>
      </c>
      <c r="C14" s="15">
        <f t="shared" si="3"/>
        <v>11</v>
      </c>
      <c r="D14" s="4"/>
      <c r="E14" s="4">
        <f t="shared" si="0"/>
        <v>55295202.130000003</v>
      </c>
      <c r="F14" s="4">
        <f t="shared" ref="F14:H14" si="39">E14*1.056</f>
        <v>58391733.449280009</v>
      </c>
      <c r="G14" s="4">
        <f t="shared" si="39"/>
        <v>61661670.522439688</v>
      </c>
      <c r="H14" s="4">
        <f t="shared" si="39"/>
        <v>65114724.071696311</v>
      </c>
      <c r="I14" s="2">
        <f t="shared" si="5"/>
        <v>13</v>
      </c>
      <c r="K14" s="4">
        <f t="shared" si="6"/>
        <v>57119943.800289996</v>
      </c>
      <c r="L14" s="4">
        <f t="shared" si="7"/>
        <v>59004901.945699558</v>
      </c>
      <c r="M14" s="4">
        <f t="shared" si="7"/>
        <v>60952063.709907636</v>
      </c>
      <c r="N14" s="2">
        <f t="shared" si="8"/>
        <v>13</v>
      </c>
      <c r="P14" s="4">
        <f t="shared" si="9"/>
        <v>56401106.172600001</v>
      </c>
      <c r="Q14" s="4">
        <f t="shared" ref="Q14:R14" si="40">P14*1.02</f>
        <v>57529128.296052001</v>
      </c>
      <c r="R14" s="4">
        <f t="shared" si="40"/>
        <v>58679710.86197304</v>
      </c>
      <c r="S14" s="2">
        <f t="shared" si="11"/>
        <v>11</v>
      </c>
      <c r="U14" s="4">
        <f t="shared" si="16"/>
        <v>57728191.023720004</v>
      </c>
      <c r="V14" s="4">
        <f t="shared" ref="V14:W14" si="41">U14*1.044</f>
        <v>60268231.428763688</v>
      </c>
      <c r="W14" s="4">
        <f t="shared" si="41"/>
        <v>62920033.611629292</v>
      </c>
      <c r="X14" s="15">
        <f t="shared" si="2"/>
        <v>13</v>
      </c>
    </row>
    <row r="15" spans="1:24" x14ac:dyDescent="0.55000000000000004">
      <c r="A15" t="s">
        <v>13</v>
      </c>
      <c r="B15" s="4">
        <v>63201531.310000002</v>
      </c>
      <c r="C15" s="15">
        <f t="shared" si="3"/>
        <v>9</v>
      </c>
      <c r="D15" s="4"/>
      <c r="E15" s="4">
        <f t="shared" si="0"/>
        <v>63201531.310000002</v>
      </c>
      <c r="F15" s="4">
        <f t="shared" ref="F15:H15" si="42">E15*1.056</f>
        <v>66740817.063360006</v>
      </c>
      <c r="G15" s="4">
        <f t="shared" si="42"/>
        <v>70478302.81890817</v>
      </c>
      <c r="H15" s="4">
        <f t="shared" si="42"/>
        <v>74425087.77676703</v>
      </c>
      <c r="I15" s="2">
        <f t="shared" si="5"/>
        <v>11</v>
      </c>
      <c r="K15" s="4">
        <f t="shared" si="6"/>
        <v>65287181.843229994</v>
      </c>
      <c r="L15" s="4">
        <f t="shared" si="7"/>
        <v>67441658.844056576</v>
      </c>
      <c r="M15" s="4">
        <f t="shared" si="7"/>
        <v>69667233.585910439</v>
      </c>
      <c r="N15" s="2">
        <f t="shared" si="8"/>
        <v>11</v>
      </c>
      <c r="P15" s="4">
        <f t="shared" si="9"/>
        <v>64465561.9362</v>
      </c>
      <c r="Q15" s="4">
        <f t="shared" ref="Q15:R15" si="43">P15*1.02</f>
        <v>65754873.174924001</v>
      </c>
      <c r="R15" s="4">
        <f t="shared" si="43"/>
        <v>67069970.638422482</v>
      </c>
      <c r="S15" s="2">
        <f t="shared" si="11"/>
        <v>9</v>
      </c>
      <c r="U15" s="4">
        <f t="shared" si="16"/>
        <v>65982398.687640004</v>
      </c>
      <c r="V15" s="4">
        <f t="shared" ref="V15:W15" si="44">U15*1.044</f>
        <v>68885624.229896173</v>
      </c>
      <c r="W15" s="4">
        <f t="shared" si="44"/>
        <v>71916591.696011603</v>
      </c>
      <c r="X15" s="15">
        <f t="shared" si="2"/>
        <v>11</v>
      </c>
    </row>
    <row r="16" spans="1:24" x14ac:dyDescent="0.55000000000000004">
      <c r="A16" t="s">
        <v>14</v>
      </c>
      <c r="B16" s="4">
        <v>42003496.25</v>
      </c>
      <c r="C16" s="15">
        <f t="shared" si="3"/>
        <v>19</v>
      </c>
      <c r="D16" s="4"/>
      <c r="E16" s="4">
        <f t="shared" si="0"/>
        <v>42003496.25</v>
      </c>
      <c r="F16" s="4">
        <f t="shared" ref="F16:H16" si="45">E16*1.056</f>
        <v>44355692.039999999</v>
      </c>
      <c r="G16" s="4">
        <f t="shared" si="45"/>
        <v>46839610.794239998</v>
      </c>
      <c r="H16" s="4">
        <f t="shared" si="45"/>
        <v>49462628.998717442</v>
      </c>
      <c r="I16" s="2">
        <f t="shared" si="5"/>
        <v>21</v>
      </c>
      <c r="K16" s="4">
        <f t="shared" si="6"/>
        <v>43389611.626249999</v>
      </c>
      <c r="L16" s="4">
        <f t="shared" si="7"/>
        <v>44821468.809916243</v>
      </c>
      <c r="M16" s="4">
        <f t="shared" si="7"/>
        <v>46300577.280643478</v>
      </c>
      <c r="N16" s="2">
        <f t="shared" si="8"/>
        <v>21</v>
      </c>
      <c r="P16" s="4">
        <f t="shared" si="9"/>
        <v>42843566.174999997</v>
      </c>
      <c r="Q16" s="4">
        <f t="shared" ref="Q16:R16" si="46">P16*1.02</f>
        <v>43700437.498499997</v>
      </c>
      <c r="R16" s="4">
        <f t="shared" si="46"/>
        <v>44574446.248470001</v>
      </c>
      <c r="S16" s="2">
        <f t="shared" si="11"/>
        <v>19</v>
      </c>
      <c r="U16" s="4">
        <f t="shared" si="16"/>
        <v>43851650.085000001</v>
      </c>
      <c r="V16" s="4">
        <f t="shared" ref="V16:W16" si="47">U16*1.044</f>
        <v>45781122.68874</v>
      </c>
      <c r="W16" s="4">
        <f t="shared" si="47"/>
        <v>47795492.087044559</v>
      </c>
      <c r="X16" s="15">
        <f t="shared" si="2"/>
        <v>21</v>
      </c>
    </row>
    <row r="17" spans="1:24" x14ac:dyDescent="0.55000000000000004">
      <c r="A17" t="s">
        <v>15</v>
      </c>
      <c r="B17" s="4">
        <v>38946967.350000001</v>
      </c>
      <c r="C17" s="15">
        <f t="shared" si="3"/>
        <v>23</v>
      </c>
      <c r="D17" s="4"/>
      <c r="E17" s="4">
        <f t="shared" si="0"/>
        <v>38946967.350000001</v>
      </c>
      <c r="F17" s="4">
        <f t="shared" ref="F17:H17" si="48">E17*1.056</f>
        <v>41127997.521600001</v>
      </c>
      <c r="G17" s="4">
        <f t="shared" si="48"/>
        <v>43431165.382809602</v>
      </c>
      <c r="H17" s="4">
        <f t="shared" si="48"/>
        <v>45863310.644246943</v>
      </c>
      <c r="I17" s="2">
        <f t="shared" si="5"/>
        <v>25</v>
      </c>
      <c r="K17" s="4">
        <f t="shared" si="6"/>
        <v>40232217.272550002</v>
      </c>
      <c r="L17" s="4">
        <f t="shared" si="7"/>
        <v>41559880.442544147</v>
      </c>
      <c r="M17" s="4">
        <f t="shared" si="7"/>
        <v>42931356.497148104</v>
      </c>
      <c r="N17" s="2">
        <f t="shared" si="8"/>
        <v>25</v>
      </c>
      <c r="P17" s="4">
        <f t="shared" si="9"/>
        <v>39725906.697000004</v>
      </c>
      <c r="Q17" s="4">
        <f t="shared" ref="Q17:R17" si="49">P17*1.02</f>
        <v>40520424.830940008</v>
      </c>
      <c r="R17" s="4">
        <f t="shared" si="49"/>
        <v>41330833.327558808</v>
      </c>
      <c r="S17" s="2">
        <f t="shared" si="11"/>
        <v>23</v>
      </c>
      <c r="U17" s="4">
        <f t="shared" si="16"/>
        <v>40660633.913400002</v>
      </c>
      <c r="V17" s="4">
        <f t="shared" ref="V17:W17" si="50">U17*1.044</f>
        <v>42449701.805589601</v>
      </c>
      <c r="W17" s="4">
        <f t="shared" si="50"/>
        <v>44317488.685035549</v>
      </c>
      <c r="X17" s="15">
        <f t="shared" si="2"/>
        <v>25</v>
      </c>
    </row>
    <row r="18" spans="1:24" x14ac:dyDescent="0.55000000000000004">
      <c r="A18" t="s">
        <v>16</v>
      </c>
      <c r="B18" s="4">
        <v>37101201.219999999</v>
      </c>
      <c r="C18" s="15">
        <f t="shared" si="3"/>
        <v>25</v>
      </c>
      <c r="D18" s="4"/>
      <c r="E18" s="4">
        <f t="shared" si="0"/>
        <v>37101201.219999999</v>
      </c>
      <c r="F18" s="4">
        <f t="shared" ref="F18:H18" si="51">E18*1.056</f>
        <v>39178868.48832</v>
      </c>
      <c r="G18" s="4">
        <f t="shared" si="51"/>
        <v>41372885.123665921</v>
      </c>
      <c r="H18" s="4">
        <f t="shared" si="51"/>
        <v>43689766.690591216</v>
      </c>
      <c r="I18" s="2">
        <f t="shared" si="5"/>
        <v>27</v>
      </c>
      <c r="K18" s="4">
        <f t="shared" si="6"/>
        <v>38325540.860259995</v>
      </c>
      <c r="L18" s="4">
        <f t="shared" si="7"/>
        <v>39590283.70864857</v>
      </c>
      <c r="M18" s="4">
        <f t="shared" si="7"/>
        <v>40896763.07103397</v>
      </c>
      <c r="N18" s="2">
        <f t="shared" si="8"/>
        <v>27</v>
      </c>
      <c r="P18" s="4">
        <f t="shared" si="9"/>
        <v>37843225.244400002</v>
      </c>
      <c r="Q18" s="4">
        <f t="shared" ref="Q18:R18" si="52">P18*1.02</f>
        <v>38600089.749288</v>
      </c>
      <c r="R18" s="4">
        <f t="shared" si="52"/>
        <v>39372091.544273764</v>
      </c>
      <c r="S18" s="2">
        <f t="shared" si="11"/>
        <v>25</v>
      </c>
      <c r="U18" s="4">
        <f t="shared" si="16"/>
        <v>38733654.073679999</v>
      </c>
      <c r="V18" s="4">
        <f t="shared" ref="V18:W18" si="53">U18*1.044</f>
        <v>40437934.852921918</v>
      </c>
      <c r="W18" s="4">
        <f t="shared" si="53"/>
        <v>42217203.986450486</v>
      </c>
      <c r="X18" s="15">
        <f>RANK(W18,$W$3:$W$34)</f>
        <v>27</v>
      </c>
    </row>
    <row r="19" spans="1:24" x14ac:dyDescent="0.55000000000000004">
      <c r="A19" s="8" t="s">
        <v>17</v>
      </c>
      <c r="B19" s="9">
        <v>11461091.810000001</v>
      </c>
      <c r="C19" s="15">
        <f t="shared" si="3"/>
        <v>32</v>
      </c>
      <c r="D19" s="9"/>
      <c r="E19" s="9">
        <v>72000000</v>
      </c>
      <c r="F19" s="9">
        <f t="shared" ref="F19:H19" si="54">E19*1.056</f>
        <v>76032000</v>
      </c>
      <c r="G19" s="9">
        <f t="shared" si="54"/>
        <v>80289792</v>
      </c>
      <c r="H19" s="9">
        <f t="shared" si="54"/>
        <v>84786020.351999998</v>
      </c>
      <c r="I19" s="10">
        <f t="shared" si="5"/>
        <v>5</v>
      </c>
      <c r="J19" s="8"/>
      <c r="K19" s="9">
        <f t="shared" si="6"/>
        <v>74376000</v>
      </c>
      <c r="L19" s="9">
        <f t="shared" si="7"/>
        <v>76830408</v>
      </c>
      <c r="M19" s="9">
        <f t="shared" si="7"/>
        <v>79365811.463999987</v>
      </c>
      <c r="N19" s="10">
        <f t="shared" si="8"/>
        <v>5</v>
      </c>
      <c r="O19" s="8"/>
      <c r="P19" s="9">
        <f t="shared" si="9"/>
        <v>11690313.646200001</v>
      </c>
      <c r="Q19" s="9">
        <f t="shared" ref="Q19:R19" si="55">P19*1.02</f>
        <v>11924119.919124002</v>
      </c>
      <c r="R19" s="9">
        <f t="shared" si="55"/>
        <v>12162602.317506481</v>
      </c>
      <c r="S19" s="10">
        <f t="shared" si="11"/>
        <v>32</v>
      </c>
      <c r="U19" s="9">
        <f>E19*1.044</f>
        <v>75168000</v>
      </c>
      <c r="V19" s="9">
        <f t="shared" ref="V19:W19" si="56">U19*1.044</f>
        <v>78475392</v>
      </c>
      <c r="W19" s="9">
        <f t="shared" si="56"/>
        <v>81928309.247999996</v>
      </c>
      <c r="X19" s="15">
        <f t="shared" ref="X19:X34" si="57">RANK(W19,$W$3:$W$34)</f>
        <v>5</v>
      </c>
    </row>
    <row r="20" spans="1:24" s="8" customFormat="1" x14ac:dyDescent="0.55000000000000004">
      <c r="A20" s="8" t="s">
        <v>18</v>
      </c>
      <c r="B20" s="9">
        <v>22439714.600000001</v>
      </c>
      <c r="C20" s="15">
        <f t="shared" si="3"/>
        <v>30</v>
      </c>
      <c r="D20" s="9"/>
      <c r="E20" s="9">
        <v>22300000</v>
      </c>
      <c r="F20" s="9">
        <f t="shared" ref="F20:H20" si="58">E20*1.056</f>
        <v>23548800</v>
      </c>
      <c r="G20" s="9">
        <f t="shared" si="58"/>
        <v>24867532.800000001</v>
      </c>
      <c r="H20" s="9">
        <f t="shared" si="58"/>
        <v>26260114.636800002</v>
      </c>
      <c r="I20" s="10">
        <f t="shared" si="5"/>
        <v>31</v>
      </c>
      <c r="K20" s="9">
        <f t="shared" si="6"/>
        <v>23035900</v>
      </c>
      <c r="L20" s="9">
        <f t="shared" si="7"/>
        <v>23796084.699999999</v>
      </c>
      <c r="M20" s="9">
        <f t="shared" si="7"/>
        <v>24581355.495099999</v>
      </c>
      <c r="N20" s="10">
        <f t="shared" si="8"/>
        <v>31</v>
      </c>
      <c r="P20" s="9">
        <f t="shared" si="9"/>
        <v>22888508.892000001</v>
      </c>
      <c r="Q20" s="9">
        <f t="shared" ref="Q20:R20" si="59">P20*1.02</f>
        <v>23346279.069840003</v>
      </c>
      <c r="R20" s="9">
        <f t="shared" si="59"/>
        <v>23813204.651236802</v>
      </c>
      <c r="S20" s="10">
        <f t="shared" si="11"/>
        <v>30</v>
      </c>
      <c r="U20" s="9">
        <f>E20*1.044</f>
        <v>23281200</v>
      </c>
      <c r="V20" s="9">
        <f t="shared" ref="V20:W20" si="60">U20*1.044</f>
        <v>24305572.800000001</v>
      </c>
      <c r="W20" s="9">
        <f t="shared" si="60"/>
        <v>25375018.003200002</v>
      </c>
      <c r="X20" s="15">
        <f t="shared" si="57"/>
        <v>31</v>
      </c>
    </row>
    <row r="21" spans="1:24" x14ac:dyDescent="0.55000000000000004">
      <c r="A21" s="8" t="s">
        <v>19</v>
      </c>
      <c r="B21" s="9">
        <v>32291077.5</v>
      </c>
      <c r="C21" s="15">
        <f t="shared" si="3"/>
        <v>26</v>
      </c>
      <c r="D21" s="9"/>
      <c r="E21" s="9">
        <v>65000000</v>
      </c>
      <c r="F21" s="9">
        <f t="shared" ref="F21:H21" si="61">E21*1.056</f>
        <v>68640000</v>
      </c>
      <c r="G21" s="9">
        <f t="shared" si="61"/>
        <v>72483840</v>
      </c>
      <c r="H21" s="9">
        <f t="shared" si="61"/>
        <v>76542935.040000007</v>
      </c>
      <c r="I21" s="10">
        <f t="shared" si="5"/>
        <v>9</v>
      </c>
      <c r="J21" s="8"/>
      <c r="K21" s="9">
        <f t="shared" si="6"/>
        <v>67145000</v>
      </c>
      <c r="L21" s="9">
        <f t="shared" si="7"/>
        <v>69360785</v>
      </c>
      <c r="M21" s="9">
        <f t="shared" si="7"/>
        <v>71649690.905000001</v>
      </c>
      <c r="N21" s="10">
        <f t="shared" si="8"/>
        <v>9</v>
      </c>
      <c r="O21" s="8"/>
      <c r="P21" s="9">
        <f t="shared" si="9"/>
        <v>32936899.050000001</v>
      </c>
      <c r="Q21" s="9">
        <f t="shared" ref="Q21:R21" si="62">P21*1.02</f>
        <v>33595637.031000003</v>
      </c>
      <c r="R21" s="9">
        <f t="shared" si="62"/>
        <v>34267549.771620005</v>
      </c>
      <c r="S21" s="10">
        <f t="shared" si="11"/>
        <v>26</v>
      </c>
      <c r="U21" s="9">
        <f>E21*1.044</f>
        <v>67860000</v>
      </c>
      <c r="V21" s="9">
        <f t="shared" ref="V21:W21" si="63">U21*1.044</f>
        <v>70845840</v>
      </c>
      <c r="W21" s="9">
        <f t="shared" si="63"/>
        <v>73963056.960000008</v>
      </c>
      <c r="X21" s="15">
        <f t="shared" si="57"/>
        <v>9</v>
      </c>
    </row>
    <row r="22" spans="1:24" x14ac:dyDescent="0.55000000000000004">
      <c r="A22" t="s">
        <v>20</v>
      </c>
      <c r="B22" s="4">
        <v>53036475.579999998</v>
      </c>
      <c r="C22" s="15">
        <f t="shared" si="3"/>
        <v>12</v>
      </c>
      <c r="D22" s="4"/>
      <c r="E22" s="4">
        <f t="shared" ref="E22:E34" si="64">B22</f>
        <v>53036475.579999998</v>
      </c>
      <c r="F22" s="4">
        <f t="shared" ref="F22:H22" si="65">E22*1.056</f>
        <v>56006518.212480001</v>
      </c>
      <c r="G22" s="4">
        <f t="shared" si="65"/>
        <v>59142883.232378885</v>
      </c>
      <c r="H22" s="4">
        <f t="shared" si="65"/>
        <v>62454884.693392105</v>
      </c>
      <c r="I22" s="2">
        <f t="shared" si="5"/>
        <v>14</v>
      </c>
      <c r="K22" s="4">
        <f t="shared" si="6"/>
        <v>54786679.274139993</v>
      </c>
      <c r="L22" s="4">
        <f t="shared" si="7"/>
        <v>56594639.690186605</v>
      </c>
      <c r="M22" s="4">
        <f t="shared" si="7"/>
        <v>58462262.799962759</v>
      </c>
      <c r="N22" s="2">
        <f t="shared" si="8"/>
        <v>14</v>
      </c>
      <c r="P22" s="4">
        <f t="shared" si="9"/>
        <v>54097205.091600001</v>
      </c>
      <c r="Q22" s="4">
        <f t="shared" ref="Q22:R22" si="66">P22*1.02</f>
        <v>55179149.193432003</v>
      </c>
      <c r="R22" s="4">
        <f t="shared" si="66"/>
        <v>56282732.177300647</v>
      </c>
      <c r="S22" s="2">
        <f t="shared" si="11"/>
        <v>12</v>
      </c>
      <c r="U22" s="4">
        <f t="shared" si="16"/>
        <v>55370080.505520001</v>
      </c>
      <c r="V22" s="4">
        <f t="shared" ref="V22:W22" si="67">U22*1.044</f>
        <v>57806364.047762886</v>
      </c>
      <c r="W22" s="4">
        <f t="shared" si="67"/>
        <v>60349844.065864451</v>
      </c>
      <c r="X22" s="15">
        <f t="shared" si="57"/>
        <v>14</v>
      </c>
    </row>
    <row r="23" spans="1:24" x14ac:dyDescent="0.55000000000000004">
      <c r="A23" t="s">
        <v>21</v>
      </c>
      <c r="B23" s="4">
        <v>67109684</v>
      </c>
      <c r="C23" s="15">
        <f t="shared" si="3"/>
        <v>6</v>
      </c>
      <c r="D23" s="4"/>
      <c r="E23" s="4">
        <f t="shared" si="64"/>
        <v>67109684</v>
      </c>
      <c r="F23" s="4">
        <f t="shared" ref="F23:H23" si="68">E23*1.056</f>
        <v>70867826.304000005</v>
      </c>
      <c r="G23" s="4">
        <f t="shared" si="68"/>
        <v>74836424.577024013</v>
      </c>
      <c r="H23" s="4">
        <f t="shared" si="68"/>
        <v>79027264.353337362</v>
      </c>
      <c r="I23" s="2">
        <f t="shared" si="5"/>
        <v>7</v>
      </c>
      <c r="K23" s="4">
        <f t="shared" si="6"/>
        <v>69324303.571999997</v>
      </c>
      <c r="L23" s="4">
        <f t="shared" si="7"/>
        <v>71612005.589875996</v>
      </c>
      <c r="M23" s="4">
        <f t="shared" si="7"/>
        <v>73975201.774341896</v>
      </c>
      <c r="N23" s="2">
        <f t="shared" si="8"/>
        <v>7</v>
      </c>
      <c r="P23" s="4">
        <f t="shared" si="9"/>
        <v>68451877.680000007</v>
      </c>
      <c r="Q23" s="4">
        <f t="shared" ref="Q23:R23" si="69">P23*1.02</f>
        <v>69820915.233600006</v>
      </c>
      <c r="R23" s="4">
        <f t="shared" si="69"/>
        <v>71217333.538272008</v>
      </c>
      <c r="S23" s="2">
        <f t="shared" si="11"/>
        <v>6</v>
      </c>
      <c r="U23" s="4">
        <f t="shared" si="16"/>
        <v>70062510.096000001</v>
      </c>
      <c r="V23" s="4">
        <f t="shared" ref="V23:W23" si="70">U23*1.044</f>
        <v>73145260.540224001</v>
      </c>
      <c r="W23" s="4">
        <f t="shared" si="70"/>
        <v>76363652.003993854</v>
      </c>
      <c r="X23" s="15">
        <f t="shared" si="57"/>
        <v>7</v>
      </c>
    </row>
    <row r="24" spans="1:24" x14ac:dyDescent="0.55000000000000004">
      <c r="A24" t="s">
        <v>22</v>
      </c>
      <c r="B24" s="4">
        <v>87567899.599999979</v>
      </c>
      <c r="C24" s="15">
        <f t="shared" si="3"/>
        <v>2</v>
      </c>
      <c r="D24" s="4"/>
      <c r="E24" s="4">
        <f t="shared" si="64"/>
        <v>87567899.599999979</v>
      </c>
      <c r="F24" s="4">
        <f t="shared" ref="F24:H24" si="71">E24*1.056</f>
        <v>92471701.977599978</v>
      </c>
      <c r="G24" s="4">
        <f t="shared" si="71"/>
        <v>97650117.288345575</v>
      </c>
      <c r="H24" s="4">
        <f t="shared" si="71"/>
        <v>103118523.85649294</v>
      </c>
      <c r="I24" s="2">
        <f t="shared" si="5"/>
        <v>2</v>
      </c>
      <c r="K24" s="4">
        <f t="shared" si="6"/>
        <v>90457640.286799967</v>
      </c>
      <c r="L24" s="4">
        <f t="shared" si="7"/>
        <v>93442742.416264355</v>
      </c>
      <c r="M24" s="4">
        <f t="shared" si="7"/>
        <v>96526352.916001067</v>
      </c>
      <c r="N24" s="2">
        <f t="shared" si="8"/>
        <v>2</v>
      </c>
      <c r="P24" s="4">
        <f t="shared" si="9"/>
        <v>89319257.591999978</v>
      </c>
      <c r="Q24" s="4">
        <f t="shared" ref="Q24:R24" si="72">P24*1.02</f>
        <v>91105642.743839979</v>
      </c>
      <c r="R24" s="4">
        <f t="shared" si="72"/>
        <v>92927755.598716781</v>
      </c>
      <c r="S24" s="2">
        <f t="shared" si="11"/>
        <v>2</v>
      </c>
      <c r="U24" s="4">
        <f t="shared" si="16"/>
        <v>91420887.182399988</v>
      </c>
      <c r="V24" s="4">
        <f t="shared" ref="V24:W24" si="73">U24*1.044</f>
        <v>95443406.218425587</v>
      </c>
      <c r="W24" s="4">
        <f t="shared" si="73"/>
        <v>99642916.092036322</v>
      </c>
      <c r="X24" s="15">
        <f t="shared" si="57"/>
        <v>2</v>
      </c>
    </row>
    <row r="25" spans="1:24" x14ac:dyDescent="0.55000000000000004">
      <c r="A25" t="s">
        <v>23</v>
      </c>
      <c r="B25" s="4">
        <v>47605438.5</v>
      </c>
      <c r="C25" s="15">
        <f t="shared" si="3"/>
        <v>15</v>
      </c>
      <c r="D25" s="4"/>
      <c r="E25" s="4">
        <f t="shared" si="64"/>
        <v>47605438.5</v>
      </c>
      <c r="F25" s="4">
        <f t="shared" ref="F25:H25" si="74">E25*1.056</f>
        <v>50271343.056000002</v>
      </c>
      <c r="G25" s="4">
        <f t="shared" si="74"/>
        <v>53086538.267136008</v>
      </c>
      <c r="H25" s="4">
        <f t="shared" si="74"/>
        <v>56059384.410095625</v>
      </c>
      <c r="I25" s="2">
        <f t="shared" si="5"/>
        <v>17</v>
      </c>
      <c r="K25" s="4">
        <f t="shared" si="6"/>
        <v>49176417.9705</v>
      </c>
      <c r="L25" s="4">
        <f t="shared" si="7"/>
        <v>50799239.763526499</v>
      </c>
      <c r="M25" s="4">
        <f t="shared" si="7"/>
        <v>52475614.675722867</v>
      </c>
      <c r="N25" s="2">
        <f t="shared" si="8"/>
        <v>17</v>
      </c>
      <c r="P25" s="4">
        <f t="shared" si="9"/>
        <v>48557547.270000003</v>
      </c>
      <c r="Q25" s="4">
        <f t="shared" ref="Q25:R25" si="75">P25*1.02</f>
        <v>49528698.215400003</v>
      </c>
      <c r="R25" s="4">
        <f t="shared" si="75"/>
        <v>50519272.179708004</v>
      </c>
      <c r="S25" s="2">
        <f t="shared" si="11"/>
        <v>15</v>
      </c>
      <c r="U25" s="4">
        <f t="shared" si="16"/>
        <v>49700077.794</v>
      </c>
      <c r="V25" s="4">
        <f t="shared" ref="V25:W25" si="76">U25*1.044</f>
        <v>51886881.216936</v>
      </c>
      <c r="W25" s="4">
        <f t="shared" si="76"/>
        <v>54169903.990481183</v>
      </c>
      <c r="X25" s="15">
        <f t="shared" si="57"/>
        <v>17</v>
      </c>
    </row>
    <row r="26" spans="1:24" x14ac:dyDescent="0.55000000000000004">
      <c r="A26" t="s">
        <v>24</v>
      </c>
      <c r="B26" s="4">
        <v>68001036.040000007</v>
      </c>
      <c r="C26" s="15">
        <f t="shared" si="3"/>
        <v>5</v>
      </c>
      <c r="D26" s="4"/>
      <c r="E26" s="4">
        <f t="shared" si="64"/>
        <v>68001036.040000007</v>
      </c>
      <c r="F26" s="4">
        <f t="shared" ref="F26:H26" si="77">E26*1.056</f>
        <v>71809094.058240011</v>
      </c>
      <c r="G26" s="4">
        <f t="shared" si="77"/>
        <v>75830403.325501457</v>
      </c>
      <c r="H26" s="4">
        <f t="shared" si="77"/>
        <v>80076905.911729544</v>
      </c>
      <c r="I26" s="2">
        <f t="shared" si="5"/>
        <v>6</v>
      </c>
      <c r="K26" s="4">
        <f t="shared" si="6"/>
        <v>70245070.229320005</v>
      </c>
      <c r="L26" s="4">
        <f t="shared" si="7"/>
        <v>72563157.546887562</v>
      </c>
      <c r="M26" s="4">
        <f t="shared" si="7"/>
        <v>74957741.745934844</v>
      </c>
      <c r="N26" s="2">
        <f t="shared" si="8"/>
        <v>6</v>
      </c>
      <c r="P26" s="4">
        <f t="shared" si="9"/>
        <v>69361056.760800004</v>
      </c>
      <c r="Q26" s="4">
        <f t="shared" ref="Q26:R26" si="78">P26*1.02</f>
        <v>70748277.896016002</v>
      </c>
      <c r="R26" s="4">
        <f t="shared" si="78"/>
        <v>72163243.453936324</v>
      </c>
      <c r="S26" s="2">
        <f t="shared" si="11"/>
        <v>5</v>
      </c>
      <c r="U26" s="4">
        <f t="shared" si="16"/>
        <v>70993081.625760004</v>
      </c>
      <c r="V26" s="4">
        <f t="shared" ref="V26:W26" si="79">U26*1.044</f>
        <v>74116777.217293441</v>
      </c>
      <c r="W26" s="4">
        <f t="shared" si="79"/>
        <v>77377915.414854363</v>
      </c>
      <c r="X26" s="15">
        <f t="shared" si="57"/>
        <v>6</v>
      </c>
    </row>
    <row r="27" spans="1:24" x14ac:dyDescent="0.55000000000000004">
      <c r="A27" t="s">
        <v>25</v>
      </c>
      <c r="B27" s="4">
        <v>65753712.850000001</v>
      </c>
      <c r="C27" s="15">
        <f t="shared" si="3"/>
        <v>7</v>
      </c>
      <c r="D27" s="4"/>
      <c r="E27" s="4">
        <f t="shared" si="64"/>
        <v>65753712.850000001</v>
      </c>
      <c r="F27" s="4">
        <f t="shared" ref="F27:H27" si="80">E27*1.056</f>
        <v>69435920.769600004</v>
      </c>
      <c r="G27" s="4">
        <f t="shared" si="80"/>
        <v>73324332.332697615</v>
      </c>
      <c r="H27" s="4">
        <f t="shared" si="80"/>
        <v>77430494.943328679</v>
      </c>
      <c r="I27" s="2">
        <f t="shared" si="5"/>
        <v>8</v>
      </c>
      <c r="K27" s="4">
        <f t="shared" si="6"/>
        <v>67923585.374049991</v>
      </c>
      <c r="L27" s="4">
        <f t="shared" si="7"/>
        <v>70165063.691393629</v>
      </c>
      <c r="M27" s="4">
        <f t="shared" si="7"/>
        <v>72480510.793209612</v>
      </c>
      <c r="N27" s="2">
        <f t="shared" si="8"/>
        <v>8</v>
      </c>
      <c r="P27" s="4">
        <f t="shared" si="9"/>
        <v>67068787.107000001</v>
      </c>
      <c r="Q27" s="4">
        <f t="shared" ref="Q27:R27" si="81">P27*1.02</f>
        <v>68410162.849140003</v>
      </c>
      <c r="R27" s="4">
        <f t="shared" si="81"/>
        <v>69778366.106122807</v>
      </c>
      <c r="S27" s="2">
        <f t="shared" si="11"/>
        <v>7</v>
      </c>
      <c r="U27" s="4">
        <f t="shared" si="16"/>
        <v>68646876.21540001</v>
      </c>
      <c r="V27" s="4">
        <f t="shared" ref="V27:W27" si="82">U27*1.044</f>
        <v>71667338.768877611</v>
      </c>
      <c r="W27" s="4">
        <f t="shared" si="82"/>
        <v>74820701.674708232</v>
      </c>
      <c r="X27" s="15">
        <f t="shared" si="57"/>
        <v>8</v>
      </c>
    </row>
    <row r="28" spans="1:24" x14ac:dyDescent="0.55000000000000004">
      <c r="A28" t="s">
        <v>26</v>
      </c>
      <c r="B28" s="4">
        <v>63566808.359999999</v>
      </c>
      <c r="C28" s="15">
        <f t="shared" si="3"/>
        <v>8</v>
      </c>
      <c r="D28" s="4"/>
      <c r="E28" s="4">
        <f t="shared" si="64"/>
        <v>63566808.359999999</v>
      </c>
      <c r="F28" s="4">
        <f t="shared" ref="F28:H28" si="83">E28*1.056</f>
        <v>67126549.62816</v>
      </c>
      <c r="G28" s="4">
        <f t="shared" si="83"/>
        <v>70885636.407336965</v>
      </c>
      <c r="H28" s="4">
        <f t="shared" si="83"/>
        <v>74855232.046147838</v>
      </c>
      <c r="I28" s="2">
        <f t="shared" si="5"/>
        <v>10</v>
      </c>
      <c r="K28" s="4">
        <f t="shared" si="6"/>
        <v>65664513.035879992</v>
      </c>
      <c r="L28" s="4">
        <f t="shared" si="7"/>
        <v>67831441.966064021</v>
      </c>
      <c r="M28" s="4">
        <f t="shared" si="7"/>
        <v>70069879.550944135</v>
      </c>
      <c r="N28" s="2">
        <f t="shared" si="8"/>
        <v>10</v>
      </c>
      <c r="P28" s="4">
        <f t="shared" si="9"/>
        <v>64838144.527199998</v>
      </c>
      <c r="Q28" s="4">
        <f t="shared" ref="Q28:R28" si="84">P28*1.02</f>
        <v>66134907.417744003</v>
      </c>
      <c r="R28" s="4">
        <f t="shared" si="84"/>
        <v>67457605.566098884</v>
      </c>
      <c r="S28" s="2">
        <f t="shared" si="11"/>
        <v>8</v>
      </c>
      <c r="U28" s="4">
        <f t="shared" si="16"/>
        <v>66363747.927840002</v>
      </c>
      <c r="V28" s="4">
        <f t="shared" ref="V28:W28" si="85">U28*1.044</f>
        <v>69283752.83666496</v>
      </c>
      <c r="W28" s="4">
        <f t="shared" si="85"/>
        <v>72332237.961478218</v>
      </c>
      <c r="X28" s="15">
        <f t="shared" si="57"/>
        <v>10</v>
      </c>
    </row>
    <row r="29" spans="1:24" x14ac:dyDescent="0.55000000000000004">
      <c r="A29" t="s">
        <v>27</v>
      </c>
      <c r="B29" s="4">
        <v>44841855</v>
      </c>
      <c r="C29" s="15">
        <f t="shared" si="3"/>
        <v>16</v>
      </c>
      <c r="D29" s="4"/>
      <c r="E29" s="4">
        <f t="shared" si="64"/>
        <v>44841855</v>
      </c>
      <c r="F29" s="4">
        <f t="shared" ref="F29:H29" si="86">E29*1.056</f>
        <v>47352998.880000003</v>
      </c>
      <c r="G29" s="4">
        <f t="shared" si="86"/>
        <v>50004766.817280002</v>
      </c>
      <c r="H29" s="4">
        <f t="shared" si="86"/>
        <v>52805033.759047687</v>
      </c>
      <c r="I29" s="2">
        <f t="shared" si="5"/>
        <v>18</v>
      </c>
      <c r="K29" s="4">
        <f t="shared" si="6"/>
        <v>46321636.214999996</v>
      </c>
      <c r="L29" s="4">
        <f t="shared" si="7"/>
        <v>47850250.210094996</v>
      </c>
      <c r="M29" s="4">
        <f t="shared" si="7"/>
        <v>49429308.467028126</v>
      </c>
      <c r="N29" s="2">
        <f t="shared" si="8"/>
        <v>18</v>
      </c>
      <c r="P29" s="4">
        <f t="shared" si="9"/>
        <v>45738692.100000001</v>
      </c>
      <c r="Q29" s="4">
        <f t="shared" ref="Q29:R29" si="87">P29*1.02</f>
        <v>46653465.942000002</v>
      </c>
      <c r="R29" s="4">
        <f t="shared" si="87"/>
        <v>47586535.260840006</v>
      </c>
      <c r="S29" s="2">
        <f t="shared" si="11"/>
        <v>16</v>
      </c>
      <c r="U29" s="4">
        <f t="shared" si="16"/>
        <v>46814896.620000005</v>
      </c>
      <c r="V29" s="4">
        <f t="shared" ref="V29:W29" si="88">U29*1.044</f>
        <v>48874752.07128001</v>
      </c>
      <c r="W29" s="4">
        <f t="shared" si="88"/>
        <v>51025241.162416331</v>
      </c>
      <c r="X29" s="15">
        <f t="shared" si="57"/>
        <v>18</v>
      </c>
    </row>
    <row r="30" spans="1:24" x14ac:dyDescent="0.55000000000000004">
      <c r="A30" s="1" t="s">
        <v>28</v>
      </c>
      <c r="B30" s="6">
        <v>78217328.5</v>
      </c>
      <c r="C30" s="15">
        <f t="shared" si="3"/>
        <v>4</v>
      </c>
      <c r="D30" s="6"/>
      <c r="E30" s="6">
        <f t="shared" si="64"/>
        <v>78217328.5</v>
      </c>
      <c r="F30" s="6">
        <f t="shared" ref="F30:H30" si="89">E30*1.056</f>
        <v>82597498.895999998</v>
      </c>
      <c r="G30" s="6">
        <f t="shared" si="89"/>
        <v>87222958.834176004</v>
      </c>
      <c r="H30" s="6">
        <f t="shared" si="89"/>
        <v>92107444.528889865</v>
      </c>
      <c r="I30" s="7">
        <f t="shared" si="5"/>
        <v>4</v>
      </c>
      <c r="J30" s="1"/>
      <c r="K30" s="6">
        <f t="shared" si="6"/>
        <v>80798500.340499997</v>
      </c>
      <c r="L30" s="6">
        <f t="shared" si="7"/>
        <v>83464850.851736486</v>
      </c>
      <c r="M30" s="6">
        <f t="shared" si="7"/>
        <v>86219190.929843783</v>
      </c>
      <c r="N30" s="7">
        <f t="shared" si="8"/>
        <v>4</v>
      </c>
      <c r="O30" s="1"/>
      <c r="P30" s="6">
        <f t="shared" si="9"/>
        <v>79781675.070000008</v>
      </c>
      <c r="Q30" s="6">
        <f t="shared" ref="Q30:R30" si="90">P30*1.02</f>
        <v>81377308.571400017</v>
      </c>
      <c r="R30" s="6">
        <f t="shared" si="90"/>
        <v>83004854.742828012</v>
      </c>
      <c r="S30" s="7">
        <f t="shared" si="11"/>
        <v>4</v>
      </c>
      <c r="U30" s="6">
        <f t="shared" si="16"/>
        <v>81658890.953999996</v>
      </c>
      <c r="V30" s="6">
        <f t="shared" ref="V30:W30" si="91">U30*1.044</f>
        <v>85251882.155975997</v>
      </c>
      <c r="W30" s="6">
        <f t="shared" si="91"/>
        <v>89002964.970838949</v>
      </c>
      <c r="X30" s="15">
        <f t="shared" si="57"/>
        <v>4</v>
      </c>
    </row>
    <row r="31" spans="1:24" x14ac:dyDescent="0.55000000000000004">
      <c r="A31" t="s">
        <v>29</v>
      </c>
      <c r="B31" s="4">
        <v>50611174.659999996</v>
      </c>
      <c r="C31" s="15">
        <f t="shared" si="3"/>
        <v>14</v>
      </c>
      <c r="D31" s="4"/>
      <c r="E31" s="4">
        <f t="shared" si="64"/>
        <v>50611174.659999996</v>
      </c>
      <c r="F31" s="4">
        <f t="shared" ref="F31:H31" si="92">E31*1.056</f>
        <v>53445400.440959997</v>
      </c>
      <c r="G31" s="4">
        <f t="shared" si="92"/>
        <v>56438342.865653761</v>
      </c>
      <c r="H31" s="4">
        <f t="shared" si="92"/>
        <v>59598890.066130377</v>
      </c>
      <c r="I31" s="2">
        <f t="shared" si="5"/>
        <v>16</v>
      </c>
      <c r="K31" s="4">
        <f t="shared" si="6"/>
        <v>52281343.423779994</v>
      </c>
      <c r="L31" s="4">
        <f t="shared" si="7"/>
        <v>54006627.756764732</v>
      </c>
      <c r="M31" s="4">
        <f t="shared" si="7"/>
        <v>55788846.472737961</v>
      </c>
      <c r="N31" s="2">
        <f t="shared" si="8"/>
        <v>16</v>
      </c>
      <c r="P31" s="4">
        <f t="shared" si="9"/>
        <v>51623398.153200001</v>
      </c>
      <c r="Q31" s="4">
        <f t="shared" ref="Q31:R31" si="93">P31*1.02</f>
        <v>52655866.116264001</v>
      </c>
      <c r="R31" s="4">
        <f t="shared" si="93"/>
        <v>53708983.438589282</v>
      </c>
      <c r="S31" s="2">
        <f t="shared" si="11"/>
        <v>14</v>
      </c>
      <c r="U31" s="4">
        <f t="shared" si="16"/>
        <v>52838066.345040001</v>
      </c>
      <c r="V31" s="4">
        <f t="shared" ref="V31:W31" si="94">U31*1.044</f>
        <v>55162941.264221765</v>
      </c>
      <c r="W31" s="4">
        <f t="shared" si="94"/>
        <v>57590110.679847524</v>
      </c>
      <c r="X31" s="15">
        <f t="shared" si="57"/>
        <v>16</v>
      </c>
    </row>
    <row r="32" spans="1:24" x14ac:dyDescent="0.55000000000000004">
      <c r="A32" t="s">
        <v>30</v>
      </c>
      <c r="B32" s="4">
        <v>37633972.870000005</v>
      </c>
      <c r="C32" s="15">
        <f t="shared" si="3"/>
        <v>24</v>
      </c>
      <c r="D32" s="4"/>
      <c r="E32" s="4">
        <f t="shared" si="64"/>
        <v>37633972.870000005</v>
      </c>
      <c r="F32" s="4">
        <f t="shared" ref="F32:H32" si="95">E32*1.056</f>
        <v>39741475.350720003</v>
      </c>
      <c r="G32" s="4">
        <f t="shared" si="95"/>
        <v>41966997.970360324</v>
      </c>
      <c r="H32" s="4">
        <f t="shared" si="95"/>
        <v>44317149.856700502</v>
      </c>
      <c r="I32" s="2">
        <f t="shared" si="5"/>
        <v>26</v>
      </c>
      <c r="K32" s="4">
        <f t="shared" si="6"/>
        <v>38875893.974710003</v>
      </c>
      <c r="L32" s="4">
        <f t="shared" si="7"/>
        <v>40158798.47587543</v>
      </c>
      <c r="M32" s="4">
        <f t="shared" si="7"/>
        <v>41484038.825579315</v>
      </c>
      <c r="N32" s="2">
        <f t="shared" si="8"/>
        <v>26</v>
      </c>
      <c r="P32" s="4">
        <f t="shared" si="9"/>
        <v>38386652.327400006</v>
      </c>
      <c r="Q32" s="4">
        <f t="shared" ref="Q32:R32" si="96">P32*1.02</f>
        <v>39154385.373948008</v>
      </c>
      <c r="R32" s="4">
        <f t="shared" si="96"/>
        <v>39937473.081426971</v>
      </c>
      <c r="S32" s="2">
        <f t="shared" si="11"/>
        <v>24</v>
      </c>
      <c r="U32" s="4">
        <f t="shared" si="16"/>
        <v>39289867.676280007</v>
      </c>
      <c r="V32" s="4">
        <f t="shared" ref="V32:W32" si="97">U32*1.044</f>
        <v>41018621.854036331</v>
      </c>
      <c r="W32" s="4">
        <f t="shared" si="97"/>
        <v>42823441.215613931</v>
      </c>
      <c r="X32" s="15">
        <f t="shared" si="57"/>
        <v>26</v>
      </c>
    </row>
    <row r="33" spans="1:24" x14ac:dyDescent="0.55000000000000004">
      <c r="A33" t="s">
        <v>31</v>
      </c>
      <c r="B33" s="4">
        <v>30233335.210000001</v>
      </c>
      <c r="C33" s="15">
        <f t="shared" si="3"/>
        <v>27</v>
      </c>
      <c r="D33" s="4"/>
      <c r="E33" s="4">
        <f t="shared" si="64"/>
        <v>30233335.210000001</v>
      </c>
      <c r="F33" s="4">
        <f t="shared" ref="F33:H33" si="98">E33*1.056</f>
        <v>31926401.981760003</v>
      </c>
      <c r="G33" s="4">
        <f t="shared" si="98"/>
        <v>33714280.492738567</v>
      </c>
      <c r="H33" s="4">
        <f t="shared" si="98"/>
        <v>35602280.200331926</v>
      </c>
      <c r="I33" s="2">
        <f t="shared" si="5"/>
        <v>28</v>
      </c>
      <c r="K33" s="4">
        <f t="shared" si="6"/>
        <v>31231035.271929998</v>
      </c>
      <c r="L33" s="4">
        <f t="shared" si="7"/>
        <v>32261659.435903687</v>
      </c>
      <c r="M33" s="4">
        <f t="shared" si="7"/>
        <v>33326294.197288506</v>
      </c>
      <c r="N33" s="2">
        <f t="shared" si="8"/>
        <v>28</v>
      </c>
      <c r="P33" s="4">
        <f t="shared" si="9"/>
        <v>30838001.9142</v>
      </c>
      <c r="Q33" s="4">
        <f t="shared" ref="Q33:R33" si="99">P33*1.02</f>
        <v>31454761.952484</v>
      </c>
      <c r="R33" s="4">
        <f t="shared" si="99"/>
        <v>32083857.191533681</v>
      </c>
      <c r="S33" s="2">
        <f t="shared" si="11"/>
        <v>27</v>
      </c>
      <c r="U33" s="4">
        <f t="shared" si="16"/>
        <v>31563601.959240001</v>
      </c>
      <c r="V33" s="4">
        <f t="shared" ref="V33:W33" si="100">U33*1.044</f>
        <v>32952400.445446562</v>
      </c>
      <c r="W33" s="4">
        <f t="shared" si="100"/>
        <v>34402306.065046214</v>
      </c>
      <c r="X33" s="15">
        <f t="shared" si="57"/>
        <v>28</v>
      </c>
    </row>
    <row r="34" spans="1:24" x14ac:dyDescent="0.55000000000000004">
      <c r="A34" t="s">
        <v>32</v>
      </c>
      <c r="B34" s="4">
        <v>58771296.100000001</v>
      </c>
      <c r="C34" s="15">
        <f>RANK(B34,$B$3:$B$34)</f>
        <v>10</v>
      </c>
      <c r="D34" s="4"/>
      <c r="E34" s="4">
        <f t="shared" si="64"/>
        <v>58771296.100000001</v>
      </c>
      <c r="F34" s="4">
        <f>E34*1.056</f>
        <v>62062488.681600004</v>
      </c>
      <c r="G34" s="4">
        <f>F34*1.056</f>
        <v>65537988.047769606</v>
      </c>
      <c r="H34" s="4">
        <f>G34*1.056</f>
        <v>69208115.378444701</v>
      </c>
      <c r="I34" s="2">
        <f>RANK(H34,$H$3:$H$34)</f>
        <v>12</v>
      </c>
      <c r="K34" s="4">
        <f t="shared" si="6"/>
        <v>60710748.871299997</v>
      </c>
      <c r="L34" s="4">
        <f t="shared" si="7"/>
        <v>62714203.584052891</v>
      </c>
      <c r="M34" s="4">
        <f t="shared" si="7"/>
        <v>64783772.302326635</v>
      </c>
      <c r="N34" s="2">
        <f>RANK(M34,$M$3:$M$34)</f>
        <v>12</v>
      </c>
      <c r="P34" s="4">
        <f t="shared" si="9"/>
        <v>59946722.022</v>
      </c>
      <c r="Q34" s="4">
        <f t="shared" ref="Q34:R34" si="101">P34*1.02</f>
        <v>61145656.462439999</v>
      </c>
      <c r="R34" s="4">
        <f t="shared" si="101"/>
        <v>62368569.591688797</v>
      </c>
      <c r="S34" s="2">
        <f t="shared" si="11"/>
        <v>10</v>
      </c>
      <c r="U34" s="4">
        <f t="shared" si="16"/>
        <v>61357233.128400005</v>
      </c>
      <c r="V34" s="4">
        <f t="shared" ref="V34:W34" si="102">U34*1.044</f>
        <v>64056951.386049606</v>
      </c>
      <c r="W34" s="4">
        <f t="shared" si="102"/>
        <v>66875457.247035794</v>
      </c>
      <c r="X34" s="15">
        <f t="shared" si="57"/>
        <v>12</v>
      </c>
    </row>
  </sheetData>
  <mergeCells count="4">
    <mergeCell ref="B1:H1"/>
    <mergeCell ref="K1:M1"/>
    <mergeCell ref="P1:R1"/>
    <mergeCell ref="U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2:N34"/>
    </sheetView>
  </sheetViews>
  <sheetFormatPr defaultRowHeight="14.4" x14ac:dyDescent="0.55000000000000004"/>
  <cols>
    <col min="1" max="1" width="23.7890625" bestFit="1" customWidth="1"/>
    <col min="2" max="2" width="14.3125" bestFit="1" customWidth="1"/>
    <col min="3" max="3" width="9.47265625" bestFit="1" customWidth="1"/>
    <col min="4" max="4" width="4.20703125" customWidth="1"/>
    <col min="5" max="8" width="14.3125" bestFit="1" customWidth="1"/>
    <col min="9" max="9" width="14.3125" customWidth="1"/>
    <col min="10" max="10" width="3" customWidth="1"/>
    <col min="11" max="11" width="13.3125" bestFit="1" customWidth="1"/>
    <col min="12" max="13" width="11.734375" bestFit="1" customWidth="1"/>
    <col min="14" max="14" width="9.47265625" bestFit="1" customWidth="1"/>
    <col min="15" max="15" width="3.47265625" customWidth="1"/>
    <col min="16" max="18" width="11.734375" bestFit="1" customWidth="1"/>
    <col min="19" max="19" width="9.47265625" bestFit="1" customWidth="1"/>
    <col min="20" max="20" width="4.3125" customWidth="1"/>
  </cols>
  <sheetData>
    <row r="1" spans="1:19" x14ac:dyDescent="0.55000000000000004">
      <c r="B1" s="16" t="s">
        <v>50</v>
      </c>
      <c r="C1" s="16"/>
      <c r="D1" s="16"/>
      <c r="E1" s="16"/>
      <c r="F1" s="16"/>
      <c r="G1" s="16"/>
      <c r="H1" s="16"/>
      <c r="I1" s="11"/>
      <c r="K1" s="16" t="s">
        <v>51</v>
      </c>
      <c r="L1" s="16"/>
      <c r="M1" s="16"/>
      <c r="N1" s="5"/>
      <c r="O1" s="5"/>
      <c r="P1" s="16" t="s">
        <v>52</v>
      </c>
      <c r="Q1" s="16"/>
      <c r="R1" s="16"/>
      <c r="S1" s="5"/>
    </row>
    <row r="2" spans="1:19" x14ac:dyDescent="0.55000000000000004">
      <c r="A2" t="s">
        <v>0</v>
      </c>
      <c r="B2" s="11">
        <v>2019</v>
      </c>
      <c r="C2" s="14" t="s">
        <v>34</v>
      </c>
      <c r="D2" s="11"/>
      <c r="E2" s="11">
        <v>2021</v>
      </c>
      <c r="F2" s="11">
        <v>2022</v>
      </c>
      <c r="G2" s="11">
        <v>2023</v>
      </c>
      <c r="H2" s="11">
        <v>2024</v>
      </c>
      <c r="I2" s="11" t="s">
        <v>36</v>
      </c>
      <c r="K2" s="11">
        <v>2022</v>
      </c>
      <c r="L2" s="11">
        <v>2023</v>
      </c>
      <c r="M2" s="11">
        <v>2024</v>
      </c>
      <c r="N2" s="14" t="s">
        <v>36</v>
      </c>
      <c r="P2" s="11">
        <v>2022</v>
      </c>
      <c r="Q2" s="11">
        <v>2023</v>
      </c>
      <c r="R2" s="11">
        <v>2024</v>
      </c>
      <c r="S2" s="11" t="s">
        <v>36</v>
      </c>
    </row>
    <row r="3" spans="1:19" x14ac:dyDescent="0.55000000000000004">
      <c r="A3" t="s">
        <v>1</v>
      </c>
      <c r="B3" s="4">
        <v>12273835.221999999</v>
      </c>
      <c r="C3" s="15">
        <f>RANK(B3,$B$3:$B$34)</f>
        <v>26</v>
      </c>
      <c r="D3" s="4"/>
      <c r="E3" s="4">
        <f t="shared" ref="E3" si="0">B3</f>
        <v>12273835.221999999</v>
      </c>
      <c r="F3" s="4">
        <f>E3*1.03</f>
        <v>12642050.278659999</v>
      </c>
      <c r="G3" s="4">
        <f>F3*1.03</f>
        <v>13021311.7870198</v>
      </c>
      <c r="H3" s="4">
        <f>G3*1.03</f>
        <v>13411951.140630394</v>
      </c>
      <c r="I3" s="2">
        <f>RANK(H3,$H$3:$H$34)</f>
        <v>28</v>
      </c>
      <c r="K3" s="4">
        <f>E3*1.024</f>
        <v>12568407.267328</v>
      </c>
      <c r="L3" s="4">
        <f>K3*1.024</f>
        <v>12870049.041743873</v>
      </c>
      <c r="M3" s="4">
        <f>L3*1.024</f>
        <v>13178930.218745725</v>
      </c>
      <c r="N3" s="15">
        <f>RANK(M3,$M$3:$M$34)</f>
        <v>28</v>
      </c>
      <c r="P3" s="4">
        <f>B3*1.01</f>
        <v>12396573.57422</v>
      </c>
      <c r="Q3" s="4">
        <f>P3*1.01</f>
        <v>12520539.3099622</v>
      </c>
      <c r="R3" s="4">
        <f>Q3*1.01</f>
        <v>12645744.703061823</v>
      </c>
      <c r="S3" s="2">
        <f>RANK(R3,$R$3:$R$34)</f>
        <v>28</v>
      </c>
    </row>
    <row r="4" spans="1:19" x14ac:dyDescent="0.55000000000000004">
      <c r="A4" t="s">
        <v>2</v>
      </c>
      <c r="B4" s="4">
        <v>35308158</v>
      </c>
      <c r="C4" s="15">
        <f t="shared" ref="C4:C33" si="1">RANK(B4,$B$3:$B$34)</f>
        <v>6</v>
      </c>
      <c r="D4" s="4"/>
      <c r="E4" s="4">
        <f t="shared" ref="E4:E34" si="2">B4</f>
        <v>35308158</v>
      </c>
      <c r="F4" s="4">
        <f t="shared" ref="F4:H4" si="3">E4*1.03</f>
        <v>36367402.740000002</v>
      </c>
      <c r="G4" s="4">
        <f t="shared" si="3"/>
        <v>37458424.8222</v>
      </c>
      <c r="H4" s="4">
        <f t="shared" si="3"/>
        <v>38582177.566866003</v>
      </c>
      <c r="I4" s="2">
        <f t="shared" ref="I4:I34" si="4">RANK(H4,$H$3:$H$34)</f>
        <v>8</v>
      </c>
      <c r="K4" s="4">
        <f t="shared" ref="K4:K34" si="5">E4*1.024</f>
        <v>36155553.792000003</v>
      </c>
      <c r="L4" s="4">
        <f t="shared" ref="L4:M4" si="6">K4*1.024</f>
        <v>37023287.083008006</v>
      </c>
      <c r="M4" s="4">
        <f t="shared" si="6"/>
        <v>37911845.973000199</v>
      </c>
      <c r="N4" s="15">
        <f t="shared" ref="N4:N34" si="7">RANK(M4,$M$3:$M$34)</f>
        <v>8</v>
      </c>
      <c r="P4" s="4">
        <f t="shared" ref="P4:P34" si="8">B4*1.01</f>
        <v>35661239.579999998</v>
      </c>
      <c r="Q4" s="4">
        <f t="shared" ref="Q4:R4" si="9">P4*1.01</f>
        <v>36017851.9758</v>
      </c>
      <c r="R4" s="4">
        <f t="shared" si="9"/>
        <v>36378030.495558001</v>
      </c>
      <c r="S4" s="2">
        <f t="shared" ref="S4:S34" si="10">RANK(R4,$R$3:$R$34)</f>
        <v>8</v>
      </c>
    </row>
    <row r="5" spans="1:19" x14ac:dyDescent="0.55000000000000004">
      <c r="A5" t="s">
        <v>3</v>
      </c>
      <c r="B5" s="4">
        <v>20332058</v>
      </c>
      <c r="C5" s="15">
        <f t="shared" si="1"/>
        <v>18</v>
      </c>
      <c r="D5" s="4"/>
      <c r="E5" s="4">
        <f t="shared" si="2"/>
        <v>20332058</v>
      </c>
      <c r="F5" s="4">
        <f t="shared" ref="F5:H5" si="11">E5*1.03</f>
        <v>20942019.740000002</v>
      </c>
      <c r="G5" s="4">
        <f t="shared" si="11"/>
        <v>21570280.332200002</v>
      </c>
      <c r="H5" s="4">
        <f t="shared" si="11"/>
        <v>22217388.742166001</v>
      </c>
      <c r="I5" s="2">
        <f t="shared" si="4"/>
        <v>20</v>
      </c>
      <c r="K5" s="4">
        <f t="shared" si="5"/>
        <v>20820027.392000001</v>
      </c>
      <c r="L5" s="4">
        <f t="shared" ref="L5:M5" si="12">K5*1.024</f>
        <v>21319708.049408</v>
      </c>
      <c r="M5" s="4">
        <f t="shared" si="12"/>
        <v>21831381.042593792</v>
      </c>
      <c r="N5" s="15">
        <f t="shared" si="7"/>
        <v>20</v>
      </c>
      <c r="P5" s="4">
        <f t="shared" si="8"/>
        <v>20535378.580000002</v>
      </c>
      <c r="Q5" s="4">
        <f t="shared" ref="Q5:R5" si="13">P5*1.01</f>
        <v>20740732.365800001</v>
      </c>
      <c r="R5" s="4">
        <f t="shared" si="13"/>
        <v>20948139.689458001</v>
      </c>
      <c r="S5" s="2">
        <f t="shared" si="10"/>
        <v>20</v>
      </c>
    </row>
    <row r="6" spans="1:19" x14ac:dyDescent="0.55000000000000004">
      <c r="A6" t="s">
        <v>4</v>
      </c>
      <c r="B6" s="4">
        <v>9973090.879999999</v>
      </c>
      <c r="C6" s="15">
        <f t="shared" si="1"/>
        <v>28</v>
      </c>
      <c r="D6" s="4"/>
      <c r="E6" s="4">
        <f t="shared" si="2"/>
        <v>9973090.879999999</v>
      </c>
      <c r="F6" s="4">
        <f t="shared" ref="F6:H6" si="14">E6*1.03</f>
        <v>10272283.6064</v>
      </c>
      <c r="G6" s="4">
        <f t="shared" si="14"/>
        <v>10580452.114592001</v>
      </c>
      <c r="H6" s="4">
        <f t="shared" si="14"/>
        <v>10897865.678029761</v>
      </c>
      <c r="I6" s="2">
        <f t="shared" si="4"/>
        <v>30</v>
      </c>
      <c r="K6" s="4">
        <f t="shared" si="5"/>
        <v>10212445.06112</v>
      </c>
      <c r="L6" s="4">
        <f t="shared" ref="L6:M6" si="15">K6*1.024</f>
        <v>10457543.742586879</v>
      </c>
      <c r="M6" s="4">
        <f t="shared" si="15"/>
        <v>10708524.792408964</v>
      </c>
      <c r="N6" s="15">
        <f t="shared" si="7"/>
        <v>30</v>
      </c>
      <c r="P6" s="4">
        <f t="shared" si="8"/>
        <v>10072821.788799999</v>
      </c>
      <c r="Q6" s="4">
        <f t="shared" ref="Q6:R6" si="16">P6*1.01</f>
        <v>10173550.006687999</v>
      </c>
      <c r="R6" s="4">
        <f t="shared" si="16"/>
        <v>10275285.506754879</v>
      </c>
      <c r="S6" s="2">
        <f t="shared" si="10"/>
        <v>30</v>
      </c>
    </row>
    <row r="7" spans="1:19" x14ac:dyDescent="0.55000000000000004">
      <c r="A7" t="s">
        <v>5</v>
      </c>
      <c r="B7" s="4">
        <v>18532534</v>
      </c>
      <c r="C7" s="15">
        <f t="shared" si="1"/>
        <v>19</v>
      </c>
      <c r="D7" s="4"/>
      <c r="E7" s="4">
        <f t="shared" si="2"/>
        <v>18532534</v>
      </c>
      <c r="F7" s="4">
        <f t="shared" ref="F7:H7" si="17">E7*1.03</f>
        <v>19088510.02</v>
      </c>
      <c r="G7" s="4">
        <f t="shared" si="17"/>
        <v>19661165.320599999</v>
      </c>
      <c r="H7" s="4">
        <f t="shared" si="17"/>
        <v>20251000.280218001</v>
      </c>
      <c r="I7" s="2">
        <f t="shared" si="4"/>
        <v>21</v>
      </c>
      <c r="K7" s="4">
        <f t="shared" si="5"/>
        <v>18977314.816</v>
      </c>
      <c r="L7" s="4">
        <f t="shared" ref="L7:M7" si="18">K7*1.024</f>
        <v>19432770.371583998</v>
      </c>
      <c r="M7" s="4">
        <f t="shared" si="18"/>
        <v>19899156.860502016</v>
      </c>
      <c r="N7" s="15">
        <f t="shared" si="7"/>
        <v>21</v>
      </c>
      <c r="P7" s="4">
        <f t="shared" si="8"/>
        <v>18717859.34</v>
      </c>
      <c r="Q7" s="4">
        <f t="shared" ref="Q7:R7" si="19">P7*1.01</f>
        <v>18905037.933400001</v>
      </c>
      <c r="R7" s="4">
        <f t="shared" si="19"/>
        <v>19094088.312734</v>
      </c>
      <c r="S7" s="2">
        <f t="shared" si="10"/>
        <v>21</v>
      </c>
    </row>
    <row r="8" spans="1:19" x14ac:dyDescent="0.55000000000000004">
      <c r="A8" t="s">
        <v>6</v>
      </c>
      <c r="B8" s="4">
        <v>28408407</v>
      </c>
      <c r="C8" s="15">
        <f t="shared" si="1"/>
        <v>9</v>
      </c>
      <c r="D8" s="4"/>
      <c r="E8" s="4">
        <f t="shared" si="2"/>
        <v>28408407</v>
      </c>
      <c r="F8" s="4">
        <f t="shared" ref="F8:H8" si="20">E8*1.03</f>
        <v>29260659.210000001</v>
      </c>
      <c r="G8" s="4">
        <f t="shared" si="20"/>
        <v>30138478.986300003</v>
      </c>
      <c r="H8" s="4">
        <f t="shared" si="20"/>
        <v>31042633.355889004</v>
      </c>
      <c r="I8" s="2">
        <f t="shared" si="4"/>
        <v>11</v>
      </c>
      <c r="K8" s="4">
        <f t="shared" si="5"/>
        <v>29090208.767999999</v>
      </c>
      <c r="L8" s="4">
        <f t="shared" ref="L8:M8" si="21">K8*1.024</f>
        <v>29788373.778432</v>
      </c>
      <c r="M8" s="4">
        <f t="shared" si="21"/>
        <v>30503294.749114368</v>
      </c>
      <c r="N8" s="15">
        <f t="shared" si="7"/>
        <v>11</v>
      </c>
      <c r="P8" s="4">
        <f t="shared" si="8"/>
        <v>28692491.07</v>
      </c>
      <c r="Q8" s="4">
        <f t="shared" ref="Q8:R8" si="22">P8*1.01</f>
        <v>28979415.980700001</v>
      </c>
      <c r="R8" s="4">
        <f t="shared" si="22"/>
        <v>29269210.140507001</v>
      </c>
      <c r="S8" s="2">
        <f t="shared" si="10"/>
        <v>11</v>
      </c>
    </row>
    <row r="9" spans="1:19" x14ac:dyDescent="0.55000000000000004">
      <c r="A9" t="s">
        <v>7</v>
      </c>
      <c r="B9" s="4">
        <v>9262534.5</v>
      </c>
      <c r="C9" s="15">
        <f t="shared" si="1"/>
        <v>29</v>
      </c>
      <c r="D9" s="4"/>
      <c r="E9" s="4">
        <f t="shared" si="2"/>
        <v>9262534.5</v>
      </c>
      <c r="F9" s="4">
        <f t="shared" ref="F9:H9" si="23">E9*1.03</f>
        <v>9540410.5350000001</v>
      </c>
      <c r="G9" s="4">
        <f t="shared" si="23"/>
        <v>9826622.8510500006</v>
      </c>
      <c r="H9" s="4">
        <f t="shared" si="23"/>
        <v>10121421.536581501</v>
      </c>
      <c r="I9" s="2">
        <f t="shared" si="4"/>
        <v>31</v>
      </c>
      <c r="K9" s="4">
        <f t="shared" si="5"/>
        <v>9484835.3279999997</v>
      </c>
      <c r="L9" s="4">
        <f t="shared" ref="L9:M9" si="24">K9*1.024</f>
        <v>9712471.3758719992</v>
      </c>
      <c r="M9" s="4">
        <f t="shared" si="24"/>
        <v>9945570.688892927</v>
      </c>
      <c r="N9" s="15">
        <f t="shared" si="7"/>
        <v>31</v>
      </c>
      <c r="P9" s="4">
        <f t="shared" si="8"/>
        <v>9355159.8450000007</v>
      </c>
      <c r="Q9" s="4">
        <f t="shared" ref="Q9:R9" si="25">P9*1.01</f>
        <v>9448711.4434500001</v>
      </c>
      <c r="R9" s="4">
        <f t="shared" si="25"/>
        <v>9543198.5578844994</v>
      </c>
      <c r="S9" s="2">
        <f t="shared" si="10"/>
        <v>31</v>
      </c>
    </row>
    <row r="10" spans="1:19" x14ac:dyDescent="0.55000000000000004">
      <c r="A10" t="s">
        <v>8</v>
      </c>
      <c r="B10" s="4">
        <v>16838759</v>
      </c>
      <c r="C10" s="15">
        <f t="shared" si="1"/>
        <v>20</v>
      </c>
      <c r="D10" s="4"/>
      <c r="E10" s="4">
        <f t="shared" si="2"/>
        <v>16838759</v>
      </c>
      <c r="F10" s="4">
        <f t="shared" ref="F10:H10" si="26">E10*1.03</f>
        <v>17343921.77</v>
      </c>
      <c r="G10" s="4">
        <f t="shared" si="26"/>
        <v>17864239.423099998</v>
      </c>
      <c r="H10" s="4">
        <f t="shared" si="26"/>
        <v>18400166.605792999</v>
      </c>
      <c r="I10" s="2">
        <f t="shared" si="4"/>
        <v>22</v>
      </c>
      <c r="K10" s="4">
        <f t="shared" si="5"/>
        <v>17242889.216000002</v>
      </c>
      <c r="L10" s="4">
        <f t="shared" ref="L10:M10" si="27">K10*1.024</f>
        <v>17656718.557184003</v>
      </c>
      <c r="M10" s="4">
        <f t="shared" si="27"/>
        <v>18080479.802556422</v>
      </c>
      <c r="N10" s="15">
        <f t="shared" si="7"/>
        <v>22</v>
      </c>
      <c r="P10" s="4">
        <f t="shared" si="8"/>
        <v>17007146.59</v>
      </c>
      <c r="Q10" s="4">
        <f t="shared" ref="Q10:R10" si="28">P10*1.01</f>
        <v>17177218.0559</v>
      </c>
      <c r="R10" s="4">
        <f t="shared" si="28"/>
        <v>17348990.236459002</v>
      </c>
      <c r="S10" s="2">
        <f t="shared" si="10"/>
        <v>22</v>
      </c>
    </row>
    <row r="11" spans="1:19" x14ac:dyDescent="0.55000000000000004">
      <c r="A11" t="s">
        <v>9</v>
      </c>
      <c r="B11" s="4">
        <v>68736728.629999995</v>
      </c>
      <c r="C11" s="15">
        <f t="shared" si="1"/>
        <v>1</v>
      </c>
      <c r="D11" s="4"/>
      <c r="E11" s="4">
        <f t="shared" si="2"/>
        <v>68736728.629999995</v>
      </c>
      <c r="F11" s="4">
        <f t="shared" ref="F11:H11" si="29">E11*1.03</f>
        <v>70798830.488899991</v>
      </c>
      <c r="G11" s="4">
        <f t="shared" si="29"/>
        <v>72922795.403566986</v>
      </c>
      <c r="H11" s="4">
        <f t="shared" si="29"/>
        <v>75110479.265673995</v>
      </c>
      <c r="I11" s="2">
        <f t="shared" si="4"/>
        <v>1</v>
      </c>
      <c r="K11" s="4">
        <f t="shared" si="5"/>
        <v>70386410.117119998</v>
      </c>
      <c r="L11" s="4">
        <f t="shared" ref="L11:M11" si="30">K11*1.024</f>
        <v>72075683.959930882</v>
      </c>
      <c r="M11" s="4">
        <f t="shared" si="30"/>
        <v>73805500.374969229</v>
      </c>
      <c r="N11" s="15">
        <f t="shared" si="7"/>
        <v>1</v>
      </c>
      <c r="P11" s="4">
        <f t="shared" si="8"/>
        <v>69424095.916299999</v>
      </c>
      <c r="Q11" s="4">
        <f t="shared" ref="Q11:R11" si="31">P11*1.01</f>
        <v>70118336.875462994</v>
      </c>
      <c r="R11" s="4">
        <f t="shared" si="31"/>
        <v>70819520.244217619</v>
      </c>
      <c r="S11" s="2">
        <f t="shared" si="10"/>
        <v>1</v>
      </c>
    </row>
    <row r="12" spans="1:19" x14ac:dyDescent="0.55000000000000004">
      <c r="A12" t="s">
        <v>10</v>
      </c>
      <c r="B12" s="4">
        <v>22081594</v>
      </c>
      <c r="C12" s="15">
        <f t="shared" si="1"/>
        <v>17</v>
      </c>
      <c r="D12" s="4"/>
      <c r="E12" s="4">
        <f t="shared" si="2"/>
        <v>22081594</v>
      </c>
      <c r="F12" s="4">
        <f t="shared" ref="F12:H12" si="32">E12*1.03</f>
        <v>22744041.82</v>
      </c>
      <c r="G12" s="4">
        <f t="shared" si="32"/>
        <v>23426363.0746</v>
      </c>
      <c r="H12" s="4">
        <f t="shared" si="32"/>
        <v>24129153.966838002</v>
      </c>
      <c r="I12" s="2">
        <f t="shared" si="4"/>
        <v>19</v>
      </c>
      <c r="K12" s="4">
        <f t="shared" si="5"/>
        <v>22611552.256000001</v>
      </c>
      <c r="L12" s="4">
        <f t="shared" ref="L12:M12" si="33">K12*1.024</f>
        <v>23154229.510144003</v>
      </c>
      <c r="M12" s="4">
        <f t="shared" si="33"/>
        <v>23709931.018387459</v>
      </c>
      <c r="N12" s="15">
        <f t="shared" si="7"/>
        <v>19</v>
      </c>
      <c r="P12" s="4">
        <f t="shared" si="8"/>
        <v>22302409.940000001</v>
      </c>
      <c r="Q12" s="4">
        <f t="shared" ref="Q12:R12" si="34">P12*1.01</f>
        <v>22525434.0394</v>
      </c>
      <c r="R12" s="4">
        <f t="shared" si="34"/>
        <v>22750688.379794002</v>
      </c>
      <c r="S12" s="2">
        <f t="shared" si="10"/>
        <v>19</v>
      </c>
    </row>
    <row r="13" spans="1:19" x14ac:dyDescent="0.55000000000000004">
      <c r="A13" t="s">
        <v>11</v>
      </c>
      <c r="B13" s="4">
        <v>13505593.300000001</v>
      </c>
      <c r="C13" s="15">
        <f t="shared" si="1"/>
        <v>24</v>
      </c>
      <c r="D13" s="4"/>
      <c r="E13" s="4">
        <f t="shared" si="2"/>
        <v>13505593.300000001</v>
      </c>
      <c r="F13" s="4">
        <f t="shared" ref="F13:H13" si="35">E13*1.03</f>
        <v>13910761.099000001</v>
      </c>
      <c r="G13" s="4">
        <f t="shared" si="35"/>
        <v>14328083.931970002</v>
      </c>
      <c r="H13" s="4">
        <f t="shared" si="35"/>
        <v>14757926.449929103</v>
      </c>
      <c r="I13" s="2">
        <f t="shared" si="4"/>
        <v>26</v>
      </c>
      <c r="K13" s="4">
        <f t="shared" si="5"/>
        <v>13829727.5392</v>
      </c>
      <c r="L13" s="4">
        <f t="shared" ref="L13:M13" si="36">K13*1.024</f>
        <v>14161641.000140801</v>
      </c>
      <c r="M13" s="4">
        <f t="shared" si="36"/>
        <v>14501520.384144181</v>
      </c>
      <c r="N13" s="15">
        <f t="shared" si="7"/>
        <v>26</v>
      </c>
      <c r="P13" s="4">
        <f t="shared" si="8"/>
        <v>13640649.233000001</v>
      </c>
      <c r="Q13" s="4">
        <f t="shared" ref="Q13:R13" si="37">P13*1.01</f>
        <v>13777055.725330001</v>
      </c>
      <c r="R13" s="4">
        <f t="shared" si="37"/>
        <v>13914826.2825833</v>
      </c>
      <c r="S13" s="2">
        <f t="shared" si="10"/>
        <v>26</v>
      </c>
    </row>
    <row r="14" spans="1:19" x14ac:dyDescent="0.55000000000000004">
      <c r="A14" t="s">
        <v>12</v>
      </c>
      <c r="B14" s="4">
        <v>23477709</v>
      </c>
      <c r="C14" s="15">
        <f t="shared" si="1"/>
        <v>15</v>
      </c>
      <c r="D14" s="4"/>
      <c r="E14" s="4">
        <f t="shared" si="2"/>
        <v>23477709</v>
      </c>
      <c r="F14" s="4">
        <f t="shared" ref="F14:H14" si="38">E14*1.03</f>
        <v>24182040.27</v>
      </c>
      <c r="G14" s="4">
        <f t="shared" si="38"/>
        <v>24907501.478100002</v>
      </c>
      <c r="H14" s="4">
        <f t="shared" si="38"/>
        <v>25654726.522443004</v>
      </c>
      <c r="I14" s="2">
        <f t="shared" si="4"/>
        <v>17</v>
      </c>
      <c r="K14" s="4">
        <f t="shared" si="5"/>
        <v>24041174.015999999</v>
      </c>
      <c r="L14" s="4">
        <f t="shared" ref="L14:M14" si="39">K14*1.024</f>
        <v>24618162.192384001</v>
      </c>
      <c r="M14" s="4">
        <f t="shared" si="39"/>
        <v>25208998.085001219</v>
      </c>
      <c r="N14" s="15">
        <f t="shared" si="7"/>
        <v>17</v>
      </c>
      <c r="P14" s="4">
        <f t="shared" si="8"/>
        <v>23712486.09</v>
      </c>
      <c r="Q14" s="4">
        <f t="shared" ref="Q14:R14" si="40">P14*1.01</f>
        <v>23949610.9509</v>
      </c>
      <c r="R14" s="4">
        <f t="shared" si="40"/>
        <v>24189107.060408998</v>
      </c>
      <c r="S14" s="2">
        <f t="shared" si="10"/>
        <v>17</v>
      </c>
    </row>
    <row r="15" spans="1:19" x14ac:dyDescent="0.55000000000000004">
      <c r="A15" t="s">
        <v>13</v>
      </c>
      <c r="B15" s="4">
        <v>46845999</v>
      </c>
      <c r="C15" s="15">
        <f t="shared" si="1"/>
        <v>3</v>
      </c>
      <c r="D15" s="4"/>
      <c r="E15" s="4">
        <f t="shared" si="2"/>
        <v>46845999</v>
      </c>
      <c r="F15" s="4">
        <f t="shared" ref="F15:H15" si="41">E15*1.03</f>
        <v>48251378.969999999</v>
      </c>
      <c r="G15" s="4">
        <f t="shared" si="41"/>
        <v>49698920.339100003</v>
      </c>
      <c r="H15" s="4">
        <f t="shared" si="41"/>
        <v>51189887.949273005</v>
      </c>
      <c r="I15" s="2">
        <f t="shared" si="4"/>
        <v>4</v>
      </c>
      <c r="K15" s="4">
        <f t="shared" si="5"/>
        <v>47970302.976000004</v>
      </c>
      <c r="L15" s="4">
        <f t="shared" ref="L15:M15" si="42">K15*1.024</f>
        <v>49121590.247424006</v>
      </c>
      <c r="M15" s="4">
        <f t="shared" si="42"/>
        <v>50300508.413362183</v>
      </c>
      <c r="N15" s="15">
        <f t="shared" si="7"/>
        <v>4</v>
      </c>
      <c r="P15" s="4">
        <f t="shared" si="8"/>
        <v>47314458.990000002</v>
      </c>
      <c r="Q15" s="4">
        <f t="shared" ref="Q15:R15" si="43">P15*1.01</f>
        <v>47787603.579900004</v>
      </c>
      <c r="R15" s="4">
        <f t="shared" si="43"/>
        <v>48265479.615699008</v>
      </c>
      <c r="S15" s="2">
        <f t="shared" si="10"/>
        <v>4</v>
      </c>
    </row>
    <row r="16" spans="1:19" x14ac:dyDescent="0.55000000000000004">
      <c r="A16" t="s">
        <v>14</v>
      </c>
      <c r="B16" s="4">
        <v>14863063</v>
      </c>
      <c r="C16" s="15">
        <f t="shared" si="1"/>
        <v>22</v>
      </c>
      <c r="D16" s="4"/>
      <c r="E16" s="4">
        <f t="shared" si="2"/>
        <v>14863063</v>
      </c>
      <c r="F16" s="4">
        <f t="shared" ref="F16:H16" si="44">E16*1.03</f>
        <v>15308954.890000001</v>
      </c>
      <c r="G16" s="4">
        <f t="shared" si="44"/>
        <v>15768223.536700001</v>
      </c>
      <c r="H16" s="4">
        <f t="shared" si="44"/>
        <v>16241270.242801001</v>
      </c>
      <c r="I16" s="2">
        <f t="shared" si="4"/>
        <v>24</v>
      </c>
      <c r="K16" s="4">
        <f t="shared" si="5"/>
        <v>15219776.512</v>
      </c>
      <c r="L16" s="4">
        <f t="shared" ref="L16:M16" si="45">K16*1.024</f>
        <v>15585051.148288</v>
      </c>
      <c r="M16" s="4">
        <f t="shared" si="45"/>
        <v>15959092.375846913</v>
      </c>
      <c r="N16" s="15">
        <f t="shared" si="7"/>
        <v>24</v>
      </c>
      <c r="P16" s="4">
        <f t="shared" si="8"/>
        <v>15011693.630000001</v>
      </c>
      <c r="Q16" s="4">
        <f t="shared" ref="Q16:R16" si="46">P16*1.01</f>
        <v>15161810.566300001</v>
      </c>
      <c r="R16" s="4">
        <f t="shared" si="46"/>
        <v>15313428.671963001</v>
      </c>
      <c r="S16" s="2">
        <f t="shared" si="10"/>
        <v>24</v>
      </c>
    </row>
    <row r="17" spans="1:19" x14ac:dyDescent="0.55000000000000004">
      <c r="A17" t="s">
        <v>15</v>
      </c>
      <c r="B17" s="4">
        <v>9983028</v>
      </c>
      <c r="C17" s="15">
        <f t="shared" si="1"/>
        <v>27</v>
      </c>
      <c r="D17" s="4"/>
      <c r="E17" s="4">
        <f t="shared" si="2"/>
        <v>9983028</v>
      </c>
      <c r="F17" s="4">
        <f t="shared" ref="F17:H17" si="47">E17*1.03</f>
        <v>10282518.84</v>
      </c>
      <c r="G17" s="4">
        <f t="shared" si="47"/>
        <v>10590994.405200001</v>
      </c>
      <c r="H17" s="4">
        <f t="shared" si="47"/>
        <v>10908724.237356002</v>
      </c>
      <c r="I17" s="2">
        <f t="shared" si="4"/>
        <v>29</v>
      </c>
      <c r="K17" s="4">
        <f t="shared" si="5"/>
        <v>10222620.672</v>
      </c>
      <c r="L17" s="4">
        <f t="shared" ref="L17:M17" si="48">K17*1.024</f>
        <v>10467963.568128001</v>
      </c>
      <c r="M17" s="4">
        <f t="shared" si="48"/>
        <v>10719194.693763074</v>
      </c>
      <c r="N17" s="15">
        <f t="shared" si="7"/>
        <v>29</v>
      </c>
      <c r="P17" s="4">
        <f t="shared" si="8"/>
        <v>10082858.279999999</v>
      </c>
      <c r="Q17" s="4">
        <f t="shared" ref="Q17:R17" si="49">P17*1.01</f>
        <v>10183686.8628</v>
      </c>
      <c r="R17" s="4">
        <f t="shared" si="49"/>
        <v>10285523.731428001</v>
      </c>
      <c r="S17" s="2">
        <f t="shared" si="10"/>
        <v>29</v>
      </c>
    </row>
    <row r="18" spans="1:19" x14ac:dyDescent="0.55000000000000004">
      <c r="A18" t="s">
        <v>16</v>
      </c>
      <c r="B18" s="4">
        <v>22305217</v>
      </c>
      <c r="C18" s="15">
        <f t="shared" si="1"/>
        <v>16</v>
      </c>
      <c r="D18" s="4"/>
      <c r="E18" s="4">
        <f t="shared" si="2"/>
        <v>22305217</v>
      </c>
      <c r="F18" s="4">
        <f t="shared" ref="F18:H18" si="50">E18*1.03</f>
        <v>22974373.510000002</v>
      </c>
      <c r="G18" s="4">
        <f t="shared" si="50"/>
        <v>23663604.715300001</v>
      </c>
      <c r="H18" s="4">
        <f t="shared" si="50"/>
        <v>24373512.856759001</v>
      </c>
      <c r="I18" s="2">
        <f t="shared" si="4"/>
        <v>18</v>
      </c>
      <c r="K18" s="4">
        <f t="shared" si="5"/>
        <v>22840542.208000001</v>
      </c>
      <c r="L18" s="4">
        <f t="shared" ref="L18:M18" si="51">K18*1.024</f>
        <v>23388715.220992003</v>
      </c>
      <c r="M18" s="4">
        <f t="shared" si="51"/>
        <v>23950044.38629581</v>
      </c>
      <c r="N18" s="15">
        <f t="shared" si="7"/>
        <v>18</v>
      </c>
      <c r="P18" s="4">
        <f t="shared" si="8"/>
        <v>22528269.170000002</v>
      </c>
      <c r="Q18" s="4">
        <f t="shared" ref="Q18:R18" si="52">P18*1.01</f>
        <v>22753551.861700002</v>
      </c>
      <c r="R18" s="4">
        <f t="shared" si="52"/>
        <v>22981087.380317003</v>
      </c>
      <c r="S18" s="2">
        <f t="shared" si="10"/>
        <v>18</v>
      </c>
    </row>
    <row r="19" spans="1:19" x14ac:dyDescent="0.55000000000000004">
      <c r="A19" s="8" t="s">
        <v>18</v>
      </c>
      <c r="B19" s="9">
        <v>6202620</v>
      </c>
      <c r="C19" s="15">
        <f t="shared" si="1"/>
        <v>30</v>
      </c>
      <c r="D19" s="9"/>
      <c r="E19" s="9">
        <f t="shared" si="2"/>
        <v>6202620</v>
      </c>
      <c r="F19" s="9">
        <f t="shared" ref="F19:H19" si="53">E19*1.03</f>
        <v>6388698.6000000006</v>
      </c>
      <c r="G19" s="9">
        <f t="shared" si="53"/>
        <v>6580359.5580000011</v>
      </c>
      <c r="H19" s="9">
        <f t="shared" si="53"/>
        <v>6777770.3447400015</v>
      </c>
      <c r="I19" s="10">
        <f t="shared" si="4"/>
        <v>32</v>
      </c>
      <c r="J19" s="8"/>
      <c r="K19" s="9">
        <f t="shared" si="5"/>
        <v>6351482.8799999999</v>
      </c>
      <c r="L19" s="9">
        <f t="shared" ref="L19:M19" si="54">K19*1.024</f>
        <v>6503918.4691199996</v>
      </c>
      <c r="M19" s="9">
        <f t="shared" si="54"/>
        <v>6660012.5123788798</v>
      </c>
      <c r="N19" s="15">
        <f t="shared" si="7"/>
        <v>32</v>
      </c>
      <c r="O19" s="8"/>
      <c r="P19" s="9">
        <f t="shared" si="8"/>
        <v>6264646.2000000002</v>
      </c>
      <c r="Q19" s="9">
        <f t="shared" ref="Q19:R19" si="55">P19*1.01</f>
        <v>6327292.6620000005</v>
      </c>
      <c r="R19" s="9">
        <f t="shared" si="55"/>
        <v>6390565.5886200005</v>
      </c>
      <c r="S19" s="10">
        <f t="shared" si="10"/>
        <v>32</v>
      </c>
    </row>
    <row r="20" spans="1:19" s="8" customFormat="1" x14ac:dyDescent="0.55000000000000004">
      <c r="A20" s="8" t="s">
        <v>19</v>
      </c>
      <c r="B20" s="9"/>
      <c r="C20" s="15"/>
      <c r="D20" s="9"/>
      <c r="E20" s="9">
        <v>62000000</v>
      </c>
      <c r="F20" s="9">
        <f t="shared" ref="F20:H20" si="56">E20*1.03</f>
        <v>63860000</v>
      </c>
      <c r="G20" s="9">
        <f t="shared" si="56"/>
        <v>65775800</v>
      </c>
      <c r="H20" s="9">
        <f t="shared" si="56"/>
        <v>67749074</v>
      </c>
      <c r="I20" s="10">
        <f t="shared" si="4"/>
        <v>2</v>
      </c>
      <c r="K20" s="9">
        <f t="shared" si="5"/>
        <v>63488000</v>
      </c>
      <c r="L20" s="9">
        <f t="shared" ref="L20:M20" si="57">K20*1.024</f>
        <v>65011712</v>
      </c>
      <c r="M20" s="9">
        <f t="shared" si="57"/>
        <v>66571993.088</v>
      </c>
      <c r="N20" s="15">
        <f t="shared" si="7"/>
        <v>2</v>
      </c>
      <c r="P20" s="9">
        <f>E20*1.01</f>
        <v>62620000</v>
      </c>
      <c r="Q20" s="9">
        <f t="shared" ref="Q20:R20" si="58">P20*1.01</f>
        <v>63246200</v>
      </c>
      <c r="R20" s="9">
        <f t="shared" si="58"/>
        <v>63878662</v>
      </c>
      <c r="S20" s="10">
        <f t="shared" si="10"/>
        <v>2</v>
      </c>
    </row>
    <row r="21" spans="1:19" x14ac:dyDescent="0.55000000000000004">
      <c r="A21" s="8" t="s">
        <v>20</v>
      </c>
      <c r="B21" s="9">
        <v>24140400.443700001</v>
      </c>
      <c r="C21" s="15">
        <f t="shared" si="1"/>
        <v>13</v>
      </c>
      <c r="D21" s="9"/>
      <c r="E21" s="9">
        <f t="shared" si="2"/>
        <v>24140400.443700001</v>
      </c>
      <c r="F21" s="9">
        <f t="shared" ref="F21:H21" si="59">E21*1.03</f>
        <v>24864612.457011003</v>
      </c>
      <c r="G21" s="9">
        <f t="shared" si="59"/>
        <v>25610550.830721334</v>
      </c>
      <c r="H21" s="9">
        <f t="shared" si="59"/>
        <v>26378867.355642974</v>
      </c>
      <c r="I21" s="10">
        <f t="shared" si="4"/>
        <v>15</v>
      </c>
      <c r="J21" s="8"/>
      <c r="K21" s="9">
        <f t="shared" si="5"/>
        <v>24719770.0543488</v>
      </c>
      <c r="L21" s="9">
        <f t="shared" ref="L21:M21" si="60">K21*1.024</f>
        <v>25313044.535653174</v>
      </c>
      <c r="M21" s="9">
        <f t="shared" si="60"/>
        <v>25920557.604508851</v>
      </c>
      <c r="N21" s="15">
        <f t="shared" si="7"/>
        <v>15</v>
      </c>
      <c r="O21" s="8"/>
      <c r="P21" s="9">
        <f t="shared" si="8"/>
        <v>24381804.448137</v>
      </c>
      <c r="Q21" s="9">
        <f t="shared" ref="Q21:R21" si="61">P21*1.01</f>
        <v>24625622.492618371</v>
      </c>
      <c r="R21" s="9">
        <f t="shared" si="61"/>
        <v>24871878.717544556</v>
      </c>
      <c r="S21" s="10">
        <f t="shared" si="10"/>
        <v>15</v>
      </c>
    </row>
    <row r="22" spans="1:19" x14ac:dyDescent="0.55000000000000004">
      <c r="A22" t="s">
        <v>21</v>
      </c>
      <c r="B22" s="4">
        <v>27070353.009999998</v>
      </c>
      <c r="C22" s="15">
        <f t="shared" si="1"/>
        <v>10</v>
      </c>
      <c r="D22" s="4"/>
      <c r="E22" s="4">
        <f t="shared" si="2"/>
        <v>27070353.009999998</v>
      </c>
      <c r="F22" s="4">
        <f t="shared" ref="F22:H22" si="62">E22*1.03</f>
        <v>27882463.600299999</v>
      </c>
      <c r="G22" s="4">
        <f t="shared" si="62"/>
        <v>28718937.508308999</v>
      </c>
      <c r="H22" s="4">
        <f t="shared" si="62"/>
        <v>29580505.63355827</v>
      </c>
      <c r="I22" s="2">
        <f t="shared" si="4"/>
        <v>12</v>
      </c>
      <c r="K22" s="4">
        <f t="shared" si="5"/>
        <v>27720041.482239999</v>
      </c>
      <c r="L22" s="4">
        <f t="shared" ref="L22:M22" si="63">K22*1.024</f>
        <v>28385322.477813758</v>
      </c>
      <c r="M22" s="4">
        <f t="shared" si="63"/>
        <v>29066570.217281289</v>
      </c>
      <c r="N22" s="15">
        <f t="shared" si="7"/>
        <v>12</v>
      </c>
      <c r="P22" s="4">
        <f t="shared" si="8"/>
        <v>27341056.540099997</v>
      </c>
      <c r="Q22" s="4">
        <f t="shared" ref="Q22:R22" si="64">P22*1.01</f>
        <v>27614467.105500996</v>
      </c>
      <c r="R22" s="4">
        <f t="shared" si="64"/>
        <v>27890611.776556008</v>
      </c>
      <c r="S22" s="2">
        <f t="shared" si="10"/>
        <v>12</v>
      </c>
    </row>
    <row r="23" spans="1:19" x14ac:dyDescent="0.55000000000000004">
      <c r="A23" t="s">
        <v>22</v>
      </c>
      <c r="B23" s="4">
        <v>29042000</v>
      </c>
      <c r="C23" s="15">
        <f t="shared" si="1"/>
        <v>8</v>
      </c>
      <c r="D23" s="4"/>
      <c r="E23" s="4">
        <f t="shared" si="2"/>
        <v>29042000</v>
      </c>
      <c r="F23" s="4">
        <f t="shared" ref="F23:H23" si="65">E23*1.03</f>
        <v>29913260</v>
      </c>
      <c r="G23" s="4">
        <f t="shared" si="65"/>
        <v>30810657.800000001</v>
      </c>
      <c r="H23" s="4">
        <f t="shared" si="65"/>
        <v>31734977.534000002</v>
      </c>
      <c r="I23" s="2">
        <f t="shared" si="4"/>
        <v>10</v>
      </c>
      <c r="K23" s="4">
        <f t="shared" si="5"/>
        <v>29739008</v>
      </c>
      <c r="L23" s="4">
        <f t="shared" ref="L23:M23" si="66">K23*1.024</f>
        <v>30452744.192000002</v>
      </c>
      <c r="M23" s="4">
        <f t="shared" si="66"/>
        <v>31183610.052608002</v>
      </c>
      <c r="N23" s="15">
        <f t="shared" si="7"/>
        <v>10</v>
      </c>
      <c r="P23" s="4">
        <f t="shared" si="8"/>
        <v>29332420</v>
      </c>
      <c r="Q23" s="4">
        <f t="shared" ref="Q23:R23" si="67">P23*1.01</f>
        <v>29625744.199999999</v>
      </c>
      <c r="R23" s="4">
        <f t="shared" si="67"/>
        <v>29922001.642000001</v>
      </c>
      <c r="S23" s="2">
        <f t="shared" si="10"/>
        <v>10</v>
      </c>
    </row>
    <row r="24" spans="1:19" x14ac:dyDescent="0.55000000000000004">
      <c r="A24" t="s">
        <v>23</v>
      </c>
      <c r="B24" s="4">
        <v>26698634</v>
      </c>
      <c r="C24" s="15">
        <f t="shared" si="1"/>
        <v>12</v>
      </c>
      <c r="D24" s="4"/>
      <c r="E24" s="4">
        <f t="shared" si="2"/>
        <v>26698634</v>
      </c>
      <c r="F24" s="4">
        <f t="shared" ref="F24:H24" si="68">E24*1.03</f>
        <v>27499593.02</v>
      </c>
      <c r="G24" s="4">
        <f t="shared" si="68"/>
        <v>28324580.810600001</v>
      </c>
      <c r="H24" s="4">
        <f t="shared" si="68"/>
        <v>29174318.234918002</v>
      </c>
      <c r="I24" s="2">
        <f t="shared" si="4"/>
        <v>14</v>
      </c>
      <c r="K24" s="4">
        <f t="shared" si="5"/>
        <v>27339401.216000002</v>
      </c>
      <c r="L24" s="4">
        <f t="shared" ref="L24:M24" si="69">K24*1.024</f>
        <v>27995546.845184002</v>
      </c>
      <c r="M24" s="4">
        <f t="shared" si="69"/>
        <v>28667439.969468419</v>
      </c>
      <c r="N24" s="15">
        <f t="shared" si="7"/>
        <v>14</v>
      </c>
      <c r="P24" s="4">
        <f t="shared" si="8"/>
        <v>26965620.34</v>
      </c>
      <c r="Q24" s="4">
        <f t="shared" ref="Q24:R24" si="70">P24*1.01</f>
        <v>27235276.543400001</v>
      </c>
      <c r="R24" s="4">
        <f t="shared" si="70"/>
        <v>27507629.308834001</v>
      </c>
      <c r="S24" s="2">
        <f t="shared" si="10"/>
        <v>14</v>
      </c>
    </row>
    <row r="25" spans="1:19" x14ac:dyDescent="0.55000000000000004">
      <c r="A25" t="s">
        <v>24</v>
      </c>
      <c r="B25" s="4">
        <v>49391065.627025977</v>
      </c>
      <c r="C25" s="15">
        <f t="shared" si="1"/>
        <v>2</v>
      </c>
      <c r="D25" s="4"/>
      <c r="E25" s="4">
        <f t="shared" si="2"/>
        <v>49391065.627025977</v>
      </c>
      <c r="F25" s="4">
        <f t="shared" ref="F25:H25" si="71">E25*1.03</f>
        <v>50872797.595836759</v>
      </c>
      <c r="G25" s="4">
        <f t="shared" si="71"/>
        <v>52398981.52371186</v>
      </c>
      <c r="H25" s="4">
        <f t="shared" si="71"/>
        <v>53970950.96942322</v>
      </c>
      <c r="I25" s="2">
        <f t="shared" si="4"/>
        <v>3</v>
      </c>
      <c r="K25" s="4">
        <f t="shared" si="5"/>
        <v>50576451.202074602</v>
      </c>
      <c r="L25" s="4">
        <f t="shared" ref="L25:M25" si="72">K25*1.024</f>
        <v>51790286.030924395</v>
      </c>
      <c r="M25" s="4">
        <f t="shared" si="72"/>
        <v>53033252.895666584</v>
      </c>
      <c r="N25" s="15">
        <f t="shared" si="7"/>
        <v>3</v>
      </c>
      <c r="P25" s="4">
        <f t="shared" si="8"/>
        <v>49884976.283296235</v>
      </c>
      <c r="Q25" s="4">
        <f t="shared" ref="Q25:R25" si="73">P25*1.01</f>
        <v>50383826.046129197</v>
      </c>
      <c r="R25" s="4">
        <f t="shared" si="73"/>
        <v>50887664.30659049</v>
      </c>
      <c r="S25" s="2">
        <f t="shared" si="10"/>
        <v>3</v>
      </c>
    </row>
    <row r="26" spans="1:19" x14ac:dyDescent="0.55000000000000004">
      <c r="A26" t="s">
        <v>25</v>
      </c>
      <c r="B26" s="4">
        <v>46256707</v>
      </c>
      <c r="C26" s="15">
        <f t="shared" si="1"/>
        <v>4</v>
      </c>
      <c r="D26" s="4"/>
      <c r="E26" s="4">
        <f t="shared" si="2"/>
        <v>46256707</v>
      </c>
      <c r="F26" s="4">
        <f t="shared" ref="F26:H26" si="74">E26*1.03</f>
        <v>47644408.210000001</v>
      </c>
      <c r="G26" s="4">
        <f t="shared" si="74"/>
        <v>49073740.456300005</v>
      </c>
      <c r="H26" s="4">
        <f t="shared" si="74"/>
        <v>50545952.669989005</v>
      </c>
      <c r="I26" s="2">
        <f t="shared" si="4"/>
        <v>5</v>
      </c>
      <c r="K26" s="4">
        <f t="shared" si="5"/>
        <v>47366867.968000002</v>
      </c>
      <c r="L26" s="4">
        <f t="shared" ref="L26:M26" si="75">K26*1.024</f>
        <v>48503672.799232006</v>
      </c>
      <c r="M26" s="4">
        <f t="shared" si="75"/>
        <v>49667760.946413577</v>
      </c>
      <c r="N26" s="15">
        <f t="shared" si="7"/>
        <v>5</v>
      </c>
      <c r="P26" s="4">
        <f t="shared" si="8"/>
        <v>46719274.07</v>
      </c>
      <c r="Q26" s="4">
        <f t="shared" ref="Q26:R26" si="76">P26*1.01</f>
        <v>47186466.810699999</v>
      </c>
      <c r="R26" s="4">
        <f t="shared" si="76"/>
        <v>47658331.478807002</v>
      </c>
      <c r="S26" s="2">
        <f t="shared" si="10"/>
        <v>5</v>
      </c>
    </row>
    <row r="27" spans="1:19" x14ac:dyDescent="0.55000000000000004">
      <c r="A27" t="s">
        <v>39</v>
      </c>
      <c r="B27" s="4">
        <v>5708979</v>
      </c>
      <c r="C27" s="15">
        <f t="shared" si="1"/>
        <v>31</v>
      </c>
      <c r="D27" s="4"/>
      <c r="E27" s="4">
        <v>37000000</v>
      </c>
      <c r="F27" s="4">
        <f t="shared" ref="F27:H27" si="77">E27*1.03</f>
        <v>38110000</v>
      </c>
      <c r="G27" s="4">
        <f t="shared" si="77"/>
        <v>39253300</v>
      </c>
      <c r="H27" s="4">
        <f t="shared" si="77"/>
        <v>40430899</v>
      </c>
      <c r="I27" s="2">
        <f t="shared" si="4"/>
        <v>7</v>
      </c>
      <c r="K27" s="4">
        <f t="shared" si="5"/>
        <v>37888000</v>
      </c>
      <c r="L27" s="4">
        <f t="shared" ref="L27:M27" si="78">K27*1.024</f>
        <v>38797312</v>
      </c>
      <c r="M27" s="4">
        <f t="shared" si="78"/>
        <v>39728447.487999998</v>
      </c>
      <c r="N27" s="15">
        <f t="shared" si="7"/>
        <v>7</v>
      </c>
      <c r="P27" s="4">
        <f>E27*1.01</f>
        <v>37370000</v>
      </c>
      <c r="Q27" s="4">
        <f t="shared" ref="Q27:R27" si="79">P27*1.01</f>
        <v>37743700</v>
      </c>
      <c r="R27" s="4">
        <f t="shared" si="79"/>
        <v>38121137</v>
      </c>
      <c r="S27" s="2">
        <f t="shared" si="10"/>
        <v>7</v>
      </c>
    </row>
    <row r="28" spans="1:19" x14ac:dyDescent="0.55000000000000004">
      <c r="A28" t="s">
        <v>26</v>
      </c>
      <c r="B28" s="4">
        <v>29249373</v>
      </c>
      <c r="C28" s="15">
        <f t="shared" si="1"/>
        <v>7</v>
      </c>
      <c r="D28" s="4"/>
      <c r="E28" s="4">
        <f t="shared" si="2"/>
        <v>29249373</v>
      </c>
      <c r="F28" s="4">
        <f t="shared" ref="F28:H28" si="80">E28*1.03</f>
        <v>30126854.190000001</v>
      </c>
      <c r="G28" s="4">
        <f t="shared" si="80"/>
        <v>31030659.815700002</v>
      </c>
      <c r="H28" s="4">
        <f t="shared" si="80"/>
        <v>31961579.610171001</v>
      </c>
      <c r="I28" s="2">
        <f t="shared" si="4"/>
        <v>9</v>
      </c>
      <c r="K28" s="4">
        <f t="shared" si="5"/>
        <v>29951357.952</v>
      </c>
      <c r="L28" s="4">
        <f t="shared" ref="L28:M28" si="81">K28*1.024</f>
        <v>30670190.542847998</v>
      </c>
      <c r="M28" s="4">
        <f t="shared" si="81"/>
        <v>31406275.115876351</v>
      </c>
      <c r="N28" s="15">
        <f t="shared" si="7"/>
        <v>9</v>
      </c>
      <c r="P28" s="4">
        <f t="shared" si="8"/>
        <v>29541866.73</v>
      </c>
      <c r="Q28" s="4">
        <f t="shared" ref="Q28:R28" si="82">P28*1.01</f>
        <v>29837285.397300001</v>
      </c>
      <c r="R28" s="4">
        <f t="shared" si="82"/>
        <v>30135658.251273002</v>
      </c>
      <c r="S28" s="2">
        <f t="shared" si="10"/>
        <v>9</v>
      </c>
    </row>
    <row r="29" spans="1:19" x14ac:dyDescent="0.55000000000000004">
      <c r="A29" t="s">
        <v>27</v>
      </c>
      <c r="B29" s="4">
        <v>15763077</v>
      </c>
      <c r="C29" s="15">
        <f t="shared" si="1"/>
        <v>21</v>
      </c>
      <c r="D29" s="4"/>
      <c r="E29" s="4">
        <f t="shared" si="2"/>
        <v>15763077</v>
      </c>
      <c r="F29" s="4">
        <f t="shared" ref="F29:H29" si="83">E29*1.03</f>
        <v>16235969.310000001</v>
      </c>
      <c r="G29" s="4">
        <f t="shared" si="83"/>
        <v>16723048.389300002</v>
      </c>
      <c r="H29" s="4">
        <f t="shared" si="83"/>
        <v>17224739.840979002</v>
      </c>
      <c r="I29" s="2">
        <f t="shared" si="4"/>
        <v>23</v>
      </c>
      <c r="K29" s="4">
        <f t="shared" si="5"/>
        <v>16141390.848000001</v>
      </c>
      <c r="L29" s="4">
        <f t="shared" ref="L29:M29" si="84">K29*1.024</f>
        <v>16528784.228352001</v>
      </c>
      <c r="M29" s="4">
        <f t="shared" si="84"/>
        <v>16925475.049832448</v>
      </c>
      <c r="N29" s="15">
        <f t="shared" si="7"/>
        <v>23</v>
      </c>
      <c r="P29" s="4">
        <f t="shared" si="8"/>
        <v>15920707.77</v>
      </c>
      <c r="Q29" s="4">
        <f t="shared" ref="Q29:R29" si="85">P29*1.01</f>
        <v>16079914.8477</v>
      </c>
      <c r="R29" s="4">
        <f t="shared" si="85"/>
        <v>16240713.996176999</v>
      </c>
      <c r="S29" s="2">
        <f t="shared" si="10"/>
        <v>23</v>
      </c>
    </row>
    <row r="30" spans="1:19" x14ac:dyDescent="0.55000000000000004">
      <c r="A30" s="1" t="s">
        <v>28</v>
      </c>
      <c r="B30" s="6">
        <v>41599337</v>
      </c>
      <c r="C30" s="15">
        <f t="shared" si="1"/>
        <v>5</v>
      </c>
      <c r="D30" s="6"/>
      <c r="E30" s="6">
        <f t="shared" si="2"/>
        <v>41599337</v>
      </c>
      <c r="F30" s="6">
        <f t="shared" ref="F30:H30" si="86">E30*1.03</f>
        <v>42847317.109999999</v>
      </c>
      <c r="G30" s="6">
        <f t="shared" si="86"/>
        <v>44132736.623300001</v>
      </c>
      <c r="H30" s="6">
        <f t="shared" si="86"/>
        <v>45456718.721999004</v>
      </c>
      <c r="I30" s="7">
        <f t="shared" si="4"/>
        <v>6</v>
      </c>
      <c r="J30" s="1"/>
      <c r="K30" s="6">
        <f t="shared" si="5"/>
        <v>42597721.088</v>
      </c>
      <c r="L30" s="6">
        <f t="shared" ref="L30:M30" si="87">K30*1.024</f>
        <v>43620066.394111998</v>
      </c>
      <c r="M30" s="6">
        <f t="shared" si="87"/>
        <v>44666947.987570688</v>
      </c>
      <c r="N30" s="15">
        <f t="shared" si="7"/>
        <v>6</v>
      </c>
      <c r="O30" s="1"/>
      <c r="P30" s="6">
        <f t="shared" si="8"/>
        <v>42015330.369999997</v>
      </c>
      <c r="Q30" s="6">
        <f t="shared" ref="Q30:R30" si="88">P30*1.01</f>
        <v>42435483.673699997</v>
      </c>
      <c r="R30" s="6">
        <f t="shared" si="88"/>
        <v>42859838.510436997</v>
      </c>
      <c r="S30" s="7">
        <f t="shared" si="10"/>
        <v>6</v>
      </c>
    </row>
    <row r="31" spans="1:19" x14ac:dyDescent="0.55000000000000004">
      <c r="A31" t="s">
        <v>29</v>
      </c>
      <c r="B31" s="4">
        <v>24025497</v>
      </c>
      <c r="C31" s="15">
        <f t="shared" si="1"/>
        <v>14</v>
      </c>
      <c r="D31" s="4"/>
      <c r="E31" s="4">
        <f t="shared" si="2"/>
        <v>24025497</v>
      </c>
      <c r="F31" s="4">
        <f t="shared" ref="F31:H31" si="89">E31*1.03</f>
        <v>24746261.91</v>
      </c>
      <c r="G31" s="4">
        <f t="shared" si="89"/>
        <v>25488649.767300002</v>
      </c>
      <c r="H31" s="4">
        <f t="shared" si="89"/>
        <v>26253309.260319002</v>
      </c>
      <c r="I31" s="2">
        <f t="shared" si="4"/>
        <v>16</v>
      </c>
      <c r="K31" s="4">
        <f t="shared" si="5"/>
        <v>24602108.927999999</v>
      </c>
      <c r="L31" s="4">
        <f t="shared" ref="L31:M31" si="90">K31*1.024</f>
        <v>25192559.542272002</v>
      </c>
      <c r="M31" s="4">
        <f t="shared" si="90"/>
        <v>25797180.971286532</v>
      </c>
      <c r="N31" s="15">
        <f t="shared" si="7"/>
        <v>16</v>
      </c>
      <c r="P31" s="4">
        <f t="shared" si="8"/>
        <v>24265751.969999999</v>
      </c>
      <c r="Q31" s="4">
        <f t="shared" ref="Q31:R31" si="91">P31*1.01</f>
        <v>24508409.489700001</v>
      </c>
      <c r="R31" s="4">
        <f t="shared" si="91"/>
        <v>24753493.584597003</v>
      </c>
      <c r="S31" s="2">
        <f t="shared" si="10"/>
        <v>16</v>
      </c>
    </row>
    <row r="32" spans="1:19" x14ac:dyDescent="0.55000000000000004">
      <c r="A32" t="s">
        <v>30</v>
      </c>
      <c r="B32" s="4">
        <v>12847348.759999963</v>
      </c>
      <c r="C32" s="15">
        <f t="shared" si="1"/>
        <v>25</v>
      </c>
      <c r="D32" s="4"/>
      <c r="E32" s="4">
        <f t="shared" si="2"/>
        <v>12847348.759999963</v>
      </c>
      <c r="F32" s="4">
        <f t="shared" ref="F32:H32" si="92">E32*1.03</f>
        <v>13232769.222799962</v>
      </c>
      <c r="G32" s="4">
        <f t="shared" si="92"/>
        <v>13629752.299483962</v>
      </c>
      <c r="H32" s="4">
        <f t="shared" si="92"/>
        <v>14038644.868468482</v>
      </c>
      <c r="I32" s="2">
        <f t="shared" si="4"/>
        <v>27</v>
      </c>
      <c r="K32" s="4">
        <f t="shared" si="5"/>
        <v>13155685.130239962</v>
      </c>
      <c r="L32" s="4">
        <f t="shared" ref="L32:M32" si="93">K32*1.024</f>
        <v>13471421.573365722</v>
      </c>
      <c r="M32" s="4">
        <f t="shared" si="93"/>
        <v>13794735.691126499</v>
      </c>
      <c r="N32" s="15">
        <f t="shared" si="7"/>
        <v>27</v>
      </c>
      <c r="P32" s="4">
        <f t="shared" si="8"/>
        <v>12975822.247599963</v>
      </c>
      <c r="Q32" s="4">
        <f t="shared" ref="Q32:R32" si="94">P32*1.01</f>
        <v>13105580.470075963</v>
      </c>
      <c r="R32" s="4">
        <f t="shared" si="94"/>
        <v>13236636.274776723</v>
      </c>
      <c r="S32" s="2">
        <f t="shared" si="10"/>
        <v>27</v>
      </c>
    </row>
    <row r="33" spans="1:19" x14ac:dyDescent="0.55000000000000004">
      <c r="A33" t="s">
        <v>31</v>
      </c>
      <c r="B33" s="4">
        <v>13513834</v>
      </c>
      <c r="C33" s="15">
        <f t="shared" si="1"/>
        <v>23</v>
      </c>
      <c r="D33" s="4"/>
      <c r="E33" s="4">
        <f t="shared" si="2"/>
        <v>13513834</v>
      </c>
      <c r="F33" s="4">
        <f t="shared" ref="F33:H33" si="95">E33*1.03</f>
        <v>13919249.02</v>
      </c>
      <c r="G33" s="4">
        <f t="shared" si="95"/>
        <v>14336826.490599999</v>
      </c>
      <c r="H33" s="4">
        <f t="shared" si="95"/>
        <v>14766931.285318</v>
      </c>
      <c r="I33" s="2">
        <f t="shared" si="4"/>
        <v>25</v>
      </c>
      <c r="K33" s="4">
        <f t="shared" si="5"/>
        <v>13838166.016000001</v>
      </c>
      <c r="L33" s="4">
        <f t="shared" ref="L33:M33" si="96">K33*1.024</f>
        <v>14170282.000384001</v>
      </c>
      <c r="M33" s="4">
        <f t="shared" si="96"/>
        <v>14510368.768393217</v>
      </c>
      <c r="N33" s="15">
        <f t="shared" si="7"/>
        <v>25</v>
      </c>
      <c r="P33" s="4">
        <f t="shared" si="8"/>
        <v>13648972.34</v>
      </c>
      <c r="Q33" s="4">
        <f t="shared" ref="Q33:R33" si="97">P33*1.01</f>
        <v>13785462.0634</v>
      </c>
      <c r="R33" s="4">
        <f t="shared" si="97"/>
        <v>13923316.684034001</v>
      </c>
      <c r="S33" s="2">
        <f t="shared" si="10"/>
        <v>25</v>
      </c>
    </row>
    <row r="34" spans="1:19" x14ac:dyDescent="0.55000000000000004">
      <c r="A34" t="s">
        <v>40</v>
      </c>
      <c r="B34" s="4">
        <v>26755337</v>
      </c>
      <c r="C34" s="15">
        <f>RANK(B34,$B$3:$B$34)</f>
        <v>11</v>
      </c>
      <c r="D34" s="4"/>
      <c r="E34" s="4">
        <f t="shared" si="2"/>
        <v>26755337</v>
      </c>
      <c r="F34" s="4">
        <f t="shared" ref="F34:H34" si="98">E34*1.03</f>
        <v>27557997.109999999</v>
      </c>
      <c r="G34" s="4">
        <f t="shared" si="98"/>
        <v>28384737.0233</v>
      </c>
      <c r="H34" s="4">
        <f t="shared" si="98"/>
        <v>29236279.133999001</v>
      </c>
      <c r="I34" s="2">
        <f t="shared" si="4"/>
        <v>13</v>
      </c>
      <c r="K34" s="4">
        <f t="shared" si="5"/>
        <v>27397465.088</v>
      </c>
      <c r="L34" s="4">
        <f t="shared" ref="L34:M34" si="99">K34*1.024</f>
        <v>28055004.250112001</v>
      </c>
      <c r="M34" s="4">
        <f t="shared" si="99"/>
        <v>28728324.352114689</v>
      </c>
      <c r="N34" s="15">
        <f t="shared" si="7"/>
        <v>13</v>
      </c>
      <c r="P34" s="4">
        <f t="shared" si="8"/>
        <v>27022890.370000001</v>
      </c>
      <c r="Q34" s="4">
        <f t="shared" ref="Q34:R34" si="100">P34*1.01</f>
        <v>27293119.273700003</v>
      </c>
      <c r="R34" s="4">
        <f t="shared" si="100"/>
        <v>27566050.466437005</v>
      </c>
      <c r="S34" s="2">
        <f t="shared" si="10"/>
        <v>13</v>
      </c>
    </row>
  </sheetData>
  <mergeCells count="3">
    <mergeCell ref="B1:H1"/>
    <mergeCell ref="K1:M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G25" sqref="G25"/>
    </sheetView>
  </sheetViews>
  <sheetFormatPr defaultRowHeight="14.4" x14ac:dyDescent="0.55000000000000004"/>
  <cols>
    <col min="1" max="1" width="25" bestFit="1" customWidth="1"/>
    <col min="2" max="7" width="17.26171875" bestFit="1" customWidth="1"/>
  </cols>
  <sheetData>
    <row r="1" spans="1:8" x14ac:dyDescent="0.55000000000000004">
      <c r="A1" t="s">
        <v>0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</row>
    <row r="2" spans="1:8" x14ac:dyDescent="0.55000000000000004">
      <c r="A2" t="s">
        <v>1</v>
      </c>
      <c r="B2" s="12">
        <v>9588118</v>
      </c>
      <c r="C2" s="12">
        <v>10507796.5</v>
      </c>
      <c r="D2" s="12">
        <v>11635098</v>
      </c>
      <c r="E2" s="12">
        <v>12364551.378000002</v>
      </c>
      <c r="F2" s="12">
        <v>12474851.820799999</v>
      </c>
      <c r="G2" s="12">
        <v>12273835.221999999</v>
      </c>
      <c r="H2">
        <f>(G2/B2)^(1/5)-1</f>
        <v>5.062899857349068E-2</v>
      </c>
    </row>
    <row r="3" spans="1:8" x14ac:dyDescent="0.55000000000000004">
      <c r="A3" t="s">
        <v>2</v>
      </c>
      <c r="B3" s="12">
        <v>10233845</v>
      </c>
      <c r="C3" s="12">
        <v>13262681.789999999</v>
      </c>
      <c r="D3" s="12">
        <v>13524772.859999999</v>
      </c>
      <c r="E3" s="12">
        <v>38475750</v>
      </c>
      <c r="F3" s="12">
        <v>37171744</v>
      </c>
      <c r="G3" s="12">
        <v>35308158</v>
      </c>
      <c r="H3">
        <f t="shared" ref="H3:H33" si="0">(G3/B3)^(1/5)-1</f>
        <v>0.28105343490545587</v>
      </c>
    </row>
    <row r="4" spans="1:8" x14ac:dyDescent="0.55000000000000004">
      <c r="A4" t="s">
        <v>3</v>
      </c>
      <c r="B4" s="12">
        <v>18479168.54834</v>
      </c>
      <c r="C4" s="12">
        <v>18801037</v>
      </c>
      <c r="D4" s="12">
        <v>19052418</v>
      </c>
      <c r="E4" s="12">
        <v>19276007</v>
      </c>
      <c r="F4" s="12">
        <v>19299996</v>
      </c>
      <c r="G4" s="12">
        <v>20332058</v>
      </c>
      <c r="H4">
        <f t="shared" si="0"/>
        <v>1.9294739006117556E-2</v>
      </c>
    </row>
    <row r="5" spans="1:8" x14ac:dyDescent="0.55000000000000004">
      <c r="A5" t="s">
        <v>4</v>
      </c>
      <c r="B5" s="12">
        <v>9797421</v>
      </c>
      <c r="C5" s="12">
        <v>10599728</v>
      </c>
      <c r="D5" s="12">
        <v>10731176.77</v>
      </c>
      <c r="E5" s="12">
        <v>10650715.049999999</v>
      </c>
      <c r="F5" s="12">
        <v>10247109</v>
      </c>
      <c r="G5" s="12">
        <v>9973090.879999999</v>
      </c>
      <c r="H5">
        <f t="shared" si="0"/>
        <v>3.5605971601382347E-3</v>
      </c>
    </row>
    <row r="6" spans="1:8" x14ac:dyDescent="0.55000000000000004">
      <c r="A6" t="s">
        <v>5</v>
      </c>
      <c r="B6" s="12">
        <v>13566887.390000001</v>
      </c>
      <c r="C6" s="12">
        <v>14979756.300000001</v>
      </c>
      <c r="D6" s="12">
        <v>16702529.200000001</v>
      </c>
      <c r="E6" s="12">
        <v>16354260.68</v>
      </c>
      <c r="F6" s="12">
        <v>17173363</v>
      </c>
      <c r="G6" s="12">
        <v>18532534</v>
      </c>
      <c r="H6">
        <f t="shared" si="0"/>
        <v>6.4365813803592298E-2</v>
      </c>
    </row>
    <row r="7" spans="1:8" x14ac:dyDescent="0.55000000000000004">
      <c r="A7" t="s">
        <v>6</v>
      </c>
      <c r="B7" s="12">
        <v>24126680</v>
      </c>
      <c r="C7" s="12">
        <v>25664838</v>
      </c>
      <c r="D7" s="12">
        <v>26507029.800000001</v>
      </c>
      <c r="E7" s="12">
        <v>26139478</v>
      </c>
      <c r="F7" s="12">
        <v>26731553</v>
      </c>
      <c r="G7" s="12">
        <v>28408407</v>
      </c>
      <c r="H7">
        <f t="shared" si="0"/>
        <v>3.321300376849301E-2</v>
      </c>
    </row>
    <row r="8" spans="1:8" x14ac:dyDescent="0.55000000000000004">
      <c r="A8" t="s">
        <v>7</v>
      </c>
      <c r="B8" s="12">
        <v>7904475</v>
      </c>
      <c r="C8" s="12"/>
      <c r="D8" s="12">
        <v>10872377</v>
      </c>
      <c r="E8" s="12">
        <v>11113086</v>
      </c>
      <c r="F8" s="12">
        <v>10150824.5</v>
      </c>
      <c r="G8" s="12">
        <v>9262534.5</v>
      </c>
      <c r="H8">
        <f t="shared" si="0"/>
        <v>3.221784211424561E-2</v>
      </c>
    </row>
    <row r="9" spans="1:8" x14ac:dyDescent="0.55000000000000004">
      <c r="A9" t="s">
        <v>8</v>
      </c>
      <c r="B9" s="12">
        <v>12892238</v>
      </c>
      <c r="C9" s="12">
        <v>14160028</v>
      </c>
      <c r="D9" s="12">
        <v>14614377</v>
      </c>
      <c r="E9" s="12">
        <v>13421889</v>
      </c>
      <c r="F9" s="12">
        <v>14933723</v>
      </c>
      <c r="G9" s="12">
        <v>16838759</v>
      </c>
      <c r="H9">
        <f t="shared" si="0"/>
        <v>5.4863713992433283E-2</v>
      </c>
    </row>
    <row r="10" spans="1:8" x14ac:dyDescent="0.55000000000000004">
      <c r="A10" t="s">
        <v>9</v>
      </c>
      <c r="B10" s="12">
        <v>63303500</v>
      </c>
      <c r="C10" s="12">
        <v>62926104.789999999</v>
      </c>
      <c r="D10" s="12">
        <v>67401476</v>
      </c>
      <c r="E10" s="12">
        <v>68164978</v>
      </c>
      <c r="F10" s="12">
        <v>67969558.840000004</v>
      </c>
      <c r="G10" s="12">
        <v>68736728.629999995</v>
      </c>
      <c r="H10">
        <f t="shared" si="0"/>
        <v>1.6604967072840093E-2</v>
      </c>
    </row>
    <row r="11" spans="1:8" x14ac:dyDescent="0.55000000000000004">
      <c r="A11" t="s">
        <v>10</v>
      </c>
      <c r="B11" s="12">
        <v>18094376</v>
      </c>
      <c r="C11" s="12">
        <v>18111210</v>
      </c>
      <c r="D11" s="12">
        <v>19786608</v>
      </c>
      <c r="E11" s="12">
        <v>20733660</v>
      </c>
      <c r="F11" s="12">
        <v>21027082</v>
      </c>
      <c r="G11" s="12">
        <v>22081594</v>
      </c>
      <c r="H11">
        <f t="shared" si="0"/>
        <v>4.0632444271176071E-2</v>
      </c>
    </row>
    <row r="12" spans="1:8" x14ac:dyDescent="0.55000000000000004">
      <c r="A12" t="s">
        <v>11</v>
      </c>
      <c r="B12" s="12">
        <v>6816494</v>
      </c>
      <c r="C12" s="12">
        <v>8017446.0300000003</v>
      </c>
      <c r="D12" s="12">
        <v>9161127.1199999992</v>
      </c>
      <c r="E12" s="12">
        <v>11294982</v>
      </c>
      <c r="F12" s="12">
        <v>13092039</v>
      </c>
      <c r="G12" s="12">
        <v>13505593.300000001</v>
      </c>
      <c r="H12">
        <f t="shared" si="0"/>
        <v>0.14654346192179624</v>
      </c>
    </row>
    <row r="13" spans="1:8" x14ac:dyDescent="0.55000000000000004">
      <c r="A13" t="s">
        <v>12</v>
      </c>
      <c r="B13" s="12">
        <v>19545605</v>
      </c>
      <c r="C13" s="12">
        <v>20068640.5</v>
      </c>
      <c r="D13" s="12">
        <v>20744504</v>
      </c>
      <c r="E13" s="12">
        <v>21793974</v>
      </c>
      <c r="F13" s="12">
        <v>22734561</v>
      </c>
      <c r="G13" s="12">
        <v>23477709</v>
      </c>
      <c r="H13">
        <f t="shared" si="0"/>
        <v>3.7340465352956542E-2</v>
      </c>
    </row>
    <row r="14" spans="1:8" x14ac:dyDescent="0.55000000000000004">
      <c r="A14" t="s">
        <v>13</v>
      </c>
      <c r="B14" s="12">
        <v>37929945</v>
      </c>
      <c r="C14" s="12">
        <v>40424470</v>
      </c>
      <c r="D14" s="12">
        <v>42243930</v>
      </c>
      <c r="E14" s="12">
        <v>37897692</v>
      </c>
      <c r="F14" s="12">
        <v>43285249</v>
      </c>
      <c r="G14" s="12">
        <v>46845999</v>
      </c>
      <c r="H14">
        <f t="shared" si="0"/>
        <v>4.3129093646563366E-2</v>
      </c>
    </row>
    <row r="15" spans="1:8" x14ac:dyDescent="0.55000000000000004">
      <c r="A15" t="s">
        <v>14</v>
      </c>
      <c r="B15" s="12">
        <v>14212961</v>
      </c>
      <c r="C15" s="12">
        <v>14471080</v>
      </c>
      <c r="D15" s="12">
        <v>14607573</v>
      </c>
      <c r="E15" s="12">
        <v>14699715</v>
      </c>
      <c r="F15" s="12">
        <v>15115949</v>
      </c>
      <c r="G15" s="12">
        <v>14863063</v>
      </c>
      <c r="H15">
        <f t="shared" si="0"/>
        <v>8.9850952080325897E-3</v>
      </c>
    </row>
    <row r="16" spans="1:8" x14ac:dyDescent="0.55000000000000004">
      <c r="A16" t="s">
        <v>15</v>
      </c>
      <c r="B16" s="12">
        <v>7220301</v>
      </c>
      <c r="C16" s="12">
        <v>7597969</v>
      </c>
      <c r="D16" s="12">
        <v>8256353</v>
      </c>
      <c r="E16" s="12">
        <v>8600289</v>
      </c>
      <c r="F16" s="12">
        <v>9803189</v>
      </c>
      <c r="G16" s="12">
        <v>9983028</v>
      </c>
      <c r="H16">
        <f t="shared" si="0"/>
        <v>6.6943439345590106E-2</v>
      </c>
    </row>
    <row r="17" spans="1:8" x14ac:dyDescent="0.55000000000000004">
      <c r="A17" t="s">
        <v>16</v>
      </c>
      <c r="B17" s="12">
        <v>16731979</v>
      </c>
      <c r="C17" s="12">
        <v>19333475</v>
      </c>
      <c r="D17" s="12">
        <v>20278067</v>
      </c>
      <c r="E17" s="12">
        <v>20749997</v>
      </c>
      <c r="F17" s="12">
        <v>21744406</v>
      </c>
      <c r="G17" s="12">
        <v>22305217</v>
      </c>
      <c r="H17">
        <f t="shared" si="0"/>
        <v>5.9185016194863271E-2</v>
      </c>
    </row>
    <row r="18" spans="1:8" x14ac:dyDescent="0.55000000000000004">
      <c r="A18" t="s">
        <v>18</v>
      </c>
      <c r="B18" s="12">
        <v>11050021</v>
      </c>
      <c r="C18" s="12">
        <v>12121188</v>
      </c>
      <c r="D18" s="12">
        <v>8886589</v>
      </c>
      <c r="E18" s="12">
        <v>5980488</v>
      </c>
      <c r="F18" s="12">
        <v>5535055</v>
      </c>
      <c r="G18" s="12">
        <v>6202620</v>
      </c>
      <c r="H18">
        <f t="shared" si="0"/>
        <v>-0.1090723974774368</v>
      </c>
    </row>
    <row r="19" spans="1:8" x14ac:dyDescent="0.55000000000000004">
      <c r="A19" t="s">
        <v>19</v>
      </c>
      <c r="B19" s="12">
        <v>8631133</v>
      </c>
      <c r="C19" s="12">
        <v>6350415</v>
      </c>
      <c r="D19" s="12"/>
      <c r="E19" s="12"/>
      <c r="F19" s="12"/>
      <c r="G19" s="12"/>
    </row>
    <row r="20" spans="1:8" x14ac:dyDescent="0.55000000000000004">
      <c r="A20" t="s">
        <v>20</v>
      </c>
      <c r="B20" s="12">
        <v>14570662</v>
      </c>
      <c r="C20" s="12">
        <v>16401798.944</v>
      </c>
      <c r="D20" s="12">
        <v>17325847</v>
      </c>
      <c r="E20" s="12">
        <v>20244714.939999998</v>
      </c>
      <c r="F20" s="12">
        <v>23410854.069000058</v>
      </c>
      <c r="G20" s="12">
        <v>24140400.443700001</v>
      </c>
      <c r="H20">
        <f t="shared" si="0"/>
        <v>0.10624937214099384</v>
      </c>
    </row>
    <row r="21" spans="1:8" x14ac:dyDescent="0.55000000000000004">
      <c r="A21" t="s">
        <v>21</v>
      </c>
      <c r="B21" s="12">
        <v>3999500</v>
      </c>
      <c r="C21" s="12">
        <v>4086210</v>
      </c>
      <c r="D21" s="12">
        <v>26698451.859999999</v>
      </c>
      <c r="E21" s="12">
        <v>25582487</v>
      </c>
      <c r="F21" s="12">
        <v>26759108</v>
      </c>
      <c r="G21" s="12">
        <v>27070353.009999998</v>
      </c>
      <c r="H21">
        <f t="shared" si="0"/>
        <v>0.46587738113245347</v>
      </c>
    </row>
    <row r="22" spans="1:8" x14ac:dyDescent="0.55000000000000004">
      <c r="A22" t="s">
        <v>22</v>
      </c>
      <c r="B22" s="12">
        <v>23706000</v>
      </c>
      <c r="C22" s="12">
        <v>23375270</v>
      </c>
      <c r="D22" s="12">
        <v>23579123.300899997</v>
      </c>
      <c r="E22" s="12">
        <v>26659397</v>
      </c>
      <c r="F22" s="12">
        <v>26837957</v>
      </c>
      <c r="G22" s="12">
        <v>29042000</v>
      </c>
      <c r="H22">
        <f t="shared" si="0"/>
        <v>4.1438546825947054E-2</v>
      </c>
    </row>
    <row r="23" spans="1:8" x14ac:dyDescent="0.55000000000000004">
      <c r="A23" t="s">
        <v>23</v>
      </c>
      <c r="B23" s="12">
        <v>25041694</v>
      </c>
      <c r="C23" s="12">
        <v>26523250</v>
      </c>
      <c r="D23" s="12">
        <v>24908864.800000001</v>
      </c>
      <c r="E23" s="12">
        <v>24613165</v>
      </c>
      <c r="F23" s="12">
        <v>24873678</v>
      </c>
      <c r="G23" s="12">
        <v>26698634</v>
      </c>
      <c r="H23">
        <f t="shared" si="0"/>
        <v>1.2896493102134032E-2</v>
      </c>
    </row>
    <row r="24" spans="1:8" x14ac:dyDescent="0.55000000000000004">
      <c r="A24" t="s">
        <v>24</v>
      </c>
      <c r="B24" s="12">
        <v>50089535.170000002</v>
      </c>
      <c r="C24" s="12">
        <v>52334200</v>
      </c>
      <c r="D24" s="12">
        <v>49545293.859999999</v>
      </c>
      <c r="E24" s="12">
        <v>51110198.859999999</v>
      </c>
      <c r="F24" s="12">
        <v>51862733</v>
      </c>
      <c r="G24" s="12">
        <v>49391065.627025977</v>
      </c>
      <c r="H24">
        <f t="shared" si="0"/>
        <v>-2.8045712903359554E-3</v>
      </c>
    </row>
    <row r="25" spans="1:8" x14ac:dyDescent="0.55000000000000004">
      <c r="A25" t="s">
        <v>25</v>
      </c>
      <c r="B25" s="12">
        <v>42353137.010200009</v>
      </c>
      <c r="C25" s="12">
        <v>42650829.656499982</v>
      </c>
      <c r="D25" s="12">
        <v>42348189.926300012</v>
      </c>
      <c r="E25" s="12">
        <v>41838719</v>
      </c>
      <c r="F25" s="12">
        <v>43095300</v>
      </c>
      <c r="G25" s="12">
        <v>46256707</v>
      </c>
      <c r="H25">
        <f t="shared" si="0"/>
        <v>1.7789171073277377E-2</v>
      </c>
    </row>
    <row r="26" spans="1:8" x14ac:dyDescent="0.55000000000000004">
      <c r="A26" t="s">
        <v>39</v>
      </c>
      <c r="B26" s="12">
        <v>3696880</v>
      </c>
      <c r="C26" s="12">
        <v>4504555</v>
      </c>
      <c r="D26" s="12">
        <v>5097376</v>
      </c>
      <c r="E26" s="12">
        <v>7292530</v>
      </c>
      <c r="F26" s="12">
        <v>6754416</v>
      </c>
      <c r="G26" s="12">
        <v>5708979</v>
      </c>
      <c r="H26">
        <f t="shared" si="0"/>
        <v>9.079871677250706E-2</v>
      </c>
    </row>
    <row r="27" spans="1:8" x14ac:dyDescent="0.55000000000000004">
      <c r="A27" t="s">
        <v>26</v>
      </c>
      <c r="B27" s="12">
        <v>26782096.739999998</v>
      </c>
      <c r="C27" s="12">
        <v>26822923</v>
      </c>
      <c r="D27" s="12">
        <v>27416971</v>
      </c>
      <c r="E27" s="12">
        <v>27514925</v>
      </c>
      <c r="F27" s="12">
        <v>28526720</v>
      </c>
      <c r="G27" s="12">
        <v>29249373</v>
      </c>
      <c r="H27">
        <f t="shared" si="0"/>
        <v>1.7781136166469258E-2</v>
      </c>
    </row>
    <row r="28" spans="1:8" x14ac:dyDescent="0.55000000000000004">
      <c r="A28" t="s">
        <v>27</v>
      </c>
      <c r="B28" s="12">
        <v>12614171</v>
      </c>
      <c r="C28" s="12">
        <v>13853509.52</v>
      </c>
      <c r="D28" s="12">
        <v>14292474.5</v>
      </c>
      <c r="E28" s="12">
        <v>14737191.5</v>
      </c>
      <c r="F28" s="12">
        <v>15343233</v>
      </c>
      <c r="G28" s="12">
        <v>15763077</v>
      </c>
      <c r="H28">
        <f t="shared" si="0"/>
        <v>4.5578047928398258E-2</v>
      </c>
    </row>
    <row r="29" spans="1:8" x14ac:dyDescent="0.55000000000000004">
      <c r="A29" t="s">
        <v>28</v>
      </c>
      <c r="B29" s="12">
        <v>47302834</v>
      </c>
      <c r="C29" s="12">
        <v>44379000</v>
      </c>
      <c r="D29" s="12">
        <v>44108580</v>
      </c>
      <c r="E29" s="12">
        <v>44042681</v>
      </c>
      <c r="F29" s="12">
        <v>44206453</v>
      </c>
      <c r="G29" s="12">
        <v>41599337</v>
      </c>
      <c r="H29">
        <f t="shared" si="0"/>
        <v>-2.5369833057547808E-2</v>
      </c>
    </row>
    <row r="30" spans="1:8" x14ac:dyDescent="0.55000000000000004">
      <c r="A30" t="s">
        <v>29</v>
      </c>
      <c r="B30" s="12">
        <v>15721330</v>
      </c>
      <c r="C30" s="12">
        <v>18406125</v>
      </c>
      <c r="D30" s="12">
        <v>20902187</v>
      </c>
      <c r="E30" s="12">
        <v>22204884</v>
      </c>
      <c r="F30" s="12">
        <v>23066926</v>
      </c>
      <c r="G30" s="12">
        <v>24025497</v>
      </c>
      <c r="H30">
        <f t="shared" si="0"/>
        <v>8.8520517100075802E-2</v>
      </c>
    </row>
    <row r="31" spans="1:8" x14ac:dyDescent="0.55000000000000004">
      <c r="A31" t="s">
        <v>30</v>
      </c>
      <c r="B31" s="12">
        <v>12863516</v>
      </c>
      <c r="C31" s="12">
        <v>12403941.16</v>
      </c>
      <c r="D31" s="12">
        <v>13050137.460000001</v>
      </c>
      <c r="E31" s="12">
        <v>15091320</v>
      </c>
      <c r="F31" s="12">
        <v>14317311</v>
      </c>
      <c r="G31" s="12">
        <v>12847348.759999963</v>
      </c>
      <c r="H31">
        <f t="shared" si="0"/>
        <v>-2.5149226567655614E-4</v>
      </c>
    </row>
    <row r="32" spans="1:8" x14ac:dyDescent="0.55000000000000004">
      <c r="A32" t="s">
        <v>31</v>
      </c>
      <c r="B32" s="12">
        <v>12247933</v>
      </c>
      <c r="C32" s="12">
        <v>11948898</v>
      </c>
      <c r="D32" s="12">
        <v>12238098</v>
      </c>
      <c r="E32" s="12">
        <v>13248008</v>
      </c>
      <c r="F32" s="12">
        <v>13736408</v>
      </c>
      <c r="G32" s="12">
        <v>13513834</v>
      </c>
      <c r="H32">
        <f t="shared" si="0"/>
        <v>1.9866098488879214E-2</v>
      </c>
    </row>
    <row r="33" spans="1:8" x14ac:dyDescent="0.55000000000000004">
      <c r="A33" t="s">
        <v>40</v>
      </c>
      <c r="B33" s="12">
        <v>47113931.839999996</v>
      </c>
      <c r="C33" s="12">
        <v>45289889</v>
      </c>
      <c r="D33" s="12">
        <v>43146720</v>
      </c>
      <c r="E33" s="12">
        <v>36975852</v>
      </c>
      <c r="F33" s="12">
        <v>31224867</v>
      </c>
      <c r="G33" s="12">
        <v>26755337</v>
      </c>
      <c r="H33">
        <f t="shared" si="0"/>
        <v>-0.10699844476359899</v>
      </c>
    </row>
    <row r="34" spans="1:8" x14ac:dyDescent="0.55000000000000004">
      <c r="A34" t="s">
        <v>47</v>
      </c>
      <c r="B34" s="12">
        <f t="shared" ref="B34:G34" si="1">SUM(B2:B33)</f>
        <v>648228368.69854009</v>
      </c>
      <c r="C34" s="12">
        <f t="shared" si="1"/>
        <v>660378263.1904999</v>
      </c>
      <c r="D34" s="12">
        <f t="shared" si="1"/>
        <v>699664320.45720005</v>
      </c>
      <c r="E34" s="12">
        <f t="shared" si="1"/>
        <v>728867585.40799999</v>
      </c>
      <c r="F34" s="12">
        <f t="shared" si="1"/>
        <v>742506217.22979999</v>
      </c>
      <c r="G34" s="12">
        <f t="shared" si="1"/>
        <v>750992871.37272596</v>
      </c>
      <c r="H34" s="13">
        <f>(G34/B34)^(1/5)-1</f>
        <v>2.9867981667429433E-2</v>
      </c>
    </row>
    <row r="35" spans="1:8" x14ac:dyDescent="0.55000000000000004">
      <c r="A35" t="s">
        <v>48</v>
      </c>
      <c r="B35" s="12">
        <f t="shared" ref="B35:G35" si="2">SUM(B2,B4:B17,B20:B33)</f>
        <v>618313369.69854009</v>
      </c>
      <c r="C35" s="12">
        <f t="shared" si="2"/>
        <v>628643978.40049994</v>
      </c>
      <c r="D35" s="12">
        <f t="shared" si="2"/>
        <v>677252958.59720004</v>
      </c>
      <c r="E35" s="12">
        <f t="shared" si="2"/>
        <v>684411347.40799999</v>
      </c>
      <c r="F35" s="12">
        <f t="shared" si="2"/>
        <v>699799418.22979999</v>
      </c>
      <c r="G35" s="12">
        <f t="shared" si="2"/>
        <v>709482093.37272596</v>
      </c>
      <c r="H35" s="13">
        <f>(G35/B35)^(1/5)-1</f>
        <v>2.788980905360483E-2</v>
      </c>
    </row>
    <row r="36" spans="1:8" x14ac:dyDescent="0.55000000000000004">
      <c r="A36" t="s">
        <v>49</v>
      </c>
      <c r="B36" s="12">
        <f t="shared" ref="B36:G36" si="3">SUM(B2,B4:B11,B21:B33,B13:B17)</f>
        <v>596926213.69853997</v>
      </c>
      <c r="C36" s="12">
        <f t="shared" si="3"/>
        <v>604224733.42650008</v>
      </c>
      <c r="D36" s="12">
        <f t="shared" si="3"/>
        <v>650765984.47720003</v>
      </c>
      <c r="E36" s="12">
        <f t="shared" si="3"/>
        <v>652871650.46800005</v>
      </c>
      <c r="F36" s="12">
        <f t="shared" si="3"/>
        <v>663296525.16079998</v>
      </c>
      <c r="G36" s="12">
        <f t="shared" si="3"/>
        <v>671836099.62902594</v>
      </c>
      <c r="H36" s="13">
        <f>(G36/B36)^(1/5)-1</f>
        <v>2.3925919908281301E-2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Sponsorship</vt:lpstr>
      <vt:lpstr>Suites</vt:lpstr>
      <vt:lpstr>Suites CAGR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Mackie, Kristen</dc:creator>
  <cp:lastModifiedBy>Alexis Speliotis</cp:lastModifiedBy>
  <dcterms:created xsi:type="dcterms:W3CDTF">2021-01-06T22:05:00Z</dcterms:created>
  <dcterms:modified xsi:type="dcterms:W3CDTF">2021-05-13T17:16:52Z</dcterms:modified>
</cp:coreProperties>
</file>