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ktop\Desktop\lecture\"/>
    </mc:Choice>
  </mc:AlternateContent>
  <bookViews>
    <workbookView xWindow="0" yWindow="0" windowWidth="28800" windowHeight="12450"/>
  </bookViews>
  <sheets>
    <sheet name="SU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L21" i="1" l="1"/>
  <c r="R16" i="1"/>
  <c r="R17" i="1"/>
  <c r="R18" i="1"/>
  <c r="R15" i="1"/>
  <c r="M15" i="1" l="1"/>
  <c r="M16" i="1"/>
  <c r="P18" i="1"/>
  <c r="P17" i="1"/>
  <c r="O44" i="1"/>
  <c r="N44" i="1"/>
  <c r="M44" i="1"/>
  <c r="L44" i="1"/>
  <c r="K44" i="1"/>
  <c r="J44" i="1"/>
  <c r="K18" i="1"/>
  <c r="L18" i="1" s="1"/>
  <c r="L17" i="1"/>
  <c r="K17" i="1"/>
  <c r="K16" i="1"/>
  <c r="L16" i="1" s="1"/>
  <c r="N16" i="1" s="1"/>
  <c r="O8" i="1" s="1"/>
  <c r="P8" i="1" s="1"/>
  <c r="K15" i="1"/>
  <c r="L15" i="1" s="1"/>
  <c r="M18" i="1" l="1"/>
  <c r="N18" i="1" s="1"/>
  <c r="O10" i="1" s="1"/>
  <c r="P10" i="1" s="1"/>
  <c r="M17" i="1"/>
  <c r="N17" i="1" s="1"/>
  <c r="O6" i="1" l="1"/>
  <c r="P6" i="1" s="1"/>
  <c r="O9" i="1"/>
  <c r="P9" i="1" s="1"/>
  <c r="O18" i="1" s="1"/>
  <c r="O7" i="1"/>
  <c r="P7" i="1" s="1"/>
  <c r="O5" i="1"/>
  <c r="P5" i="1" s="1"/>
  <c r="L20" i="1"/>
  <c r="O16" i="1" l="1"/>
  <c r="P16" i="1" s="1"/>
  <c r="O15" i="1"/>
  <c r="P15" i="1" s="1"/>
  <c r="O17" i="1"/>
  <c r="Q18" i="1" l="1"/>
  <c r="Q17" i="1"/>
  <c r="Q15" i="1"/>
  <c r="Q16" i="1"/>
</calcChain>
</file>

<file path=xl/sharedStrings.xml><?xml version="1.0" encoding="utf-8"?>
<sst xmlns="http://schemas.openxmlformats.org/spreadsheetml/2006/main" count="31" uniqueCount="18">
  <si>
    <t>Link</t>
  </si>
  <si>
    <t>FFTT</t>
  </si>
  <si>
    <t>B</t>
  </si>
  <si>
    <t>Capacity</t>
  </si>
  <si>
    <t>Power</t>
  </si>
  <si>
    <t>Flow</t>
  </si>
  <si>
    <t>Cost</t>
  </si>
  <si>
    <t>Path</t>
  </si>
  <si>
    <r>
      <t>exp(-</t>
    </r>
    <r>
      <rPr>
        <b/>
        <sz val="11"/>
        <color theme="0"/>
        <rFont val="Calibri"/>
        <family val="2"/>
      </rPr>
      <t>θ ckw0)</t>
    </r>
  </si>
  <si>
    <t>Choice Prob</t>
  </si>
  <si>
    <t>1-3</t>
  </si>
  <si>
    <t>1-4</t>
  </si>
  <si>
    <t>2-5</t>
  </si>
  <si>
    <t>6-5</t>
  </si>
  <si>
    <t>Sum of route probs = 1?</t>
  </si>
  <si>
    <r>
      <t>exp(-</t>
    </r>
    <r>
      <rPr>
        <b/>
        <sz val="11"/>
        <color theme="0"/>
        <rFont val="Calibri"/>
        <family val="2"/>
      </rPr>
      <t>θ ckw)</t>
    </r>
  </si>
  <si>
    <t>Stochastic User Equilibrium?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</si>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</sst>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right" indent="1"/>
    </xf>
    <xf numFmtId="0" fontId="0" fillId="0" borderId="1" xfId="0" applyBorder="1" applyAlignment="1" applyProtection="1">
      <alignment horizontal="left" indent="1"/>
    </xf>
    <xf numFmtId="2" fontId="0" fillId="0" borderId="1" xfId="0" applyNumberFormat="1" applyBorder="1" applyAlignment="1" applyProtection="1">
      <alignment horizontal="right" indent="1"/>
    </xf>
    <xf numFmtId="0" fontId="0" fillId="0" borderId="1" xfId="0" applyBorder="1" applyAlignment="1" applyProtection="1">
      <alignment horizontal="right" indent="1"/>
    </xf>
    <xf numFmtId="4" fontId="0" fillId="0" borderId="1" xfId="0" applyNumberFormat="1" applyBorder="1" applyAlignment="1" applyProtection="1">
      <alignment horizontal="right" indent="1"/>
    </xf>
    <xf numFmtId="0" fontId="0" fillId="0" borderId="0" xfId="0" applyBorder="1" applyAlignment="1" applyProtection="1">
      <alignment horizontal="left" indent="1"/>
    </xf>
    <xf numFmtId="2" fontId="0" fillId="0" borderId="0" xfId="0" applyNumberFormat="1" applyBorder="1" applyAlignment="1" applyProtection="1">
      <alignment horizontal="right" indent="1"/>
    </xf>
    <xf numFmtId="0" fontId="0" fillId="0" borderId="0" xfId="0" applyBorder="1" applyAlignment="1" applyProtection="1">
      <alignment horizontal="right" indent="1"/>
    </xf>
    <xf numFmtId="49" fontId="0" fillId="0" borderId="1" xfId="0" quotePrefix="1" applyNumberFormat="1" applyBorder="1" applyAlignment="1" applyProtection="1">
      <alignment horizontal="left" indent="1"/>
    </xf>
    <xf numFmtId="2" fontId="2" fillId="3" borderId="1" xfId="0" applyNumberFormat="1" applyFont="1" applyFill="1" applyBorder="1" applyAlignment="1" applyProtection="1">
      <alignment horizontal="right" vertical="center" indent="1"/>
    </xf>
    <xf numFmtId="2" fontId="4" fillId="4" borderId="1" xfId="0" applyNumberFormat="1" applyFont="1" applyFill="1" applyBorder="1" applyAlignment="1" applyProtection="1">
      <alignment horizontal="right" indent="1"/>
      <protection locked="0"/>
    </xf>
    <xf numFmtId="0" fontId="1" fillId="2" borderId="1" xfId="0" applyFont="1" applyFill="1" applyBorder="1" applyAlignment="1">
      <alignment horizontal="right" vertical="center" indent="1"/>
    </xf>
  </cellXfs>
  <cellStyles count="1">
    <cellStyle name="Normal" xfId="0" builtinId="0"/>
  </cellStyles>
  <dxfs count="2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114301</xdr:rowOff>
    </xdr:from>
    <xdr:to>
      <xdr:col>8</xdr:col>
      <xdr:colOff>342900</xdr:colOff>
      <xdr:row>19</xdr:row>
      <xdr:rowOff>219076</xdr:rowOff>
    </xdr:to>
    <xdr:grpSp>
      <xdr:nvGrpSpPr>
        <xdr:cNvPr id="2" name="Group 1"/>
        <xdr:cNvGrpSpPr/>
      </xdr:nvGrpSpPr>
      <xdr:grpSpPr>
        <a:xfrm>
          <a:off x="200025" y="304801"/>
          <a:ext cx="5353050" cy="3533775"/>
          <a:chOff x="152400" y="485776"/>
          <a:chExt cx="5353050" cy="3533775"/>
        </a:xfrm>
      </xdr:grpSpPr>
      <xdr:grpSp>
        <xdr:nvGrpSpPr>
          <xdr:cNvPr id="3" name="Group 2"/>
          <xdr:cNvGrpSpPr/>
        </xdr:nvGrpSpPr>
        <xdr:grpSpPr>
          <a:xfrm>
            <a:off x="152400" y="990600"/>
            <a:ext cx="5353050" cy="3028951"/>
            <a:chOff x="571500" y="285750"/>
            <a:chExt cx="5353050" cy="3028951"/>
          </a:xfrm>
        </xdr:grpSpPr>
        <xdr:sp macro="" textlink="">
          <xdr:nvSpPr>
            <xdr:cNvPr id="5" name="Oval 4"/>
            <xdr:cNvSpPr>
              <a:spLocks noChangeAspect="1"/>
            </xdr:cNvSpPr>
          </xdr:nvSpPr>
          <xdr:spPr>
            <a:xfrm>
              <a:off x="571500" y="1285875"/>
              <a:ext cx="571500" cy="571500"/>
            </a:xfrm>
            <a:prstGeom prst="ellipse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SG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Oval 5"/>
            <xdr:cNvSpPr>
              <a:spLocks noChangeAspect="1"/>
            </xdr:cNvSpPr>
          </xdr:nvSpPr>
          <xdr:spPr>
            <a:xfrm>
              <a:off x="2647950" y="285750"/>
              <a:ext cx="581025" cy="571500"/>
            </a:xfrm>
            <a:prstGeom prst="ellipse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SG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7" name="Oval 6"/>
            <xdr:cNvSpPr>
              <a:spLocks noChangeAspect="1"/>
            </xdr:cNvSpPr>
          </xdr:nvSpPr>
          <xdr:spPr>
            <a:xfrm>
              <a:off x="5353050" y="1285875"/>
              <a:ext cx="571500" cy="571500"/>
            </a:xfrm>
            <a:prstGeom prst="ellipse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SG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8" name="Oval 7"/>
            <xdr:cNvSpPr>
              <a:spLocks noChangeAspect="1"/>
            </xdr:cNvSpPr>
          </xdr:nvSpPr>
          <xdr:spPr>
            <a:xfrm>
              <a:off x="2647950" y="2324100"/>
              <a:ext cx="581025" cy="571500"/>
            </a:xfrm>
            <a:prstGeom prst="ellipse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SG" sz="200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9" name="Straight Arrow Connector 8"/>
            <xdr:cNvCxnSpPr>
              <a:stCxn id="5" idx="7"/>
              <a:endCxn id="6" idx="2"/>
            </xdr:cNvCxnSpPr>
          </xdr:nvCxnSpPr>
          <xdr:spPr>
            <a:xfrm flipV="1">
              <a:off x="1059306" y="571500"/>
              <a:ext cx="1588644" cy="798069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Arrow Connector 9"/>
            <xdr:cNvCxnSpPr>
              <a:stCxn id="5" idx="5"/>
              <a:endCxn id="8" idx="2"/>
            </xdr:cNvCxnSpPr>
          </xdr:nvCxnSpPr>
          <xdr:spPr>
            <a:xfrm>
              <a:off x="1059306" y="1773681"/>
              <a:ext cx="1588644" cy="836169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Arrow Connector 10"/>
            <xdr:cNvCxnSpPr>
              <a:stCxn id="8" idx="6"/>
              <a:endCxn id="7" idx="3"/>
            </xdr:cNvCxnSpPr>
          </xdr:nvCxnSpPr>
          <xdr:spPr>
            <a:xfrm flipV="1">
              <a:off x="3228975" y="1773681"/>
              <a:ext cx="2207769" cy="836169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Straight Arrow Connector 13"/>
            <xdr:cNvCxnSpPr>
              <a:stCxn id="6" idx="6"/>
              <a:endCxn id="7" idx="1"/>
            </xdr:cNvCxnSpPr>
          </xdr:nvCxnSpPr>
          <xdr:spPr>
            <a:xfrm>
              <a:off x="3228975" y="571500"/>
              <a:ext cx="2207769" cy="798069"/>
            </a:xfrm>
            <a:prstGeom prst="curvedConnector2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Arrow Connector 16"/>
            <xdr:cNvCxnSpPr>
              <a:stCxn id="6" idx="5"/>
              <a:endCxn id="7" idx="2"/>
            </xdr:cNvCxnSpPr>
          </xdr:nvCxnSpPr>
          <xdr:spPr>
            <a:xfrm rot="16200000" flipH="1">
              <a:off x="3850131" y="68705"/>
              <a:ext cx="798069" cy="2207769"/>
            </a:xfrm>
            <a:prstGeom prst="curvedConnector2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TextBox 13"/>
            <xdr:cNvSpPr txBox="1"/>
          </xdr:nvSpPr>
          <xdr:spPr>
            <a:xfrm>
              <a:off x="1619250" y="628650"/>
              <a:ext cx="295275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1</a:t>
              </a:r>
            </a:p>
          </xdr:txBody>
        </xdr:sp>
        <xdr:sp macro="" textlink="">
          <xdr:nvSpPr>
            <xdr:cNvPr id="15" name="TextBox 14"/>
            <xdr:cNvSpPr txBox="1"/>
          </xdr:nvSpPr>
          <xdr:spPr>
            <a:xfrm>
              <a:off x="1619250" y="2124075"/>
              <a:ext cx="295275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2</a:t>
              </a:r>
            </a:p>
          </xdr:txBody>
        </xdr:sp>
        <xdr:sp macro="" textlink="">
          <xdr:nvSpPr>
            <xdr:cNvPr id="16" name="TextBox 15"/>
            <xdr:cNvSpPr txBox="1"/>
          </xdr:nvSpPr>
          <xdr:spPr>
            <a:xfrm>
              <a:off x="4248150" y="400050"/>
              <a:ext cx="295275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3</a:t>
              </a:r>
            </a:p>
          </xdr:txBody>
        </xdr:sp>
        <xdr:sp macro="" textlink="">
          <xdr:nvSpPr>
            <xdr:cNvPr id="17" name="TextBox 16"/>
            <xdr:cNvSpPr txBox="1"/>
          </xdr:nvSpPr>
          <xdr:spPr>
            <a:xfrm>
              <a:off x="3743325" y="1323975"/>
              <a:ext cx="285750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4	</a:t>
              </a:r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4219575" y="2171700"/>
              <a:ext cx="295275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5</a:t>
              </a:r>
            </a:p>
          </xdr:txBody>
        </xdr:sp>
        <xdr:cxnSp macro="">
          <xdr:nvCxnSpPr>
            <xdr:cNvPr id="19" name="Straight Arrow Connector 15"/>
            <xdr:cNvCxnSpPr>
              <a:stCxn id="5" idx="4"/>
              <a:endCxn id="8" idx="3"/>
            </xdr:cNvCxnSpPr>
          </xdr:nvCxnSpPr>
          <xdr:spPr>
            <a:xfrm rot="16200000" flipH="1">
              <a:off x="1317879" y="1396745"/>
              <a:ext cx="954531" cy="1875789"/>
            </a:xfrm>
            <a:prstGeom prst="curvedConnector3">
              <a:avLst>
                <a:gd name="adj1" fmla="val 132717"/>
              </a:avLst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19"/>
            <xdr:cNvSpPr txBox="1"/>
          </xdr:nvSpPr>
          <xdr:spPr>
            <a:xfrm>
              <a:off x="1285875" y="2971801"/>
              <a:ext cx="295275" cy="3429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6</a:t>
              </a:r>
            </a:p>
          </xdr:txBody>
        </xdr: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TextBox 3"/>
              <xdr:cNvSpPr txBox="1"/>
            </xdr:nvSpPr>
            <xdr:spPr>
              <a:xfrm>
                <a:off x="152400" y="485776"/>
                <a:ext cx="5334000" cy="457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SG" sz="1800"/>
                  <a:t>Demand</a:t>
                </a:r>
                <a:r>
                  <a:rPr lang="en-SG" sz="1800" baseline="0"/>
                  <a:t> of OD pair </a:t>
                </a:r>
                <a14:m>
                  <m:oMath xmlns:m="http://schemas.openxmlformats.org/officeDocument/2006/math">
                    <m:r>
                      <a:rPr lang="en-US" sz="1800" b="0" i="1" baseline="0">
                        <a:latin typeface="Cambria Math" panose="02040503050406030204" pitchFamily="18" charset="0"/>
                      </a:rPr>
                      <m:t>(1,4)</m:t>
                    </m:r>
                  </m:oMath>
                </a14:m>
                <a:r>
                  <a:rPr lang="en-SG" sz="1800"/>
                  <a:t> is 100 (</a:t>
                </a:r>
                <a14:m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8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=100</m:t>
                    </m:r>
                  </m:oMath>
                </a14:m>
                <a:r>
                  <a:rPr lang="en-SG" sz="1800"/>
                  <a:t>)</a:t>
                </a:r>
              </a:p>
            </xdr:txBody>
          </xdr:sp>
        </mc:Choice>
        <mc:Fallback xmlns="">
          <xdr:sp macro="" textlink="">
            <xdr:nvSpPr>
              <xdr:cNvPr id="4" name="TextBox 3"/>
              <xdr:cNvSpPr txBox="1"/>
            </xdr:nvSpPr>
            <xdr:spPr>
              <a:xfrm>
                <a:off x="152400" y="485776"/>
                <a:ext cx="5334000" cy="457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SG" sz="1800"/>
                  <a:t>Demand</a:t>
                </a:r>
                <a:r>
                  <a:rPr lang="en-SG" sz="1800" baseline="0"/>
                  <a:t> of OD pair </a:t>
                </a:r>
                <a:r>
                  <a:rPr lang="en-US" sz="1800" b="0" i="0" baseline="0">
                    <a:latin typeface="Cambria Math" panose="02040503050406030204" pitchFamily="18" charset="0"/>
                  </a:rPr>
                  <a:t>(1,4)</a:t>
                </a:r>
                <a:r>
                  <a:rPr lang="en-SG" sz="1800"/>
                  <a:t> is 100 (</a:t>
                </a:r>
                <a:r>
                  <a:rPr lang="en-US" sz="1800" b="0" i="0">
                    <a:solidFill>
                      <a:srgbClr val="85170B"/>
                    </a:solidFill>
                    <a:latin typeface="Cambria Math" panose="02040503050406030204" pitchFamily="18" charset="0"/>
                  </a:rPr>
                  <a:t>𝑑_𝑤</a:t>
                </a:r>
                <a:r>
                  <a:rPr lang="en-US" sz="1800" b="0" i="0">
                    <a:latin typeface="Cambria Math" panose="02040503050406030204" pitchFamily="18" charset="0"/>
                  </a:rPr>
                  <a:t>=100</a:t>
                </a:r>
                <a:r>
                  <a:rPr lang="en-SG" sz="1800"/>
                  <a:t>)</a:t>
                </a:r>
              </a:p>
            </xdr:txBody>
          </xdr:sp>
        </mc:Fallback>
      </mc:AlternateContent>
    </xdr:grpSp>
    <xdr:clientData/>
  </xdr:twoCellAnchor>
  <xdr:twoCellAnchor>
    <xdr:from>
      <xdr:col>14</xdr:col>
      <xdr:colOff>428625</xdr:colOff>
      <xdr:row>1</xdr:row>
      <xdr:rowOff>47626</xdr:rowOff>
    </xdr:from>
    <xdr:to>
      <xdr:col>15</xdr:col>
      <xdr:colOff>190500</xdr:colOff>
      <xdr:row>2</xdr:row>
      <xdr:rowOff>180976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11249025" y="238126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1249025" y="238126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𝑓_𝑎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428625</xdr:colOff>
      <xdr:row>1</xdr:row>
      <xdr:rowOff>47625</xdr:rowOff>
    </xdr:from>
    <xdr:to>
      <xdr:col>9</xdr:col>
      <xdr:colOff>581025</xdr:colOff>
      <xdr:row>2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5638800" y="238125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rgbClr val="85170B"/>
                        </a:solidFill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5638800" y="238125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𝑎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323850</xdr:colOff>
      <xdr:row>1</xdr:row>
      <xdr:rowOff>47625</xdr:rowOff>
    </xdr:from>
    <xdr:to>
      <xdr:col>16</xdr:col>
      <xdr:colOff>85725</xdr:colOff>
      <xdr:row>2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12144375" y="238125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d>
                      <m:d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solidFill>
                                  <a:srgbClr val="85170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rgbClr val="85170B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rgbClr val="85170B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2144375" y="238125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𝜏_𝑎 (𝑓_𝑎 )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390525</xdr:colOff>
      <xdr:row>11</xdr:row>
      <xdr:rowOff>76200</xdr:rowOff>
    </xdr:from>
    <xdr:to>
      <xdr:col>9</xdr:col>
      <xdr:colOff>542925</xdr:colOff>
      <xdr:row>13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5600700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rgbClr val="85170B"/>
                        </a:solidFill>
                        <a:latin typeface="Cambria Math" panose="02040503050406030204" pitchFamily="18" charset="0"/>
                      </a:rPr>
                      <m:t>𝑘</m:t>
                    </m:r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5600700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𝑘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390525</xdr:colOff>
      <xdr:row>11</xdr:row>
      <xdr:rowOff>76200</xdr:rowOff>
    </xdr:from>
    <xdr:to>
      <xdr:col>11</xdr:col>
      <xdr:colOff>152400</xdr:colOff>
      <xdr:row>13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7210425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SG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SG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𝑘𝑤</m:t>
                        </m:r>
                      </m:sub>
                      <m:sup>
                        <m:r>
                          <a:rPr lang="en-SG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7210425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𝑐_</a:t>
              </a:r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𝑘𝑤^</a:t>
              </a:r>
              <a:r>
                <a:rPr lang="en-SG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0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333375</xdr:colOff>
      <xdr:row>11</xdr:row>
      <xdr:rowOff>76200</xdr:rowOff>
    </xdr:from>
    <xdr:to>
      <xdr:col>13</xdr:col>
      <xdr:colOff>95250</xdr:colOff>
      <xdr:row>13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9153525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SG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𝑘𝑤</m:t>
                        </m:r>
                      </m:sub>
                    </m:sSub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9153525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𝑝</a:t>
              </a:r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_𝑘𝑤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13</xdr:col>
      <xdr:colOff>371475</xdr:colOff>
      <xdr:row>11</xdr:row>
      <xdr:rowOff>76200</xdr:rowOff>
    </xdr:from>
    <xdr:to>
      <xdr:col>14</xdr:col>
      <xdr:colOff>133350</xdr:colOff>
      <xdr:row>13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10191750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SG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𝑘𝑤</m:t>
                        </m:r>
                      </m:sub>
                    </m:sSub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0191750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𝑥</a:t>
              </a:r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_𝑘𝑤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14</xdr:col>
      <xdr:colOff>371475</xdr:colOff>
      <xdr:row>11</xdr:row>
      <xdr:rowOff>66675</xdr:rowOff>
    </xdr:from>
    <xdr:to>
      <xdr:col>15</xdr:col>
      <xdr:colOff>133350</xdr:colOff>
      <xdr:row>13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1191875" y="2162175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𝑘𝑤</m:t>
                        </m:r>
                      </m:sub>
                    </m:sSub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1191875" y="2162175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𝑐_𝑘𝑤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10</xdr:col>
      <xdr:colOff>962025</xdr:colOff>
      <xdr:row>11</xdr:row>
      <xdr:rowOff>85725</xdr:rowOff>
    </xdr:from>
    <xdr:to>
      <xdr:col>12</xdr:col>
      <xdr:colOff>133350</xdr:colOff>
      <xdr:row>13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7781925" y="2181225"/>
              <a:ext cx="1171575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SG" sz="12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SG" sz="1200" b="0" i="0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SG" sz="1200" b="0" i="1">
                                <a:solidFill>
                                  <a:srgbClr val="85170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SG" sz="1200" b="0" i="1">
                                <a:solidFill>
                                  <a:srgbClr val="85170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SG" sz="1200" b="0" i="1">
                                <a:solidFill>
                                  <a:srgbClr val="85170B"/>
                                </a:solidFill>
                                <a:latin typeface="Cambria Math" panose="02040503050406030204" pitchFamily="18" charset="0"/>
                              </a:rPr>
                              <m:t>𝜃</m:t>
                            </m:r>
                            <m:sSubSup>
                              <m:sSubSupPr>
                                <m:ctrlPr>
                                  <a:rPr lang="en-SG" sz="1200" b="0" i="1">
                                    <a:solidFill>
                                      <a:srgbClr val="85170B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SG" sz="1200" b="0" i="1">
                                    <a:solidFill>
                                      <a:srgbClr val="85170B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rgbClr val="85170B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𝑘𝑤</m:t>
                                </m:r>
                              </m:sub>
                              <m:sup>
                                <m:r>
                                  <a:rPr lang="en-SG" sz="1200" b="0" i="1">
                                    <a:solidFill>
                                      <a:srgbClr val="85170B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p>
                            </m:sSubSup>
                          </m:e>
                        </m:d>
                      </m:e>
                    </m:func>
                  </m:oMath>
                </m:oMathPara>
              </a14:m>
              <a:endParaRPr lang="en-SG" sz="12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7781925" y="2181225"/>
              <a:ext cx="1171575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2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exp⁡(−𝜃</a:t>
              </a:r>
              <a:r>
                <a:rPr lang="en-SG" sz="1200" b="0" i="0">
                  <a:solidFill>
                    <a:srgbClr val="85170B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en-US" sz="1200" b="0" i="0">
                  <a:solidFill>
                    <a:srgbClr val="85170B"/>
                  </a:solidFill>
                  <a:effectLst/>
                  <a:latin typeface="+mn-lt"/>
                  <a:ea typeface="+mn-ea"/>
                  <a:cs typeface="+mn-cs"/>
                </a:rPr>
                <a:t>𝑘𝑤^</a:t>
              </a:r>
              <a:r>
                <a:rPr lang="en-SG" sz="1200" b="0" i="0">
                  <a:solidFill>
                    <a:srgbClr val="85170B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SG" sz="1200" b="0" i="0">
                  <a:solidFill>
                    <a:srgbClr val="85170B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SG" sz="12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16</xdr:col>
      <xdr:colOff>323850</xdr:colOff>
      <xdr:row>11</xdr:row>
      <xdr:rowOff>76200</xdr:rowOff>
    </xdr:from>
    <xdr:to>
      <xdr:col>17</xdr:col>
      <xdr:colOff>85725</xdr:colOff>
      <xdr:row>13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13144500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SG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𝑘𝑤</m:t>
                        </m:r>
                      </m:sub>
                    </m:sSub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3144500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𝑝</a:t>
              </a:r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_𝑘𝑤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54"/>
  <sheetViews>
    <sheetView showGridLines="0" tabSelected="1" zoomScaleNormal="100" workbookViewId="0">
      <selection activeCell="J15" sqref="J15"/>
    </sheetView>
  </sheetViews>
  <sheetFormatPr defaultRowHeight="15" x14ac:dyDescent="0.25"/>
  <cols>
    <col min="3" max="7" width="9.28515625" bestFit="1" customWidth="1"/>
    <col min="8" max="8" width="13.42578125" bestFit="1" customWidth="1"/>
    <col min="10" max="18" width="15" customWidth="1"/>
  </cols>
  <sheetData>
    <row r="4" spans="10:18" x14ac:dyDescent="0.25">
      <c r="J4" s="1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</row>
    <row r="5" spans="10:18" x14ac:dyDescent="0.25">
      <c r="J5" s="3">
        <v>1</v>
      </c>
      <c r="K5" s="4">
        <v>6</v>
      </c>
      <c r="L5" s="5">
        <v>0.15</v>
      </c>
      <c r="M5" s="5">
        <v>100</v>
      </c>
      <c r="N5" s="5">
        <v>4</v>
      </c>
      <c r="O5" s="6">
        <f>N15+N16</f>
        <v>50.461417905683668</v>
      </c>
      <c r="P5" s="4">
        <f>K5*(1+L5*POWER(O5/M5,N5))</f>
        <v>6.0583553001887918</v>
      </c>
    </row>
    <row r="6" spans="10:18" x14ac:dyDescent="0.25">
      <c r="J6" s="3">
        <v>2</v>
      </c>
      <c r="K6" s="4">
        <v>6</v>
      </c>
      <c r="L6" s="5">
        <v>0.15</v>
      </c>
      <c r="M6" s="5">
        <v>100</v>
      </c>
      <c r="N6" s="5">
        <v>4</v>
      </c>
      <c r="O6" s="6">
        <f>N17</f>
        <v>27.849426740626608</v>
      </c>
      <c r="P6" s="4">
        <f t="shared" ref="P6:P10" si="0">K6*(1+L6*POWER(O6/M6,N6))</f>
        <v>6.0054138665874053</v>
      </c>
    </row>
    <row r="7" spans="10:18" x14ac:dyDescent="0.25">
      <c r="J7" s="3">
        <v>3</v>
      </c>
      <c r="K7" s="4">
        <v>6</v>
      </c>
      <c r="L7" s="5">
        <v>0.15</v>
      </c>
      <c r="M7" s="5">
        <v>100</v>
      </c>
      <c r="N7" s="5">
        <v>4</v>
      </c>
      <c r="O7" s="6">
        <f>N15</f>
        <v>26.491194171161041</v>
      </c>
      <c r="P7" s="4">
        <f t="shared" si="0"/>
        <v>6.0044324990681712</v>
      </c>
    </row>
    <row r="8" spans="10:18" x14ac:dyDescent="0.25">
      <c r="J8" s="3">
        <v>4</v>
      </c>
      <c r="K8" s="4">
        <v>7</v>
      </c>
      <c r="L8" s="5">
        <v>0.15</v>
      </c>
      <c r="M8" s="5">
        <v>10</v>
      </c>
      <c r="N8" s="5">
        <v>4</v>
      </c>
      <c r="O8" s="6">
        <f>N16</f>
        <v>23.970223734522627</v>
      </c>
      <c r="P8" s="4">
        <f t="shared" si="0"/>
        <v>41.663918093341252</v>
      </c>
    </row>
    <row r="9" spans="10:18" x14ac:dyDescent="0.25">
      <c r="J9" s="3">
        <v>5</v>
      </c>
      <c r="K9" s="4">
        <v>5.5</v>
      </c>
      <c r="L9" s="5">
        <v>0.15</v>
      </c>
      <c r="M9" s="5">
        <v>200</v>
      </c>
      <c r="N9" s="5">
        <v>4</v>
      </c>
      <c r="O9" s="6">
        <f>N17+N18</f>
        <v>49.53858209431634</v>
      </c>
      <c r="P9" s="4">
        <f t="shared" si="0"/>
        <v>5.5031053335372659</v>
      </c>
    </row>
    <row r="10" spans="10:18" x14ac:dyDescent="0.25">
      <c r="J10" s="3">
        <v>6</v>
      </c>
      <c r="K10" s="4">
        <v>8.5</v>
      </c>
      <c r="L10" s="5">
        <v>0.15</v>
      </c>
      <c r="M10" s="5">
        <v>200</v>
      </c>
      <c r="N10" s="5">
        <v>4</v>
      </c>
      <c r="O10" s="6">
        <f>N18</f>
        <v>21.689155353689728</v>
      </c>
      <c r="P10" s="4">
        <f t="shared" si="0"/>
        <v>8.5001763440294322</v>
      </c>
    </row>
    <row r="11" spans="10:18" x14ac:dyDescent="0.25">
      <c r="J11" s="7"/>
      <c r="K11" s="8"/>
      <c r="L11" s="9"/>
      <c r="M11" s="9"/>
      <c r="N11" s="9"/>
      <c r="O11" s="9"/>
      <c r="P11" s="8"/>
    </row>
    <row r="14" spans="10:18" x14ac:dyDescent="0.25">
      <c r="J14" s="1" t="s">
        <v>7</v>
      </c>
      <c r="K14" s="2" t="s">
        <v>1</v>
      </c>
      <c r="L14" s="2" t="s">
        <v>8</v>
      </c>
      <c r="M14" s="2" t="s">
        <v>9</v>
      </c>
      <c r="N14" s="2" t="s">
        <v>5</v>
      </c>
      <c r="O14" s="2" t="s">
        <v>6</v>
      </c>
      <c r="P14" s="2" t="s">
        <v>15</v>
      </c>
      <c r="Q14" s="2" t="s">
        <v>9</v>
      </c>
      <c r="R14" s="2" t="s">
        <v>17</v>
      </c>
    </row>
    <row r="15" spans="10:18" x14ac:dyDescent="0.25">
      <c r="J15" s="10" t="s">
        <v>10</v>
      </c>
      <c r="K15" s="6">
        <f>K5+K7</f>
        <v>12</v>
      </c>
      <c r="L15" s="6">
        <f>EXP(-0.1*K15)</f>
        <v>0.30119421191220203</v>
      </c>
      <c r="M15" s="12">
        <f>L15/SUM($L$15:$L$18)</f>
        <v>0.26491194171161042</v>
      </c>
      <c r="N15" s="6">
        <f>100*M15</f>
        <v>26.491194171161041</v>
      </c>
      <c r="O15" s="6">
        <f>P5+P7</f>
        <v>12.062787799256963</v>
      </c>
      <c r="P15" s="6">
        <f>EXP(-0.1*O15)</f>
        <v>0.29930900433584118</v>
      </c>
      <c r="Q15" s="12">
        <f>P15/SUM($P$15:$P$18)</f>
        <v>0.34377503131978621</v>
      </c>
      <c r="R15" s="6">
        <f>ABS(Q15-M15)</f>
        <v>7.8863089608175785E-2</v>
      </c>
    </row>
    <row r="16" spans="10:18" ht="15" customHeight="1" x14ac:dyDescent="0.25">
      <c r="J16" s="10" t="s">
        <v>11</v>
      </c>
      <c r="K16" s="6">
        <f>K5+K8</f>
        <v>13</v>
      </c>
      <c r="L16" s="6">
        <f t="shared" ref="L16:L18" si="1">EXP(-0.1*K16)</f>
        <v>0.27253179303401259</v>
      </c>
      <c r="M16" s="12">
        <f>L16/SUM($L$15:$L$18)</f>
        <v>0.23970223734522625</v>
      </c>
      <c r="N16" s="6">
        <f>100*M16</f>
        <v>23.970223734522627</v>
      </c>
      <c r="O16" s="6">
        <f>P5+P8</f>
        <v>47.722273393530045</v>
      </c>
      <c r="P16" s="6">
        <f t="shared" ref="P16:P18" si="2">EXP(-0.1*O16)</f>
        <v>8.4615124956404445E-3</v>
      </c>
      <c r="Q16" s="12">
        <f t="shared" ref="Q16:Q18" si="3">P16/SUM($P$15:$P$18)</f>
        <v>9.7185740524453421E-3</v>
      </c>
      <c r="R16" s="6">
        <f t="shared" ref="R16:R18" si="4">ABS(Q16-M16)</f>
        <v>0.22998366329278092</v>
      </c>
    </row>
    <row r="17" spans="10:18" ht="15" customHeight="1" x14ac:dyDescent="0.25">
      <c r="J17" s="10" t="s">
        <v>12</v>
      </c>
      <c r="K17" s="6">
        <f>K6+K9</f>
        <v>11.5</v>
      </c>
      <c r="L17" s="6">
        <f>EXP(-0.1*K17)</f>
        <v>0.31663676937905316</v>
      </c>
      <c r="M17" s="12">
        <f t="shared" ref="M17:M18" si="5">L17/SUM($L$15:$L$18)</f>
        <v>0.27849426740626609</v>
      </c>
      <c r="N17" s="6">
        <f>100*M17</f>
        <v>27.849426740626608</v>
      </c>
      <c r="O17" s="6">
        <f>P6+P9</f>
        <v>11.50851920012467</v>
      </c>
      <c r="P17" s="6">
        <f>EXP(-0.1*O17)</f>
        <v>0.31636713504828512</v>
      </c>
      <c r="Q17" s="12">
        <f t="shared" si="3"/>
        <v>0.36336735675930931</v>
      </c>
      <c r="R17" s="6">
        <f t="shared" si="4"/>
        <v>8.4873089353043218E-2</v>
      </c>
    </row>
    <row r="18" spans="10:18" ht="15" customHeight="1" x14ac:dyDescent="0.25">
      <c r="J18" s="10" t="s">
        <v>13</v>
      </c>
      <c r="K18" s="6">
        <f>K10+K9</f>
        <v>14</v>
      </c>
      <c r="L18" s="6">
        <f t="shared" si="1"/>
        <v>0.24659696394160643</v>
      </c>
      <c r="M18" s="12">
        <f t="shared" si="5"/>
        <v>0.21689155353689726</v>
      </c>
      <c r="N18" s="6">
        <f>100*M18</f>
        <v>21.689155353689728</v>
      </c>
      <c r="O18" s="6">
        <f>P9+P10</f>
        <v>14.003281677566697</v>
      </c>
      <c r="P18" s="6">
        <f t="shared" si="2"/>
        <v>0.24651605204621188</v>
      </c>
      <c r="Q18" s="12">
        <f t="shared" si="3"/>
        <v>0.28313903786845912</v>
      </c>
      <c r="R18" s="6">
        <f t="shared" si="4"/>
        <v>6.6247484331561857E-2</v>
      </c>
    </row>
    <row r="20" spans="10:18" ht="20.25" customHeight="1" x14ac:dyDescent="0.25">
      <c r="J20" s="13" t="s">
        <v>14</v>
      </c>
      <c r="K20" s="13"/>
      <c r="L20" s="11" t="b">
        <f>SUM(M15:M18)=1</f>
        <v>1</v>
      </c>
    </row>
    <row r="21" spans="10:18" ht="20.25" customHeight="1" x14ac:dyDescent="0.25">
      <c r="J21" s="13" t="s">
        <v>16</v>
      </c>
      <c r="K21" s="13"/>
      <c r="L21" s="11" t="b">
        <f>SUM(R15:R18)&lt;0.01</f>
        <v>0</v>
      </c>
    </row>
    <row r="43" spans="4:19" x14ac:dyDescent="0.25">
      <c r="D43">
        <v>1</v>
      </c>
      <c r="E43">
        <v>2</v>
      </c>
      <c r="F43">
        <v>3</v>
      </c>
      <c r="G43">
        <v>4</v>
      </c>
      <c r="H43">
        <v>5</v>
      </c>
      <c r="I43">
        <v>6</v>
      </c>
      <c r="J43">
        <v>1</v>
      </c>
      <c r="K43">
        <v>2</v>
      </c>
      <c r="L43">
        <v>3</v>
      </c>
      <c r="M43">
        <v>4</v>
      </c>
      <c r="N43">
        <v>5</v>
      </c>
      <c r="O43">
        <v>6</v>
      </c>
      <c r="P43" t="s">
        <v>10</v>
      </c>
      <c r="Q43" t="s">
        <v>11</v>
      </c>
      <c r="R43" t="s">
        <v>12</v>
      </c>
      <c r="S43" t="s">
        <v>13</v>
      </c>
    </row>
    <row r="44" spans="4:19" x14ac:dyDescent="0.25"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>E$51*(1+E$52*POWER(D44/E$53,E$54))</f>
        <v>6</v>
      </c>
      <c r="K44">
        <f t="shared" ref="K44:O44" si="6">F$51*(1+F$52*POWER(E44/F$53,F$54))</f>
        <v>6</v>
      </c>
      <c r="L44">
        <f t="shared" si="6"/>
        <v>6</v>
      </c>
      <c r="M44">
        <f t="shared" si="6"/>
        <v>7</v>
      </c>
      <c r="N44">
        <f t="shared" si="6"/>
        <v>5.65</v>
      </c>
      <c r="O44">
        <f t="shared" si="6"/>
        <v>8.35</v>
      </c>
    </row>
    <row r="50" spans="4:10" x14ac:dyDescent="0.25">
      <c r="D50" t="s">
        <v>0</v>
      </c>
      <c r="E50">
        <v>1</v>
      </c>
      <c r="F50">
        <v>2</v>
      </c>
      <c r="G50">
        <v>3</v>
      </c>
      <c r="H50">
        <v>4</v>
      </c>
      <c r="I50">
        <v>5</v>
      </c>
      <c r="J50">
        <v>6</v>
      </c>
    </row>
    <row r="51" spans="4:10" x14ac:dyDescent="0.25">
      <c r="D51" t="s">
        <v>1</v>
      </c>
      <c r="E51">
        <v>6</v>
      </c>
      <c r="F51">
        <v>6</v>
      </c>
      <c r="G51">
        <v>6</v>
      </c>
      <c r="H51">
        <v>7</v>
      </c>
      <c r="I51">
        <v>5.65</v>
      </c>
      <c r="J51">
        <v>8.35</v>
      </c>
    </row>
    <row r="52" spans="4:10" x14ac:dyDescent="0.25">
      <c r="D52" t="s">
        <v>2</v>
      </c>
      <c r="E52">
        <v>0.15</v>
      </c>
      <c r="F52">
        <v>0.15</v>
      </c>
      <c r="G52">
        <v>0.15</v>
      </c>
      <c r="H52">
        <v>0.15</v>
      </c>
      <c r="I52">
        <v>0.15</v>
      </c>
      <c r="J52">
        <v>0.15</v>
      </c>
    </row>
    <row r="53" spans="4:10" x14ac:dyDescent="0.25">
      <c r="D53" t="s">
        <v>3</v>
      </c>
      <c r="E53">
        <v>100</v>
      </c>
      <c r="F53">
        <v>100</v>
      </c>
      <c r="G53">
        <v>100</v>
      </c>
      <c r="H53">
        <v>10</v>
      </c>
      <c r="I53">
        <v>100</v>
      </c>
      <c r="J53">
        <v>200</v>
      </c>
    </row>
    <row r="54" spans="4:10" x14ac:dyDescent="0.25">
      <c r="D54" t="s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4</v>
      </c>
    </row>
  </sheetData>
  <mergeCells count="2">
    <mergeCell ref="J20:K20"/>
    <mergeCell ref="J21:K21"/>
  </mergeCells>
  <conditionalFormatting sqref="L20">
    <cfRule type="cellIs" dxfId="1" priority="6" operator="equal">
      <formula>TRUE</formula>
    </cfRule>
  </conditionalFormatting>
  <conditionalFormatting sqref="O15:O18">
    <cfRule type="dataBar" priority="5">
      <dataBar>
        <cfvo type="num" val="0"/>
        <cfvo type="num" val="90"/>
        <color rgb="FFFF555A"/>
      </dataBar>
      <extLst>
        <ext xmlns:x14="http://schemas.microsoft.com/office/spreadsheetml/2009/9/main" uri="{B025F937-C7B1-47D3-B67F-A62EFF666E3E}">
          <x14:id>{EC3DCD2D-415F-4809-A95F-9DDA50A57E03}</x14:id>
        </ext>
      </extLst>
    </cfRule>
  </conditionalFormatting>
  <conditionalFormatting sqref="K15:K18">
    <cfRule type="dataBar" priority="4">
      <dataBar>
        <cfvo type="num" val="0"/>
        <cfvo type="num" val="30"/>
        <color rgb="FFFF555A"/>
      </dataBar>
      <extLst>
        <ext xmlns:x14="http://schemas.microsoft.com/office/spreadsheetml/2009/9/main" uri="{B025F937-C7B1-47D3-B67F-A62EFF666E3E}">
          <x14:id>{08E0E54C-E57F-46C3-ABCE-0F775D4AF745}</x14:id>
        </ext>
      </extLst>
    </cfRule>
  </conditionalFormatting>
  <conditionalFormatting sqref="M15:M18">
    <cfRule type="dataBar" priority="3">
      <dataBar>
        <cfvo type="num" val="0"/>
        <cfvo type="num" val="0.5"/>
        <color rgb="FF638EC6"/>
      </dataBar>
      <extLst>
        <ext xmlns:x14="http://schemas.microsoft.com/office/spreadsheetml/2009/9/main" uri="{B025F937-C7B1-47D3-B67F-A62EFF666E3E}">
          <x14:id>{3D0631FF-58BE-4B0B-AD52-B9EAD7E9634E}</x14:id>
        </ext>
      </extLst>
    </cfRule>
  </conditionalFormatting>
  <conditionalFormatting sqref="Q15:Q18">
    <cfRule type="dataBar" priority="2">
      <dataBar>
        <cfvo type="num" val="0"/>
        <cfvo type="num" val="0.5"/>
        <color rgb="FF638EC6"/>
      </dataBar>
      <extLst>
        <ext xmlns:x14="http://schemas.microsoft.com/office/spreadsheetml/2009/9/main" uri="{B025F937-C7B1-47D3-B67F-A62EFF666E3E}">
          <x14:id>{A7306863-EDAC-4FF0-80DB-F467756AFBD9}</x14:id>
        </ext>
      </extLst>
    </cfRule>
  </conditionalFormatting>
  <conditionalFormatting sqref="L2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3DCD2D-415F-4809-A95F-9DDA50A57E03}">
            <x14:dataBar minLength="0" maxLength="100" gradient="0">
              <x14:cfvo type="num">
                <xm:f>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O15:O18</xm:sqref>
        </x14:conditionalFormatting>
        <x14:conditionalFormatting xmlns:xm="http://schemas.microsoft.com/office/excel/2006/main">
          <x14:cfRule type="dataBar" id="{08E0E54C-E57F-46C3-ABCE-0F775D4AF745}">
            <x14:dataBar minLength="0" maxLength="100" gradient="0">
              <x14:cfvo type="num">
                <xm:f>0</xm:f>
              </x14:cfvo>
              <x14:cfvo type="num">
                <xm:f>30</xm:f>
              </x14:cfvo>
              <x14:negativeFillColor rgb="FFFF0000"/>
              <x14:axisColor rgb="FF000000"/>
            </x14:dataBar>
          </x14:cfRule>
          <xm:sqref>K15:K18</xm:sqref>
        </x14:conditionalFormatting>
        <x14:conditionalFormatting xmlns:xm="http://schemas.microsoft.com/office/excel/2006/main">
          <x14:cfRule type="dataBar" id="{3D0631FF-58BE-4B0B-AD52-B9EAD7E9634E}">
            <x14:dataBar minLength="0" maxLength="100" gradient="0">
              <x14:cfvo type="num">
                <xm:f>0</xm:f>
              </x14:cfvo>
              <x14:cfvo type="num">
                <xm:f>0.5</xm:f>
              </x14:cfvo>
              <x14:negativeFillColor rgb="FFFF0000"/>
              <x14:axisColor rgb="FF000000"/>
            </x14:dataBar>
          </x14:cfRule>
          <xm:sqref>M15:M18</xm:sqref>
        </x14:conditionalFormatting>
        <x14:conditionalFormatting xmlns:xm="http://schemas.microsoft.com/office/excel/2006/main">
          <x14:cfRule type="dataBar" id="{A7306863-EDAC-4FF0-80DB-F467756AFBD9}">
            <x14:dataBar minLength="0" maxLength="100" gradient="0">
              <x14:cfvo type="num">
                <xm:f>0</xm:f>
              </x14:cfvo>
              <x14:cfvo type="num">
                <xm:f>0.5</xm:f>
              </x14:cfvo>
              <x14:negativeFillColor rgb="FFFF0000"/>
              <x14:axisColor rgb="FF000000"/>
            </x14:dataBar>
          </x14:cfRule>
          <xm:sqref>Q15:Q18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2016-07-30T17:46:30Z</dcterms:created>
  <dcterms:modified xsi:type="dcterms:W3CDTF">2016-08-01T02:24:57Z</dcterms:modified>
</cp:coreProperties>
</file>