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oved Data\Users\arin\Google Drive\EFILive\Tuning Calc\"/>
    </mc:Choice>
  </mc:AlternateContent>
  <bookViews>
    <workbookView xWindow="120" yWindow="210" windowWidth="19440" windowHeight="11700" tabRatio="852" activeTab="7" xr2:uid="{00000000-000D-0000-FFFF-FFFF00000000}"/>
  </bookViews>
  <sheets>
    <sheet name="Main Inj Duration" sheetId="12" r:id="rId1"/>
    <sheet name="Pilot Qty" sheetId="1" r:id="rId2"/>
    <sheet name="Post Qty" sheetId="9" r:id="rId3"/>
    <sheet name="Main Timing" sheetId="2" r:id="rId4"/>
    <sheet name="Pilot Timing" sheetId="3" r:id="rId5"/>
    <sheet name="Post Timing" sheetId="10" r:id="rId6"/>
    <sheet name="Fuel Pressure" sheetId="4" r:id="rId7"/>
    <sheet name="Limiters" sheetId="28" r:id="rId8"/>
    <sheet name="Timing Chart Mod" sheetId="27" r:id="rId9"/>
    <sheet name="Timing Chart Stock" sheetId="26" r:id="rId10"/>
    <sheet name="Main Time Calc" sheetId="22" r:id="rId11"/>
    <sheet name="Pilot Timing Calc" sheetId="8" r:id="rId12"/>
    <sheet name="Post Timing Calc" sheetId="20" r:id="rId13"/>
    <sheet name="End of Main Deg Calc" sheetId="11" r:id="rId14"/>
    <sheet name="Main Inj Norm RPM Calc" sheetId="15" r:id="rId15"/>
    <sheet name="Post Duration Calc" sheetId="17" r:id="rId16"/>
    <sheet name="Pilot Duration Calc" sheetId="5" r:id="rId17"/>
    <sheet name="Pilot to Main Calc" sheetId="7" r:id="rId18"/>
    <sheet name="Main to Post Calc" sheetId="19" r:id="rId19"/>
    <sheet name="End of Pilot Deg Calc" sheetId="24" r:id="rId20"/>
    <sheet name="End of Post Deg Calc" sheetId="18" r:id="rId21"/>
    <sheet name="Pilot Inj Pulse" sheetId="6" r:id="rId22"/>
    <sheet name="Post Inj Pulse" sheetId="16" r:id="rId23"/>
  </sheets>
  <calcPr calcId="171027"/>
</workbook>
</file>

<file path=xl/calcChain.xml><?xml version="1.0" encoding="utf-8"?>
<calcChain xmlns="http://schemas.openxmlformats.org/spreadsheetml/2006/main">
  <c r="D298" i="28" l="1"/>
  <c r="E298" i="28"/>
  <c r="F298" i="28"/>
  <c r="G298" i="28"/>
  <c r="H298" i="28"/>
  <c r="I298" i="28"/>
  <c r="J298" i="28"/>
  <c r="K298" i="28"/>
  <c r="L298" i="28"/>
  <c r="M298" i="28"/>
  <c r="N298" i="28"/>
  <c r="O298" i="28"/>
  <c r="P298" i="28"/>
  <c r="Q298" i="28"/>
  <c r="R298" i="28"/>
  <c r="S298" i="28"/>
  <c r="D299" i="28"/>
  <c r="E299" i="28"/>
  <c r="F299" i="28"/>
  <c r="G299" i="28"/>
  <c r="H299" i="28"/>
  <c r="I299" i="28"/>
  <c r="J299" i="28"/>
  <c r="K299" i="28"/>
  <c r="L299" i="28"/>
  <c r="M299" i="28"/>
  <c r="N299" i="28"/>
  <c r="O299" i="28"/>
  <c r="P299" i="28"/>
  <c r="Q299" i="28"/>
  <c r="R299" i="28"/>
  <c r="S299" i="28"/>
  <c r="D300" i="28"/>
  <c r="E300" i="28"/>
  <c r="F300" i="28"/>
  <c r="G300" i="28"/>
  <c r="H300" i="28"/>
  <c r="I300" i="28"/>
  <c r="J300" i="28"/>
  <c r="K300" i="28"/>
  <c r="L300" i="28"/>
  <c r="M300" i="28"/>
  <c r="N300" i="28"/>
  <c r="O300" i="28"/>
  <c r="P300" i="28"/>
  <c r="Q300" i="28"/>
  <c r="R300" i="28"/>
  <c r="S300" i="28"/>
  <c r="D301" i="28"/>
  <c r="E301" i="28"/>
  <c r="F301" i="28"/>
  <c r="G301" i="28"/>
  <c r="H301" i="28"/>
  <c r="I301" i="28"/>
  <c r="J301" i="28"/>
  <c r="K301" i="28"/>
  <c r="L301" i="28"/>
  <c r="M301" i="28"/>
  <c r="N301" i="28"/>
  <c r="O301" i="28"/>
  <c r="P301" i="28"/>
  <c r="Q301" i="28"/>
  <c r="R301" i="28"/>
  <c r="S301" i="28"/>
  <c r="D302" i="28"/>
  <c r="E302" i="28"/>
  <c r="F302" i="28"/>
  <c r="G302" i="28"/>
  <c r="H302" i="28"/>
  <c r="I302" i="28"/>
  <c r="J302" i="28"/>
  <c r="K302" i="28"/>
  <c r="L302" i="28"/>
  <c r="M302" i="28"/>
  <c r="N302" i="28"/>
  <c r="O302" i="28"/>
  <c r="P302" i="28"/>
  <c r="Q302" i="28"/>
  <c r="R302" i="28"/>
  <c r="S302" i="28"/>
  <c r="D303" i="28"/>
  <c r="E303" i="28"/>
  <c r="F303" i="28"/>
  <c r="G303" i="28"/>
  <c r="H303" i="28"/>
  <c r="I303" i="28"/>
  <c r="J303" i="28"/>
  <c r="K303" i="28"/>
  <c r="L303" i="28"/>
  <c r="M303" i="28"/>
  <c r="N303" i="28"/>
  <c r="O303" i="28"/>
  <c r="P303" i="28"/>
  <c r="Q303" i="28"/>
  <c r="R303" i="28"/>
  <c r="S303" i="28"/>
  <c r="D304" i="28"/>
  <c r="E304" i="28"/>
  <c r="F304" i="28"/>
  <c r="G304" i="28"/>
  <c r="H304" i="28"/>
  <c r="I304" i="28"/>
  <c r="J304" i="28"/>
  <c r="K304" i="28"/>
  <c r="L304" i="28"/>
  <c r="M304" i="28"/>
  <c r="N304" i="28"/>
  <c r="O304" i="28"/>
  <c r="P304" i="28"/>
  <c r="Q304" i="28"/>
  <c r="R304" i="28"/>
  <c r="S304" i="28"/>
  <c r="D305" i="28"/>
  <c r="E305" i="28"/>
  <c r="F305" i="28"/>
  <c r="G305" i="28"/>
  <c r="H305" i="28"/>
  <c r="I305" i="28"/>
  <c r="J305" i="28"/>
  <c r="K305" i="28"/>
  <c r="L305" i="28"/>
  <c r="M305" i="28"/>
  <c r="N305" i="28"/>
  <c r="O305" i="28"/>
  <c r="P305" i="28"/>
  <c r="Q305" i="28"/>
  <c r="R305" i="28"/>
  <c r="S305" i="28"/>
  <c r="D306" i="28"/>
  <c r="E306" i="28"/>
  <c r="F306" i="28"/>
  <c r="G306" i="28"/>
  <c r="H306" i="28"/>
  <c r="I306" i="28"/>
  <c r="J306" i="28"/>
  <c r="K306" i="28"/>
  <c r="L306" i="28"/>
  <c r="M306" i="28"/>
  <c r="N306" i="28"/>
  <c r="O306" i="28"/>
  <c r="P306" i="28"/>
  <c r="Q306" i="28"/>
  <c r="R306" i="28"/>
  <c r="S306" i="28"/>
  <c r="D307" i="28"/>
  <c r="E307" i="28"/>
  <c r="F307" i="28"/>
  <c r="G307" i="28"/>
  <c r="H307" i="28"/>
  <c r="I307" i="28"/>
  <c r="J307" i="28"/>
  <c r="K307" i="28"/>
  <c r="L307" i="28"/>
  <c r="M307" i="28"/>
  <c r="N307" i="28"/>
  <c r="O307" i="28"/>
  <c r="P307" i="28"/>
  <c r="Q307" i="28"/>
  <c r="R307" i="28"/>
  <c r="S307" i="28"/>
  <c r="D308" i="28"/>
  <c r="E308" i="28"/>
  <c r="F308" i="28"/>
  <c r="G308" i="28"/>
  <c r="H308" i="28"/>
  <c r="I308" i="28"/>
  <c r="J308" i="28"/>
  <c r="K308" i="28"/>
  <c r="L308" i="28"/>
  <c r="M308" i="28"/>
  <c r="N308" i="28"/>
  <c r="O308" i="28"/>
  <c r="P308" i="28"/>
  <c r="Q308" i="28"/>
  <c r="R308" i="28"/>
  <c r="S308" i="28"/>
  <c r="D309" i="28"/>
  <c r="E309" i="28"/>
  <c r="F309" i="28"/>
  <c r="G309" i="28"/>
  <c r="H309" i="28"/>
  <c r="I309" i="28"/>
  <c r="J309" i="28"/>
  <c r="K309" i="28"/>
  <c r="L309" i="28"/>
  <c r="M309" i="28"/>
  <c r="N309" i="28"/>
  <c r="O309" i="28"/>
  <c r="P309" i="28"/>
  <c r="Q309" i="28"/>
  <c r="R309" i="28"/>
  <c r="S309" i="28"/>
  <c r="D310" i="28"/>
  <c r="E310" i="28"/>
  <c r="F310" i="28"/>
  <c r="G310" i="28"/>
  <c r="H310" i="28"/>
  <c r="I310" i="28"/>
  <c r="J310" i="28"/>
  <c r="K310" i="28"/>
  <c r="L310" i="28"/>
  <c r="M310" i="28"/>
  <c r="N310" i="28"/>
  <c r="O310" i="28"/>
  <c r="P310" i="28"/>
  <c r="Q310" i="28"/>
  <c r="R310" i="28"/>
  <c r="S310" i="28"/>
  <c r="D311" i="28"/>
  <c r="E311" i="28"/>
  <c r="F311" i="28"/>
  <c r="G311" i="28"/>
  <c r="H311" i="28"/>
  <c r="I311" i="28"/>
  <c r="J311" i="28"/>
  <c r="K311" i="28"/>
  <c r="L311" i="28"/>
  <c r="M311" i="28"/>
  <c r="N311" i="28"/>
  <c r="O311" i="28"/>
  <c r="P311" i="28"/>
  <c r="Q311" i="28"/>
  <c r="R311" i="28"/>
  <c r="S311" i="28"/>
  <c r="D312" i="28"/>
  <c r="E312" i="28"/>
  <c r="F312" i="28"/>
  <c r="G312" i="28"/>
  <c r="H312" i="28"/>
  <c r="I312" i="28"/>
  <c r="J312" i="28"/>
  <c r="K312" i="28"/>
  <c r="L312" i="28"/>
  <c r="M312" i="28"/>
  <c r="N312" i="28"/>
  <c r="O312" i="28"/>
  <c r="P312" i="28"/>
  <c r="Q312" i="28"/>
  <c r="R312" i="28"/>
  <c r="S312" i="28"/>
  <c r="D313" i="28"/>
  <c r="E313" i="28"/>
  <c r="F313" i="28"/>
  <c r="G313" i="28"/>
  <c r="H313" i="28"/>
  <c r="I313" i="28"/>
  <c r="J313" i="28"/>
  <c r="K313" i="28"/>
  <c r="L313" i="28"/>
  <c r="M313" i="28"/>
  <c r="N313" i="28"/>
  <c r="O313" i="28"/>
  <c r="P313" i="28"/>
  <c r="Q313" i="28"/>
  <c r="R313" i="28"/>
  <c r="S313" i="28"/>
  <c r="D314" i="28"/>
  <c r="E314" i="28"/>
  <c r="F314" i="28"/>
  <c r="G314" i="28"/>
  <c r="H314" i="28"/>
  <c r="I314" i="28"/>
  <c r="J314" i="28"/>
  <c r="K314" i="28"/>
  <c r="L314" i="28"/>
  <c r="M314" i="28"/>
  <c r="N314" i="28"/>
  <c r="O314" i="28"/>
  <c r="P314" i="28"/>
  <c r="Q314" i="28"/>
  <c r="R314" i="28"/>
  <c r="S314" i="28"/>
  <c r="D315" i="28"/>
  <c r="E315" i="28"/>
  <c r="F315" i="28"/>
  <c r="G315" i="28"/>
  <c r="H315" i="28"/>
  <c r="I315" i="28"/>
  <c r="J315" i="28"/>
  <c r="K315" i="28"/>
  <c r="L315" i="28"/>
  <c r="M315" i="28"/>
  <c r="N315" i="28"/>
  <c r="O315" i="28"/>
  <c r="P315" i="28"/>
  <c r="Q315" i="28"/>
  <c r="R315" i="28"/>
  <c r="S315" i="28"/>
  <c r="E297" i="28"/>
  <c r="F297" i="28"/>
  <c r="G297" i="28"/>
  <c r="H297" i="28"/>
  <c r="I297" i="28"/>
  <c r="J297" i="28"/>
  <c r="K297" i="28"/>
  <c r="L297" i="28"/>
  <c r="M297" i="28"/>
  <c r="N297" i="28"/>
  <c r="O297" i="28"/>
  <c r="P297" i="28"/>
  <c r="Q297" i="28"/>
  <c r="R297" i="28"/>
  <c r="S297" i="28"/>
  <c r="D297" i="28"/>
  <c r="D293" i="28"/>
  <c r="E293" i="28"/>
  <c r="F293" i="28"/>
  <c r="G293" i="28"/>
  <c r="H293" i="28"/>
  <c r="I293" i="28"/>
  <c r="J293" i="28"/>
  <c r="K293" i="28"/>
  <c r="L293" i="28"/>
  <c r="M293" i="28"/>
  <c r="N293" i="28"/>
  <c r="O293" i="28"/>
  <c r="P293" i="28"/>
  <c r="Q293" i="28"/>
  <c r="R293" i="28"/>
  <c r="S293" i="28"/>
  <c r="D276" i="28"/>
  <c r="E276" i="28"/>
  <c r="F276" i="28"/>
  <c r="G276" i="28"/>
  <c r="H276" i="28"/>
  <c r="I276" i="28"/>
  <c r="J276" i="28"/>
  <c r="K276" i="28"/>
  <c r="L276" i="28"/>
  <c r="M276" i="28"/>
  <c r="N276" i="28"/>
  <c r="O276" i="28"/>
  <c r="P276" i="28"/>
  <c r="Q276" i="28"/>
  <c r="R276" i="28"/>
  <c r="S276" i="28"/>
  <c r="D277" i="28"/>
  <c r="E277" i="28"/>
  <c r="F277" i="28"/>
  <c r="G277" i="28"/>
  <c r="H277" i="28"/>
  <c r="I277" i="28"/>
  <c r="J277" i="28"/>
  <c r="K277" i="28"/>
  <c r="L277" i="28"/>
  <c r="M277" i="28"/>
  <c r="N277" i="28"/>
  <c r="O277" i="28"/>
  <c r="P277" i="28"/>
  <c r="Q277" i="28"/>
  <c r="R277" i="28"/>
  <c r="S277" i="28"/>
  <c r="D278" i="28"/>
  <c r="E278" i="28"/>
  <c r="F278" i="28"/>
  <c r="G278" i="28"/>
  <c r="H278" i="28"/>
  <c r="I278" i="28"/>
  <c r="J278" i="28"/>
  <c r="K278" i="28"/>
  <c r="L278" i="28"/>
  <c r="M278" i="28"/>
  <c r="N278" i="28"/>
  <c r="O278" i="28"/>
  <c r="P278" i="28"/>
  <c r="Q278" i="28"/>
  <c r="R278" i="28"/>
  <c r="S278" i="28"/>
  <c r="D279" i="28"/>
  <c r="E279" i="28"/>
  <c r="F279" i="28"/>
  <c r="G279" i="28"/>
  <c r="H279" i="28"/>
  <c r="I279" i="28"/>
  <c r="J279" i="28"/>
  <c r="K279" i="28"/>
  <c r="L279" i="28"/>
  <c r="M279" i="28"/>
  <c r="N279" i="28"/>
  <c r="O279" i="28"/>
  <c r="P279" i="28"/>
  <c r="Q279" i="28"/>
  <c r="R279" i="28"/>
  <c r="S279" i="28"/>
  <c r="D280" i="28"/>
  <c r="E280" i="28"/>
  <c r="F280" i="28"/>
  <c r="G280" i="28"/>
  <c r="H280" i="28"/>
  <c r="I280" i="28"/>
  <c r="J280" i="28"/>
  <c r="K280" i="28"/>
  <c r="L280" i="28"/>
  <c r="M280" i="28"/>
  <c r="N280" i="28"/>
  <c r="O280" i="28"/>
  <c r="P280" i="28"/>
  <c r="Q280" i="28"/>
  <c r="R280" i="28"/>
  <c r="S280" i="28"/>
  <c r="D281" i="28"/>
  <c r="E281" i="28"/>
  <c r="F281" i="28"/>
  <c r="G281" i="28"/>
  <c r="H281" i="28"/>
  <c r="I281" i="28"/>
  <c r="J281" i="28"/>
  <c r="K281" i="28"/>
  <c r="L281" i="28"/>
  <c r="M281" i="28"/>
  <c r="N281" i="28"/>
  <c r="O281" i="28"/>
  <c r="P281" i="28"/>
  <c r="Q281" i="28"/>
  <c r="R281" i="28"/>
  <c r="S281" i="28"/>
  <c r="D282" i="28"/>
  <c r="E282" i="28"/>
  <c r="F282" i="28"/>
  <c r="G282" i="28"/>
  <c r="H282" i="28"/>
  <c r="I282" i="28"/>
  <c r="J282" i="28"/>
  <c r="K282" i="28"/>
  <c r="L282" i="28"/>
  <c r="M282" i="28"/>
  <c r="N282" i="28"/>
  <c r="O282" i="28"/>
  <c r="P282" i="28"/>
  <c r="Q282" i="28"/>
  <c r="R282" i="28"/>
  <c r="S282" i="28"/>
  <c r="D283" i="28"/>
  <c r="E283" i="28"/>
  <c r="F283" i="28"/>
  <c r="G283" i="28"/>
  <c r="H283" i="28"/>
  <c r="I283" i="28"/>
  <c r="J283" i="28"/>
  <c r="K283" i="28"/>
  <c r="L283" i="28"/>
  <c r="M283" i="28"/>
  <c r="N283" i="28"/>
  <c r="O283" i="28"/>
  <c r="P283" i="28"/>
  <c r="Q283" i="28"/>
  <c r="R283" i="28"/>
  <c r="S283" i="28"/>
  <c r="D284" i="28"/>
  <c r="E284" i="28"/>
  <c r="F284" i="28"/>
  <c r="G284" i="28"/>
  <c r="H284" i="28"/>
  <c r="I284" i="28"/>
  <c r="J284" i="28"/>
  <c r="K284" i="28"/>
  <c r="L284" i="28"/>
  <c r="M284" i="28"/>
  <c r="N284" i="28"/>
  <c r="O284" i="28"/>
  <c r="P284" i="28"/>
  <c r="Q284" i="28"/>
  <c r="R284" i="28"/>
  <c r="S284" i="28"/>
  <c r="D285" i="28"/>
  <c r="E285" i="28"/>
  <c r="F285" i="28"/>
  <c r="G285" i="28"/>
  <c r="H285" i="28"/>
  <c r="I285" i="28"/>
  <c r="J285" i="28"/>
  <c r="K285" i="28"/>
  <c r="L285" i="28"/>
  <c r="M285" i="28"/>
  <c r="N285" i="28"/>
  <c r="O285" i="28"/>
  <c r="P285" i="28"/>
  <c r="Q285" i="28"/>
  <c r="R285" i="28"/>
  <c r="S285" i="28"/>
  <c r="D286" i="28"/>
  <c r="E286" i="28"/>
  <c r="F286" i="28"/>
  <c r="G286" i="28"/>
  <c r="H286" i="28"/>
  <c r="I286" i="28"/>
  <c r="J286" i="28"/>
  <c r="K286" i="28"/>
  <c r="L286" i="28"/>
  <c r="M286" i="28"/>
  <c r="N286" i="28"/>
  <c r="O286" i="28"/>
  <c r="P286" i="28"/>
  <c r="Q286" i="28"/>
  <c r="R286" i="28"/>
  <c r="S286" i="28"/>
  <c r="D287" i="28"/>
  <c r="E287" i="28"/>
  <c r="F287" i="28"/>
  <c r="G287" i="28"/>
  <c r="H287" i="28"/>
  <c r="I287" i="28"/>
  <c r="J287" i="28"/>
  <c r="K287" i="28"/>
  <c r="L287" i="28"/>
  <c r="M287" i="28"/>
  <c r="N287" i="28"/>
  <c r="O287" i="28"/>
  <c r="P287" i="28"/>
  <c r="Q287" i="28"/>
  <c r="R287" i="28"/>
  <c r="S287" i="28"/>
  <c r="D288" i="28"/>
  <c r="E288" i="28"/>
  <c r="F288" i="28"/>
  <c r="G288" i="28"/>
  <c r="H288" i="28"/>
  <c r="I288" i="28"/>
  <c r="J288" i="28"/>
  <c r="K288" i="28"/>
  <c r="L288" i="28"/>
  <c r="M288" i="28"/>
  <c r="N288" i="28"/>
  <c r="O288" i="28"/>
  <c r="P288" i="28"/>
  <c r="Q288" i="28"/>
  <c r="R288" i="28"/>
  <c r="S288" i="28"/>
  <c r="D289" i="28"/>
  <c r="E289" i="28"/>
  <c r="F289" i="28"/>
  <c r="G289" i="28"/>
  <c r="H289" i="28"/>
  <c r="I289" i="28"/>
  <c r="J289" i="28"/>
  <c r="K289" i="28"/>
  <c r="L289" i="28"/>
  <c r="M289" i="28"/>
  <c r="N289" i="28"/>
  <c r="O289" i="28"/>
  <c r="P289" i="28"/>
  <c r="Q289" i="28"/>
  <c r="R289" i="28"/>
  <c r="S289" i="28"/>
  <c r="D290" i="28"/>
  <c r="E290" i="28"/>
  <c r="F290" i="28"/>
  <c r="G290" i="28"/>
  <c r="H290" i="28"/>
  <c r="I290" i="28"/>
  <c r="J290" i="28"/>
  <c r="K290" i="28"/>
  <c r="L290" i="28"/>
  <c r="M290" i="28"/>
  <c r="N290" i="28"/>
  <c r="O290" i="28"/>
  <c r="P290" i="28"/>
  <c r="Q290" i="28"/>
  <c r="R290" i="28"/>
  <c r="S290" i="28"/>
  <c r="D291" i="28"/>
  <c r="E291" i="28"/>
  <c r="F291" i="28"/>
  <c r="G291" i="28"/>
  <c r="H291" i="28"/>
  <c r="I291" i="28"/>
  <c r="J291" i="28"/>
  <c r="K291" i="28"/>
  <c r="L291" i="28"/>
  <c r="M291" i="28"/>
  <c r="N291" i="28"/>
  <c r="O291" i="28"/>
  <c r="P291" i="28"/>
  <c r="Q291" i="28"/>
  <c r="R291" i="28"/>
  <c r="S291" i="28"/>
  <c r="D292" i="28"/>
  <c r="E292" i="28"/>
  <c r="F292" i="28"/>
  <c r="G292" i="28"/>
  <c r="H292" i="28"/>
  <c r="I292" i="28"/>
  <c r="J292" i="28"/>
  <c r="K292" i="28"/>
  <c r="L292" i="28"/>
  <c r="M292" i="28"/>
  <c r="N292" i="28"/>
  <c r="O292" i="28"/>
  <c r="P292" i="28"/>
  <c r="Q292" i="28"/>
  <c r="R292" i="28"/>
  <c r="S292" i="28"/>
  <c r="E275" i="28"/>
  <c r="F275" i="28"/>
  <c r="G275" i="28"/>
  <c r="H275" i="28"/>
  <c r="I275" i="28"/>
  <c r="J275" i="28"/>
  <c r="K275" i="28"/>
  <c r="L275" i="28"/>
  <c r="M275" i="28"/>
  <c r="N275" i="28"/>
  <c r="O275" i="28"/>
  <c r="P275" i="28"/>
  <c r="Q275" i="28"/>
  <c r="R275" i="28"/>
  <c r="S275" i="28"/>
  <c r="D275" i="28"/>
  <c r="D254" i="28"/>
  <c r="E254" i="28"/>
  <c r="F254" i="28"/>
  <c r="G254" i="28"/>
  <c r="H254" i="28"/>
  <c r="I254" i="28"/>
  <c r="J254" i="28"/>
  <c r="K254" i="28"/>
  <c r="L254" i="28"/>
  <c r="M254" i="28"/>
  <c r="N254" i="28"/>
  <c r="O254" i="28"/>
  <c r="P254" i="28"/>
  <c r="Q254" i="28"/>
  <c r="R254" i="28"/>
  <c r="S254" i="28"/>
  <c r="D255" i="28"/>
  <c r="E255" i="28"/>
  <c r="F255" i="28"/>
  <c r="G255" i="28"/>
  <c r="H255" i="28"/>
  <c r="I255" i="28"/>
  <c r="J255" i="28"/>
  <c r="K255" i="28"/>
  <c r="L255" i="28"/>
  <c r="M255" i="28"/>
  <c r="N255" i="28"/>
  <c r="O255" i="28"/>
  <c r="P255" i="28"/>
  <c r="Q255" i="28"/>
  <c r="R255" i="28"/>
  <c r="S255" i="28"/>
  <c r="D256" i="28"/>
  <c r="E256" i="28"/>
  <c r="F256" i="28"/>
  <c r="G256" i="28"/>
  <c r="H256" i="28"/>
  <c r="I256" i="28"/>
  <c r="J256" i="28"/>
  <c r="K256" i="28"/>
  <c r="L256" i="28"/>
  <c r="M256" i="28"/>
  <c r="N256" i="28"/>
  <c r="O256" i="28"/>
  <c r="P256" i="28"/>
  <c r="Q256" i="28"/>
  <c r="R256" i="28"/>
  <c r="S256" i="28"/>
  <c r="D257" i="28"/>
  <c r="E257" i="28"/>
  <c r="F257" i="28"/>
  <c r="G257" i="28"/>
  <c r="H257" i="28"/>
  <c r="I257" i="28"/>
  <c r="J257" i="28"/>
  <c r="K257" i="28"/>
  <c r="L257" i="28"/>
  <c r="M257" i="28"/>
  <c r="N257" i="28"/>
  <c r="O257" i="28"/>
  <c r="P257" i="28"/>
  <c r="Q257" i="28"/>
  <c r="R257" i="28"/>
  <c r="S257" i="28"/>
  <c r="D258" i="28"/>
  <c r="E258" i="28"/>
  <c r="F258" i="28"/>
  <c r="G258" i="28"/>
  <c r="H258" i="28"/>
  <c r="I258" i="28"/>
  <c r="J258" i="28"/>
  <c r="K258" i="28"/>
  <c r="L258" i="28"/>
  <c r="M258" i="28"/>
  <c r="N258" i="28"/>
  <c r="O258" i="28"/>
  <c r="P258" i="28"/>
  <c r="Q258" i="28"/>
  <c r="R258" i="28"/>
  <c r="S258" i="28"/>
  <c r="D259" i="28"/>
  <c r="E259" i="28"/>
  <c r="F259" i="28"/>
  <c r="G259" i="28"/>
  <c r="H259" i="28"/>
  <c r="I259" i="28"/>
  <c r="J259" i="28"/>
  <c r="K259" i="28"/>
  <c r="L259" i="28"/>
  <c r="M259" i="28"/>
  <c r="N259" i="28"/>
  <c r="O259" i="28"/>
  <c r="P259" i="28"/>
  <c r="Q259" i="28"/>
  <c r="R259" i="28"/>
  <c r="S259" i="28"/>
  <c r="D260" i="28"/>
  <c r="E260" i="28"/>
  <c r="F260" i="28"/>
  <c r="G260" i="28"/>
  <c r="H260" i="28"/>
  <c r="I260" i="28"/>
  <c r="J260" i="28"/>
  <c r="K260" i="28"/>
  <c r="L260" i="28"/>
  <c r="M260" i="28"/>
  <c r="N260" i="28"/>
  <c r="O260" i="28"/>
  <c r="P260" i="28"/>
  <c r="Q260" i="28"/>
  <c r="R260" i="28"/>
  <c r="S260" i="28"/>
  <c r="D261" i="28"/>
  <c r="E261" i="28"/>
  <c r="F261" i="28"/>
  <c r="G261" i="28"/>
  <c r="H261" i="28"/>
  <c r="I261" i="28"/>
  <c r="J261" i="28"/>
  <c r="K261" i="28"/>
  <c r="L261" i="28"/>
  <c r="M261" i="28"/>
  <c r="N261" i="28"/>
  <c r="O261" i="28"/>
  <c r="P261" i="28"/>
  <c r="Q261" i="28"/>
  <c r="R261" i="28"/>
  <c r="S261" i="28"/>
  <c r="D262" i="28"/>
  <c r="E262" i="28"/>
  <c r="F262" i="28"/>
  <c r="G262" i="28"/>
  <c r="H262" i="28"/>
  <c r="I262" i="28"/>
  <c r="J262" i="28"/>
  <c r="K262" i="28"/>
  <c r="L262" i="28"/>
  <c r="M262" i="28"/>
  <c r="N262" i="28"/>
  <c r="O262" i="28"/>
  <c r="P262" i="28"/>
  <c r="Q262" i="28"/>
  <c r="R262" i="28"/>
  <c r="S262" i="28"/>
  <c r="D263" i="28"/>
  <c r="E263" i="28"/>
  <c r="F263" i="28"/>
  <c r="G263" i="28"/>
  <c r="H263" i="28"/>
  <c r="I263" i="28"/>
  <c r="J263" i="28"/>
  <c r="K263" i="28"/>
  <c r="L263" i="28"/>
  <c r="M263" i="28"/>
  <c r="N263" i="28"/>
  <c r="O263" i="28"/>
  <c r="P263" i="28"/>
  <c r="Q263" i="28"/>
  <c r="R263" i="28"/>
  <c r="S263" i="28"/>
  <c r="D264" i="28"/>
  <c r="E264" i="28"/>
  <c r="F264" i="28"/>
  <c r="G264" i="28"/>
  <c r="H264" i="28"/>
  <c r="I264" i="28"/>
  <c r="J264" i="28"/>
  <c r="K264" i="28"/>
  <c r="L264" i="28"/>
  <c r="M264" i="28"/>
  <c r="N264" i="28"/>
  <c r="O264" i="28"/>
  <c r="P264" i="28"/>
  <c r="Q264" i="28"/>
  <c r="R264" i="28"/>
  <c r="S264" i="28"/>
  <c r="D265" i="28"/>
  <c r="E265" i="28"/>
  <c r="F265" i="28"/>
  <c r="G265" i="28"/>
  <c r="H265" i="28"/>
  <c r="I265" i="28"/>
  <c r="J265" i="28"/>
  <c r="K265" i="28"/>
  <c r="L265" i="28"/>
  <c r="M265" i="28"/>
  <c r="N265" i="28"/>
  <c r="O265" i="28"/>
  <c r="P265" i="28"/>
  <c r="Q265" i="28"/>
  <c r="R265" i="28"/>
  <c r="S265" i="28"/>
  <c r="D266" i="28"/>
  <c r="E266" i="28"/>
  <c r="F266" i="28"/>
  <c r="G266" i="28"/>
  <c r="H266" i="28"/>
  <c r="I266" i="28"/>
  <c r="J266" i="28"/>
  <c r="K266" i="28"/>
  <c r="L266" i="28"/>
  <c r="M266" i="28"/>
  <c r="N266" i="28"/>
  <c r="O266" i="28"/>
  <c r="P266" i="28"/>
  <c r="Q266" i="28"/>
  <c r="R266" i="28"/>
  <c r="S266" i="28"/>
  <c r="D267" i="28"/>
  <c r="E267" i="28"/>
  <c r="F267" i="28"/>
  <c r="G267" i="28"/>
  <c r="H267" i="28"/>
  <c r="I267" i="28"/>
  <c r="J267" i="28"/>
  <c r="K267" i="28"/>
  <c r="L267" i="28"/>
  <c r="M267" i="28"/>
  <c r="N267" i="28"/>
  <c r="O267" i="28"/>
  <c r="P267" i="28"/>
  <c r="Q267" i="28"/>
  <c r="R267" i="28"/>
  <c r="S267" i="28"/>
  <c r="D268" i="28"/>
  <c r="E268" i="28"/>
  <c r="F268" i="28"/>
  <c r="G268" i="28"/>
  <c r="H268" i="28"/>
  <c r="I268" i="28"/>
  <c r="J268" i="28"/>
  <c r="K268" i="28"/>
  <c r="L268" i="28"/>
  <c r="M268" i="28"/>
  <c r="N268" i="28"/>
  <c r="O268" i="28"/>
  <c r="P268" i="28"/>
  <c r="Q268" i="28"/>
  <c r="R268" i="28"/>
  <c r="S268" i="28"/>
  <c r="D269" i="28"/>
  <c r="E269" i="28"/>
  <c r="F269" i="28"/>
  <c r="G269" i="28"/>
  <c r="H269" i="28"/>
  <c r="I269" i="28"/>
  <c r="J269" i="28"/>
  <c r="K269" i="28"/>
  <c r="L269" i="28"/>
  <c r="M269" i="28"/>
  <c r="N269" i="28"/>
  <c r="O269" i="28"/>
  <c r="P269" i="28"/>
  <c r="Q269" i="28"/>
  <c r="R269" i="28"/>
  <c r="S269" i="28"/>
  <c r="D270" i="28"/>
  <c r="E270" i="28"/>
  <c r="F270" i="28"/>
  <c r="G270" i="28"/>
  <c r="H270" i="28"/>
  <c r="I270" i="28"/>
  <c r="J270" i="28"/>
  <c r="K270" i="28"/>
  <c r="L270" i="28"/>
  <c r="M270" i="28"/>
  <c r="N270" i="28"/>
  <c r="O270" i="28"/>
  <c r="P270" i="28"/>
  <c r="Q270" i="28"/>
  <c r="R270" i="28"/>
  <c r="S270" i="28"/>
  <c r="D271" i="28"/>
  <c r="E271" i="28"/>
  <c r="F271" i="28"/>
  <c r="G271" i="28"/>
  <c r="H271" i="28"/>
  <c r="I271" i="28"/>
  <c r="J271" i="28"/>
  <c r="K271" i="28"/>
  <c r="L271" i="28"/>
  <c r="M271" i="28"/>
  <c r="N271" i="28"/>
  <c r="O271" i="28"/>
  <c r="P271" i="28"/>
  <c r="Q271" i="28"/>
  <c r="R271" i="28"/>
  <c r="S271" i="28"/>
  <c r="E253" i="28"/>
  <c r="F253" i="28"/>
  <c r="G253" i="28"/>
  <c r="H253" i="28"/>
  <c r="I253" i="28"/>
  <c r="J253" i="28"/>
  <c r="K253" i="28"/>
  <c r="L253" i="28"/>
  <c r="M253" i="28"/>
  <c r="N253" i="28"/>
  <c r="O253" i="28"/>
  <c r="P253" i="28"/>
  <c r="Q253" i="28"/>
  <c r="R253" i="28"/>
  <c r="S253" i="28"/>
  <c r="D253" i="28"/>
  <c r="D232" i="28"/>
  <c r="E232" i="28"/>
  <c r="F232" i="28"/>
  <c r="G232" i="28"/>
  <c r="H232" i="28"/>
  <c r="I232" i="28"/>
  <c r="J232" i="28"/>
  <c r="K232" i="28"/>
  <c r="L232" i="28"/>
  <c r="M232" i="28"/>
  <c r="N232" i="28"/>
  <c r="O232" i="28"/>
  <c r="P232" i="28"/>
  <c r="Q232" i="28"/>
  <c r="R232" i="28"/>
  <c r="S232" i="28"/>
  <c r="D233" i="28"/>
  <c r="E233" i="28"/>
  <c r="F233" i="28"/>
  <c r="G233" i="28"/>
  <c r="H233" i="28"/>
  <c r="I233" i="28"/>
  <c r="J233" i="28"/>
  <c r="K233" i="28"/>
  <c r="L233" i="28"/>
  <c r="M233" i="28"/>
  <c r="N233" i="28"/>
  <c r="O233" i="28"/>
  <c r="P233" i="28"/>
  <c r="Q233" i="28"/>
  <c r="R233" i="28"/>
  <c r="S233" i="28"/>
  <c r="D234" i="28"/>
  <c r="E234" i="28"/>
  <c r="F234" i="28"/>
  <c r="G234" i="28"/>
  <c r="H234" i="28"/>
  <c r="I234" i="28"/>
  <c r="J234" i="28"/>
  <c r="K234" i="28"/>
  <c r="L234" i="28"/>
  <c r="M234" i="28"/>
  <c r="N234" i="28"/>
  <c r="O234" i="28"/>
  <c r="P234" i="28"/>
  <c r="Q234" i="28"/>
  <c r="R234" i="28"/>
  <c r="S234" i="28"/>
  <c r="D235" i="28"/>
  <c r="E235" i="28"/>
  <c r="F235" i="28"/>
  <c r="G235" i="28"/>
  <c r="H235" i="28"/>
  <c r="I235" i="28"/>
  <c r="J235" i="28"/>
  <c r="K235" i="28"/>
  <c r="L235" i="28"/>
  <c r="M235" i="28"/>
  <c r="N235" i="28"/>
  <c r="O235" i="28"/>
  <c r="P235" i="28"/>
  <c r="Q235" i="28"/>
  <c r="R235" i="28"/>
  <c r="S235" i="28"/>
  <c r="D236" i="28"/>
  <c r="E236" i="28"/>
  <c r="F236" i="28"/>
  <c r="G236" i="28"/>
  <c r="H236" i="28"/>
  <c r="I236" i="28"/>
  <c r="J236" i="28"/>
  <c r="K236" i="28"/>
  <c r="L236" i="28"/>
  <c r="M236" i="28"/>
  <c r="N236" i="28"/>
  <c r="O236" i="28"/>
  <c r="P236" i="28"/>
  <c r="Q236" i="28"/>
  <c r="R236" i="28"/>
  <c r="S236" i="28"/>
  <c r="D237" i="28"/>
  <c r="E237" i="28"/>
  <c r="F237" i="28"/>
  <c r="G237" i="28"/>
  <c r="H237" i="28"/>
  <c r="I237" i="28"/>
  <c r="J237" i="28"/>
  <c r="K237" i="28"/>
  <c r="L237" i="28"/>
  <c r="M237" i="28"/>
  <c r="N237" i="28"/>
  <c r="O237" i="28"/>
  <c r="P237" i="28"/>
  <c r="Q237" i="28"/>
  <c r="R237" i="28"/>
  <c r="S237" i="28"/>
  <c r="D238" i="28"/>
  <c r="E238" i="28"/>
  <c r="F238" i="28"/>
  <c r="G238" i="28"/>
  <c r="H238" i="28"/>
  <c r="I238" i="28"/>
  <c r="J238" i="28"/>
  <c r="K238" i="28"/>
  <c r="L238" i="28"/>
  <c r="M238" i="28"/>
  <c r="N238" i="28"/>
  <c r="O238" i="28"/>
  <c r="P238" i="28"/>
  <c r="Q238" i="28"/>
  <c r="R238" i="28"/>
  <c r="S238" i="28"/>
  <c r="D239" i="28"/>
  <c r="E239" i="28"/>
  <c r="F239" i="28"/>
  <c r="G239" i="28"/>
  <c r="H239" i="28"/>
  <c r="I239" i="28"/>
  <c r="J239" i="28"/>
  <c r="K239" i="28"/>
  <c r="L239" i="28"/>
  <c r="M239" i="28"/>
  <c r="N239" i="28"/>
  <c r="O239" i="28"/>
  <c r="P239" i="28"/>
  <c r="Q239" i="28"/>
  <c r="R239" i="28"/>
  <c r="S239" i="28"/>
  <c r="D240" i="28"/>
  <c r="E240" i="28"/>
  <c r="F240" i="28"/>
  <c r="G240" i="28"/>
  <c r="H240" i="28"/>
  <c r="I240" i="28"/>
  <c r="J240" i="28"/>
  <c r="K240" i="28"/>
  <c r="L240" i="28"/>
  <c r="M240" i="28"/>
  <c r="N240" i="28"/>
  <c r="O240" i="28"/>
  <c r="P240" i="28"/>
  <c r="Q240" i="28"/>
  <c r="R240" i="28"/>
  <c r="S240" i="28"/>
  <c r="D241" i="28"/>
  <c r="E241" i="28"/>
  <c r="F241" i="28"/>
  <c r="G241" i="28"/>
  <c r="H241" i="28"/>
  <c r="I241" i="28"/>
  <c r="J241" i="28"/>
  <c r="K241" i="28"/>
  <c r="L241" i="28"/>
  <c r="M241" i="28"/>
  <c r="N241" i="28"/>
  <c r="O241" i="28"/>
  <c r="P241" i="28"/>
  <c r="Q241" i="28"/>
  <c r="R241" i="28"/>
  <c r="S241" i="28"/>
  <c r="D242" i="28"/>
  <c r="E242" i="28"/>
  <c r="F242" i="28"/>
  <c r="G242" i="28"/>
  <c r="H242" i="28"/>
  <c r="I242" i="28"/>
  <c r="J242" i="28"/>
  <c r="K242" i="28"/>
  <c r="L242" i="28"/>
  <c r="M242" i="28"/>
  <c r="N242" i="28"/>
  <c r="O242" i="28"/>
  <c r="P242" i="28"/>
  <c r="Q242" i="28"/>
  <c r="R242" i="28"/>
  <c r="S242" i="28"/>
  <c r="D243" i="28"/>
  <c r="E243" i="28"/>
  <c r="F243" i="28"/>
  <c r="G243" i="28"/>
  <c r="H243" i="28"/>
  <c r="I243" i="28"/>
  <c r="J243" i="28"/>
  <c r="K243" i="28"/>
  <c r="L243" i="28"/>
  <c r="M243" i="28"/>
  <c r="N243" i="28"/>
  <c r="O243" i="28"/>
  <c r="P243" i="28"/>
  <c r="Q243" i="28"/>
  <c r="R243" i="28"/>
  <c r="S243" i="28"/>
  <c r="D244" i="28"/>
  <c r="E244" i="28"/>
  <c r="F244" i="28"/>
  <c r="G244" i="28"/>
  <c r="H244" i="28"/>
  <c r="I244" i="28"/>
  <c r="J244" i="28"/>
  <c r="K244" i="28"/>
  <c r="L244" i="28"/>
  <c r="M244" i="28"/>
  <c r="N244" i="28"/>
  <c r="O244" i="28"/>
  <c r="P244" i="28"/>
  <c r="Q244" i="28"/>
  <c r="R244" i="28"/>
  <c r="S244" i="28"/>
  <c r="D245" i="28"/>
  <c r="E245" i="28"/>
  <c r="F245" i="28"/>
  <c r="G245" i="28"/>
  <c r="H245" i="28"/>
  <c r="I245" i="28"/>
  <c r="J245" i="28"/>
  <c r="K245" i="28"/>
  <c r="L245" i="28"/>
  <c r="M245" i="28"/>
  <c r="N245" i="28"/>
  <c r="O245" i="28"/>
  <c r="P245" i="28"/>
  <c r="Q245" i="28"/>
  <c r="R245" i="28"/>
  <c r="S245" i="28"/>
  <c r="D246" i="28"/>
  <c r="E246" i="28"/>
  <c r="F246" i="28"/>
  <c r="G246" i="28"/>
  <c r="H246" i="28"/>
  <c r="I246" i="28"/>
  <c r="J246" i="28"/>
  <c r="K246" i="28"/>
  <c r="L246" i="28"/>
  <c r="M246" i="28"/>
  <c r="N246" i="28"/>
  <c r="O246" i="28"/>
  <c r="P246" i="28"/>
  <c r="Q246" i="28"/>
  <c r="R246" i="28"/>
  <c r="S246" i="28"/>
  <c r="D247" i="28"/>
  <c r="E247" i="28"/>
  <c r="F247" i="28"/>
  <c r="G247" i="28"/>
  <c r="H247" i="28"/>
  <c r="I247" i="28"/>
  <c r="J247" i="28"/>
  <c r="K247" i="28"/>
  <c r="L247" i="28"/>
  <c r="M247" i="28"/>
  <c r="N247" i="28"/>
  <c r="O247" i="28"/>
  <c r="P247" i="28"/>
  <c r="Q247" i="28"/>
  <c r="R247" i="28"/>
  <c r="S247" i="28"/>
  <c r="D248" i="28"/>
  <c r="E248" i="28"/>
  <c r="F248" i="28"/>
  <c r="G248" i="28"/>
  <c r="H248" i="28"/>
  <c r="I248" i="28"/>
  <c r="J248" i="28"/>
  <c r="K248" i="28"/>
  <c r="L248" i="28"/>
  <c r="M248" i="28"/>
  <c r="N248" i="28"/>
  <c r="O248" i="28"/>
  <c r="P248" i="28"/>
  <c r="Q248" i="28"/>
  <c r="R248" i="28"/>
  <c r="S248" i="28"/>
  <c r="D249" i="28"/>
  <c r="E249" i="28"/>
  <c r="F249" i="28"/>
  <c r="G249" i="28"/>
  <c r="H249" i="28"/>
  <c r="I249" i="28"/>
  <c r="J249" i="28"/>
  <c r="K249" i="28"/>
  <c r="L249" i="28"/>
  <c r="M249" i="28"/>
  <c r="N249" i="28"/>
  <c r="O249" i="28"/>
  <c r="P249" i="28"/>
  <c r="Q249" i="28"/>
  <c r="R249" i="28"/>
  <c r="S249" i="28"/>
  <c r="E231" i="28"/>
  <c r="F231" i="28"/>
  <c r="G231" i="28"/>
  <c r="H231" i="28"/>
  <c r="I231" i="28"/>
  <c r="J231" i="28"/>
  <c r="K231" i="28"/>
  <c r="L231" i="28"/>
  <c r="M231" i="28"/>
  <c r="N231" i="28"/>
  <c r="O231" i="28"/>
  <c r="P231" i="28"/>
  <c r="Q231" i="28"/>
  <c r="R231" i="28"/>
  <c r="S231" i="28"/>
  <c r="D231" i="28"/>
  <c r="D210" i="28"/>
  <c r="E210" i="28"/>
  <c r="F210" i="28"/>
  <c r="G210" i="28"/>
  <c r="H210" i="28"/>
  <c r="I210" i="28"/>
  <c r="J210" i="28"/>
  <c r="K210" i="28"/>
  <c r="L210" i="28"/>
  <c r="M210" i="28"/>
  <c r="N210" i="28"/>
  <c r="O210" i="28"/>
  <c r="P210" i="28"/>
  <c r="Q210" i="28"/>
  <c r="R210" i="28"/>
  <c r="S210" i="28"/>
  <c r="D211" i="28"/>
  <c r="E211" i="28"/>
  <c r="F211" i="28"/>
  <c r="G211" i="28"/>
  <c r="H211" i="28"/>
  <c r="I211" i="28"/>
  <c r="J211" i="28"/>
  <c r="K211" i="28"/>
  <c r="L211" i="28"/>
  <c r="M211" i="28"/>
  <c r="N211" i="28"/>
  <c r="O211" i="28"/>
  <c r="P211" i="28"/>
  <c r="Q211" i="28"/>
  <c r="R211" i="28"/>
  <c r="S211" i="28"/>
  <c r="D212" i="28"/>
  <c r="E212" i="28"/>
  <c r="F212" i="28"/>
  <c r="G212" i="28"/>
  <c r="H212" i="28"/>
  <c r="I212" i="28"/>
  <c r="J212" i="28"/>
  <c r="K212" i="28"/>
  <c r="L212" i="28"/>
  <c r="M212" i="28"/>
  <c r="N212" i="28"/>
  <c r="O212" i="28"/>
  <c r="P212" i="28"/>
  <c r="Q212" i="28"/>
  <c r="R212" i="28"/>
  <c r="S212" i="28"/>
  <c r="D213" i="28"/>
  <c r="E213" i="28"/>
  <c r="F213" i="28"/>
  <c r="G213" i="28"/>
  <c r="H213" i="28"/>
  <c r="I213" i="28"/>
  <c r="J213" i="28"/>
  <c r="K213" i="28"/>
  <c r="L213" i="28"/>
  <c r="M213" i="28"/>
  <c r="N213" i="28"/>
  <c r="O213" i="28"/>
  <c r="P213" i="28"/>
  <c r="Q213" i="28"/>
  <c r="R213" i="28"/>
  <c r="S213" i="28"/>
  <c r="D214" i="28"/>
  <c r="E214" i="28"/>
  <c r="F214" i="28"/>
  <c r="G214" i="28"/>
  <c r="H214" i="28"/>
  <c r="I214" i="28"/>
  <c r="J214" i="28"/>
  <c r="K214" i="28"/>
  <c r="L214" i="28"/>
  <c r="M214" i="28"/>
  <c r="N214" i="28"/>
  <c r="O214" i="28"/>
  <c r="P214" i="28"/>
  <c r="Q214" i="28"/>
  <c r="R214" i="28"/>
  <c r="S214" i="28"/>
  <c r="D215" i="28"/>
  <c r="E215" i="28"/>
  <c r="F215" i="28"/>
  <c r="G215" i="28"/>
  <c r="H215" i="28"/>
  <c r="I215" i="28"/>
  <c r="J215" i="28"/>
  <c r="K215" i="28"/>
  <c r="L215" i="28"/>
  <c r="M215" i="28"/>
  <c r="N215" i="28"/>
  <c r="O215" i="28"/>
  <c r="P215" i="28"/>
  <c r="Q215" i="28"/>
  <c r="R215" i="28"/>
  <c r="S215" i="28"/>
  <c r="D216" i="28"/>
  <c r="E216" i="28"/>
  <c r="F216" i="28"/>
  <c r="G216" i="28"/>
  <c r="H216" i="28"/>
  <c r="I216" i="28"/>
  <c r="J216" i="28"/>
  <c r="K216" i="28"/>
  <c r="L216" i="28"/>
  <c r="M216" i="28"/>
  <c r="N216" i="28"/>
  <c r="O216" i="28"/>
  <c r="P216" i="28"/>
  <c r="Q216" i="28"/>
  <c r="R216" i="28"/>
  <c r="S216" i="28"/>
  <c r="D217" i="28"/>
  <c r="E217" i="28"/>
  <c r="F217" i="28"/>
  <c r="G217" i="28"/>
  <c r="H217" i="28"/>
  <c r="I217" i="28"/>
  <c r="J217" i="28"/>
  <c r="K217" i="28"/>
  <c r="L217" i="28"/>
  <c r="M217" i="28"/>
  <c r="N217" i="28"/>
  <c r="O217" i="28"/>
  <c r="P217" i="28"/>
  <c r="Q217" i="28"/>
  <c r="R217" i="28"/>
  <c r="S217" i="28"/>
  <c r="D218" i="28"/>
  <c r="E218" i="28"/>
  <c r="F218" i="28"/>
  <c r="G218" i="28"/>
  <c r="H218" i="28"/>
  <c r="I218" i="28"/>
  <c r="J218" i="28"/>
  <c r="K218" i="28"/>
  <c r="L218" i="28"/>
  <c r="M218" i="28"/>
  <c r="N218" i="28"/>
  <c r="O218" i="28"/>
  <c r="P218" i="28"/>
  <c r="Q218" i="28"/>
  <c r="R218" i="28"/>
  <c r="S218" i="28"/>
  <c r="D219" i="28"/>
  <c r="E219" i="28"/>
  <c r="F219" i="28"/>
  <c r="G219" i="28"/>
  <c r="H219" i="28"/>
  <c r="I219" i="28"/>
  <c r="J219" i="28"/>
  <c r="K219" i="28"/>
  <c r="L219" i="28"/>
  <c r="M219" i="28"/>
  <c r="N219" i="28"/>
  <c r="O219" i="28"/>
  <c r="P219" i="28"/>
  <c r="Q219" i="28"/>
  <c r="R219" i="28"/>
  <c r="S219" i="28"/>
  <c r="D220" i="28"/>
  <c r="E220" i="28"/>
  <c r="F220" i="28"/>
  <c r="G220" i="28"/>
  <c r="H220" i="28"/>
  <c r="I220" i="28"/>
  <c r="J220" i="28"/>
  <c r="K220" i="28"/>
  <c r="L220" i="28"/>
  <c r="M220" i="28"/>
  <c r="N220" i="28"/>
  <c r="O220" i="28"/>
  <c r="P220" i="28"/>
  <c r="Q220" i="28"/>
  <c r="R220" i="28"/>
  <c r="S220" i="28"/>
  <c r="D221" i="28"/>
  <c r="E221" i="28"/>
  <c r="F221" i="28"/>
  <c r="G221" i="28"/>
  <c r="H221" i="28"/>
  <c r="I221" i="28"/>
  <c r="J221" i="28"/>
  <c r="K221" i="28"/>
  <c r="L221" i="28"/>
  <c r="M221" i="28"/>
  <c r="N221" i="28"/>
  <c r="O221" i="28"/>
  <c r="P221" i="28"/>
  <c r="Q221" i="28"/>
  <c r="R221" i="28"/>
  <c r="S221" i="28"/>
  <c r="D222" i="28"/>
  <c r="E222" i="28"/>
  <c r="F222" i="28"/>
  <c r="G222" i="28"/>
  <c r="H222" i="28"/>
  <c r="I222" i="28"/>
  <c r="J222" i="28"/>
  <c r="K222" i="28"/>
  <c r="L222" i="28"/>
  <c r="M222" i="28"/>
  <c r="N222" i="28"/>
  <c r="O222" i="28"/>
  <c r="P222" i="28"/>
  <c r="Q222" i="28"/>
  <c r="R222" i="28"/>
  <c r="S222" i="28"/>
  <c r="D223" i="28"/>
  <c r="E223" i="28"/>
  <c r="F223" i="28"/>
  <c r="G223" i="28"/>
  <c r="H223" i="28"/>
  <c r="I223" i="28"/>
  <c r="J223" i="28"/>
  <c r="K223" i="28"/>
  <c r="L223" i="28"/>
  <c r="M223" i="28"/>
  <c r="N223" i="28"/>
  <c r="O223" i="28"/>
  <c r="P223" i="28"/>
  <c r="Q223" i="28"/>
  <c r="R223" i="28"/>
  <c r="S223" i="28"/>
  <c r="D224" i="28"/>
  <c r="E224" i="28"/>
  <c r="F224" i="28"/>
  <c r="G224" i="28"/>
  <c r="H224" i="28"/>
  <c r="I224" i="28"/>
  <c r="J224" i="28"/>
  <c r="K224" i="28"/>
  <c r="L224" i="28"/>
  <c r="M224" i="28"/>
  <c r="N224" i="28"/>
  <c r="O224" i="28"/>
  <c r="P224" i="28"/>
  <c r="Q224" i="28"/>
  <c r="R224" i="28"/>
  <c r="S224" i="28"/>
  <c r="D225" i="28"/>
  <c r="E225" i="28"/>
  <c r="F225" i="28"/>
  <c r="G225" i="28"/>
  <c r="H225" i="28"/>
  <c r="I225" i="28"/>
  <c r="J225" i="28"/>
  <c r="K225" i="28"/>
  <c r="L225" i="28"/>
  <c r="M225" i="28"/>
  <c r="N225" i="28"/>
  <c r="O225" i="28"/>
  <c r="P225" i="28"/>
  <c r="Q225" i="28"/>
  <c r="R225" i="28"/>
  <c r="S225" i="28"/>
  <c r="D226" i="28"/>
  <c r="E226" i="28"/>
  <c r="F226" i="28"/>
  <c r="G226" i="28"/>
  <c r="H226" i="28"/>
  <c r="I226" i="28"/>
  <c r="J226" i="28"/>
  <c r="K226" i="28"/>
  <c r="L226" i="28"/>
  <c r="M226" i="28"/>
  <c r="N226" i="28"/>
  <c r="O226" i="28"/>
  <c r="P226" i="28"/>
  <c r="Q226" i="28"/>
  <c r="R226" i="28"/>
  <c r="S226" i="28"/>
  <c r="D227" i="28"/>
  <c r="E227" i="28"/>
  <c r="F227" i="28"/>
  <c r="G227" i="28"/>
  <c r="H227" i="28"/>
  <c r="I227" i="28"/>
  <c r="J227" i="28"/>
  <c r="K227" i="28"/>
  <c r="L227" i="28"/>
  <c r="M227" i="28"/>
  <c r="N227" i="28"/>
  <c r="O227" i="28"/>
  <c r="P227" i="28"/>
  <c r="Q227" i="28"/>
  <c r="R227" i="28"/>
  <c r="S227" i="28"/>
  <c r="E209" i="28"/>
  <c r="F209" i="28"/>
  <c r="G209" i="28"/>
  <c r="H209" i="28"/>
  <c r="I209" i="28"/>
  <c r="J209" i="28"/>
  <c r="K209" i="28"/>
  <c r="L209" i="28"/>
  <c r="M209" i="28"/>
  <c r="N209" i="28"/>
  <c r="O209" i="28"/>
  <c r="P209" i="28"/>
  <c r="Q209" i="28"/>
  <c r="R209" i="28"/>
  <c r="S209" i="28"/>
  <c r="D209" i="28"/>
  <c r="D188" i="28"/>
  <c r="E188" i="28"/>
  <c r="F188" i="28"/>
  <c r="G188" i="28"/>
  <c r="H188" i="28"/>
  <c r="I188" i="28"/>
  <c r="J188" i="28"/>
  <c r="K188" i="28"/>
  <c r="L188" i="28"/>
  <c r="M188" i="28"/>
  <c r="N188" i="28"/>
  <c r="O188" i="28"/>
  <c r="P188" i="28"/>
  <c r="Q188" i="28"/>
  <c r="R188" i="28"/>
  <c r="S188" i="28"/>
  <c r="D189" i="28"/>
  <c r="E189" i="28"/>
  <c r="F189" i="28"/>
  <c r="G189" i="28"/>
  <c r="H189" i="28"/>
  <c r="I189" i="28"/>
  <c r="J189" i="28"/>
  <c r="K189" i="28"/>
  <c r="L189" i="28"/>
  <c r="M189" i="28"/>
  <c r="N189" i="28"/>
  <c r="O189" i="28"/>
  <c r="P189" i="28"/>
  <c r="Q189" i="28"/>
  <c r="R189" i="28"/>
  <c r="S189" i="28"/>
  <c r="D190" i="28"/>
  <c r="E190" i="28"/>
  <c r="F190" i="28"/>
  <c r="G190" i="28"/>
  <c r="H190" i="28"/>
  <c r="I190" i="28"/>
  <c r="J190" i="28"/>
  <c r="K190" i="28"/>
  <c r="L190" i="28"/>
  <c r="M190" i="28"/>
  <c r="N190" i="28"/>
  <c r="O190" i="28"/>
  <c r="P190" i="28"/>
  <c r="Q190" i="28"/>
  <c r="R190" i="28"/>
  <c r="S190" i="28"/>
  <c r="D191" i="28"/>
  <c r="E191" i="28"/>
  <c r="F191" i="28"/>
  <c r="G191" i="28"/>
  <c r="H191" i="28"/>
  <c r="I191" i="28"/>
  <c r="J191" i="28"/>
  <c r="K191" i="28"/>
  <c r="L191" i="28"/>
  <c r="M191" i="28"/>
  <c r="N191" i="28"/>
  <c r="O191" i="28"/>
  <c r="P191" i="28"/>
  <c r="Q191" i="28"/>
  <c r="R191" i="28"/>
  <c r="S191" i="28"/>
  <c r="D192" i="28"/>
  <c r="E192" i="28"/>
  <c r="F192" i="28"/>
  <c r="G192" i="28"/>
  <c r="H192" i="28"/>
  <c r="I192" i="28"/>
  <c r="J192" i="28"/>
  <c r="K192" i="28"/>
  <c r="L192" i="28"/>
  <c r="M192" i="28"/>
  <c r="N192" i="28"/>
  <c r="O192" i="28"/>
  <c r="P192" i="28"/>
  <c r="Q192" i="28"/>
  <c r="R192" i="28"/>
  <c r="S192" i="28"/>
  <c r="D193" i="28"/>
  <c r="E193" i="28"/>
  <c r="F193" i="28"/>
  <c r="G193" i="28"/>
  <c r="H193" i="28"/>
  <c r="I193" i="28"/>
  <c r="J193" i="28"/>
  <c r="K193" i="28"/>
  <c r="L193" i="28"/>
  <c r="M193" i="28"/>
  <c r="N193" i="28"/>
  <c r="O193" i="28"/>
  <c r="P193" i="28"/>
  <c r="Q193" i="28"/>
  <c r="R193" i="28"/>
  <c r="S193" i="28"/>
  <c r="D194" i="28"/>
  <c r="E194" i="28"/>
  <c r="F194" i="28"/>
  <c r="G194" i="28"/>
  <c r="H194" i="28"/>
  <c r="I194" i="28"/>
  <c r="J194" i="28"/>
  <c r="K194" i="28"/>
  <c r="L194" i="28"/>
  <c r="M194" i="28"/>
  <c r="N194" i="28"/>
  <c r="O194" i="28"/>
  <c r="P194" i="28"/>
  <c r="Q194" i="28"/>
  <c r="R194" i="28"/>
  <c r="S194" i="28"/>
  <c r="D195" i="28"/>
  <c r="E195" i="28"/>
  <c r="F195" i="28"/>
  <c r="G195" i="28"/>
  <c r="H195" i="28"/>
  <c r="I195" i="28"/>
  <c r="J195" i="28"/>
  <c r="K195" i="28"/>
  <c r="L195" i="28"/>
  <c r="M195" i="28"/>
  <c r="N195" i="28"/>
  <c r="O195" i="28"/>
  <c r="P195" i="28"/>
  <c r="Q195" i="28"/>
  <c r="R195" i="28"/>
  <c r="S195" i="28"/>
  <c r="D196" i="28"/>
  <c r="E196" i="28"/>
  <c r="F196" i="28"/>
  <c r="G196" i="28"/>
  <c r="H196" i="28"/>
  <c r="I196" i="28"/>
  <c r="J196" i="28"/>
  <c r="K196" i="28"/>
  <c r="L196" i="28"/>
  <c r="M196" i="28"/>
  <c r="N196" i="28"/>
  <c r="O196" i="28"/>
  <c r="P196" i="28"/>
  <c r="Q196" i="28"/>
  <c r="R196" i="28"/>
  <c r="S196" i="28"/>
  <c r="D197" i="28"/>
  <c r="E197" i="28"/>
  <c r="F197" i="28"/>
  <c r="G197" i="28"/>
  <c r="H197" i="28"/>
  <c r="I197" i="28"/>
  <c r="J197" i="28"/>
  <c r="K197" i="28"/>
  <c r="L197" i="28"/>
  <c r="M197" i="28"/>
  <c r="N197" i="28"/>
  <c r="O197" i="28"/>
  <c r="P197" i="28"/>
  <c r="Q197" i="28"/>
  <c r="R197" i="28"/>
  <c r="S197" i="28"/>
  <c r="D198" i="28"/>
  <c r="E198" i="28"/>
  <c r="F198" i="28"/>
  <c r="G198" i="28"/>
  <c r="H198" i="28"/>
  <c r="I198" i="28"/>
  <c r="J198" i="28"/>
  <c r="K198" i="28"/>
  <c r="L198" i="28"/>
  <c r="M198" i="28"/>
  <c r="N198" i="28"/>
  <c r="O198" i="28"/>
  <c r="P198" i="28"/>
  <c r="Q198" i="28"/>
  <c r="R198" i="28"/>
  <c r="S198" i="28"/>
  <c r="D199" i="28"/>
  <c r="E199" i="28"/>
  <c r="F199" i="28"/>
  <c r="G199" i="28"/>
  <c r="H199" i="28"/>
  <c r="I199" i="28"/>
  <c r="J199" i="28"/>
  <c r="K199" i="28"/>
  <c r="L199" i="28"/>
  <c r="M199" i="28"/>
  <c r="N199" i="28"/>
  <c r="O199" i="28"/>
  <c r="P199" i="28"/>
  <c r="Q199" i="28"/>
  <c r="R199" i="28"/>
  <c r="S199" i="28"/>
  <c r="D200" i="28"/>
  <c r="E200" i="28"/>
  <c r="F200" i="28"/>
  <c r="G200" i="28"/>
  <c r="H200" i="28"/>
  <c r="I200" i="28"/>
  <c r="J200" i="28"/>
  <c r="K200" i="28"/>
  <c r="L200" i="28"/>
  <c r="M200" i="28"/>
  <c r="N200" i="28"/>
  <c r="O200" i="28"/>
  <c r="P200" i="28"/>
  <c r="Q200" i="28"/>
  <c r="R200" i="28"/>
  <c r="S200" i="28"/>
  <c r="D201" i="28"/>
  <c r="E201" i="28"/>
  <c r="F201" i="28"/>
  <c r="G201" i="28"/>
  <c r="H201" i="28"/>
  <c r="I201" i="28"/>
  <c r="J201" i="28"/>
  <c r="K201" i="28"/>
  <c r="L201" i="28"/>
  <c r="M201" i="28"/>
  <c r="N201" i="28"/>
  <c r="O201" i="28"/>
  <c r="P201" i="28"/>
  <c r="Q201" i="28"/>
  <c r="R201" i="28"/>
  <c r="S201" i="28"/>
  <c r="D202" i="28"/>
  <c r="E202" i="28"/>
  <c r="F202" i="28"/>
  <c r="G202" i="28"/>
  <c r="H202" i="28"/>
  <c r="I202" i="28"/>
  <c r="J202" i="28"/>
  <c r="K202" i="28"/>
  <c r="L202" i="28"/>
  <c r="M202" i="28"/>
  <c r="N202" i="28"/>
  <c r="O202" i="28"/>
  <c r="P202" i="28"/>
  <c r="Q202" i="28"/>
  <c r="R202" i="28"/>
  <c r="S202" i="28"/>
  <c r="D203" i="28"/>
  <c r="E203" i="28"/>
  <c r="F203" i="28"/>
  <c r="G203" i="28"/>
  <c r="H203" i="28"/>
  <c r="I203" i="28"/>
  <c r="J203" i="28"/>
  <c r="K203" i="28"/>
  <c r="L203" i="28"/>
  <c r="M203" i="28"/>
  <c r="N203" i="28"/>
  <c r="O203" i="28"/>
  <c r="P203" i="28"/>
  <c r="Q203" i="28"/>
  <c r="R203" i="28"/>
  <c r="S203" i="28"/>
  <c r="D204" i="28"/>
  <c r="E204" i="28"/>
  <c r="F204" i="28"/>
  <c r="G204" i="28"/>
  <c r="H204" i="28"/>
  <c r="I204" i="28"/>
  <c r="J204" i="28"/>
  <c r="K204" i="28"/>
  <c r="L204" i="28"/>
  <c r="M204" i="28"/>
  <c r="N204" i="28"/>
  <c r="O204" i="28"/>
  <c r="P204" i="28"/>
  <c r="Q204" i="28"/>
  <c r="R204" i="28"/>
  <c r="S204" i="28"/>
  <c r="D205" i="28"/>
  <c r="E205" i="28"/>
  <c r="F205" i="28"/>
  <c r="G205" i="28"/>
  <c r="H205" i="28"/>
  <c r="I205" i="28"/>
  <c r="J205" i="28"/>
  <c r="K205" i="28"/>
  <c r="L205" i="28"/>
  <c r="M205" i="28"/>
  <c r="N205" i="28"/>
  <c r="O205" i="28"/>
  <c r="P205" i="28"/>
  <c r="Q205" i="28"/>
  <c r="R205" i="28"/>
  <c r="S205" i="28"/>
  <c r="E187" i="28"/>
  <c r="F187" i="28"/>
  <c r="G187" i="28"/>
  <c r="H187" i="28"/>
  <c r="I187" i="28"/>
  <c r="J187" i="28"/>
  <c r="K187" i="28"/>
  <c r="L187" i="28"/>
  <c r="M187" i="28"/>
  <c r="N187" i="28"/>
  <c r="O187" i="28"/>
  <c r="P187" i="28"/>
  <c r="Q187" i="28"/>
  <c r="R187" i="28"/>
  <c r="S187" i="28"/>
  <c r="D187" i="28"/>
  <c r="AQ76" i="28"/>
  <c r="AQ55" i="28"/>
  <c r="BA55" i="28"/>
  <c r="BA76" i="28"/>
  <c r="AP42" i="28" l="1"/>
  <c r="AW2" i="28"/>
  <c r="AS28" i="28"/>
  <c r="AS27" i="28" s="1"/>
  <c r="AS29" i="28"/>
  <c r="AS30" i="28"/>
  <c r="AS31" i="28"/>
  <c r="AS32" i="28"/>
  <c r="AS33" i="28"/>
  <c r="AS34" i="28"/>
  <c r="AS35" i="28"/>
  <c r="AS36" i="28"/>
  <c r="AS37" i="28"/>
  <c r="AS38" i="28"/>
  <c r="AS39" i="28"/>
  <c r="AS40" i="28"/>
  <c r="AS41" i="28"/>
  <c r="AS42" i="28"/>
  <c r="AS43" i="28"/>
  <c r="AS44" i="28"/>
  <c r="AS45" i="28"/>
  <c r="AS46" i="28"/>
  <c r="AS47" i="28"/>
  <c r="AS48" i="28"/>
  <c r="AS49" i="28" s="1"/>
  <c r="AR28" i="28"/>
  <c r="AR27" i="28" s="1"/>
  <c r="AR29" i="28"/>
  <c r="AR30" i="28"/>
  <c r="AR31" i="28"/>
  <c r="AR32" i="28"/>
  <c r="AR33" i="28"/>
  <c r="AR34" i="28"/>
  <c r="AR35" i="28"/>
  <c r="AR36" i="28"/>
  <c r="AR37" i="28"/>
  <c r="AR38" i="28"/>
  <c r="AR39" i="28"/>
  <c r="AR40" i="28"/>
  <c r="AR41" i="28"/>
  <c r="AR42" i="28"/>
  <c r="AR43" i="28"/>
  <c r="AR44" i="28"/>
  <c r="AR45" i="28"/>
  <c r="AR46" i="28"/>
  <c r="AR47" i="28"/>
  <c r="AR48" i="28"/>
  <c r="AR49" i="28" s="1"/>
  <c r="AR26" i="28"/>
  <c r="AY54" i="28" s="1"/>
  <c r="AQ28" i="28"/>
  <c r="AQ27" i="28" s="1"/>
  <c r="AQ29" i="28"/>
  <c r="AQ30" i="28"/>
  <c r="AQ31" i="28"/>
  <c r="AQ32" i="28"/>
  <c r="AQ33" i="28"/>
  <c r="AQ34" i="28"/>
  <c r="AQ35" i="28"/>
  <c r="AQ36" i="28"/>
  <c r="AQ37" i="28"/>
  <c r="AQ38" i="28"/>
  <c r="AQ39" i="28"/>
  <c r="AQ40" i="28"/>
  <c r="AQ41" i="28"/>
  <c r="AQ42" i="28" s="1"/>
  <c r="AP28" i="28"/>
  <c r="AP27" i="28" s="1"/>
  <c r="AP29" i="28"/>
  <c r="AP30" i="28"/>
  <c r="AP31" i="28"/>
  <c r="AP32" i="28"/>
  <c r="AP33" i="28"/>
  <c r="AP34" i="28"/>
  <c r="AP35" i="28"/>
  <c r="AP36" i="28"/>
  <c r="AP37" i="28"/>
  <c r="AP38" i="28"/>
  <c r="AP39" i="28"/>
  <c r="AP40" i="28"/>
  <c r="AP41" i="28"/>
  <c r="AP26" i="28"/>
  <c r="AX54" i="28" s="1"/>
  <c r="BA3" i="28"/>
  <c r="BA2" i="28" s="1"/>
  <c r="BA4" i="28"/>
  <c r="BA5" i="28"/>
  <c r="BA6" i="28"/>
  <c r="BA7" i="28"/>
  <c r="BA8" i="28"/>
  <c r="BA9" i="28"/>
  <c r="BA10" i="28"/>
  <c r="BA11" i="28"/>
  <c r="BA12" i="28"/>
  <c r="BA13" i="28"/>
  <c r="BA14" i="28"/>
  <c r="BA15" i="28"/>
  <c r="BA16" i="28"/>
  <c r="BA17" i="28"/>
  <c r="BA18" i="28"/>
  <c r="BA19" i="28"/>
  <c r="BA20" i="28"/>
  <c r="BA21" i="28"/>
  <c r="BA22" i="28" s="1"/>
  <c r="AZ3" i="28"/>
  <c r="AZ2" i="28" s="1"/>
  <c r="AZ4" i="28"/>
  <c r="AZ5" i="28"/>
  <c r="AZ6" i="28"/>
  <c r="AZ7" i="28"/>
  <c r="AZ8" i="28"/>
  <c r="AZ9" i="28"/>
  <c r="AZ10" i="28"/>
  <c r="AZ11" i="28"/>
  <c r="AZ12" i="28"/>
  <c r="AZ13" i="28"/>
  <c r="AZ14" i="28"/>
  <c r="AZ15" i="28"/>
  <c r="AZ16" i="28"/>
  <c r="AZ17" i="28"/>
  <c r="AZ18" i="28"/>
  <c r="AZ19" i="28"/>
  <c r="AZ20" i="28"/>
  <c r="AZ21" i="28"/>
  <c r="AZ22" i="28" s="1"/>
  <c r="AZ1" i="28"/>
  <c r="AW54" i="28" s="1"/>
  <c r="AY3" i="28"/>
  <c r="AY2" i="28" s="1"/>
  <c r="AY4" i="28"/>
  <c r="AY5" i="28"/>
  <c r="AY6" i="28"/>
  <c r="AY7" i="28"/>
  <c r="AY8" i="28"/>
  <c r="AY9" i="28"/>
  <c r="AY10" i="28"/>
  <c r="AY11" i="28"/>
  <c r="AY12" i="28"/>
  <c r="AY13" i="28"/>
  <c r="AY14" i="28"/>
  <c r="AY15" i="28"/>
  <c r="AY16" i="28"/>
  <c r="AY17" i="28"/>
  <c r="AY18" i="28"/>
  <c r="AY19" i="28"/>
  <c r="AY20" i="28"/>
  <c r="AY21" i="28"/>
  <c r="AY22" i="28"/>
  <c r="AY23" i="28"/>
  <c r="AY24" i="28" s="1"/>
  <c r="AX3" i="28"/>
  <c r="AX2" i="28" s="1"/>
  <c r="AX4" i="28"/>
  <c r="AX5" i="28"/>
  <c r="AX6" i="28"/>
  <c r="AX7" i="28"/>
  <c r="AX8" i="28"/>
  <c r="AX9" i="28"/>
  <c r="AX10" i="28"/>
  <c r="AX11" i="28"/>
  <c r="AX12" i="28"/>
  <c r="AX13" i="28"/>
  <c r="AX14" i="28"/>
  <c r="AX15" i="28"/>
  <c r="AX16" i="28"/>
  <c r="AX17" i="28"/>
  <c r="AX18" i="28"/>
  <c r="AX19" i="28"/>
  <c r="AX20" i="28"/>
  <c r="AX21" i="28"/>
  <c r="AX22" i="28"/>
  <c r="AX23" i="28"/>
  <c r="AX24" i="28" s="1"/>
  <c r="AX1" i="28"/>
  <c r="AV54" i="28" s="1"/>
  <c r="AW3" i="28"/>
  <c r="AW4" i="28"/>
  <c r="AW5" i="28"/>
  <c r="AW6" i="28"/>
  <c r="AW7" i="28"/>
  <c r="AW8" i="28"/>
  <c r="AW9" i="28"/>
  <c r="AW10" i="28"/>
  <c r="AW11" i="28"/>
  <c r="AW12" i="28"/>
  <c r="AW13" i="28"/>
  <c r="AW14" i="28"/>
  <c r="AW15" i="28"/>
  <c r="AW16" i="28"/>
  <c r="AW17" i="28"/>
  <c r="AW18" i="28"/>
  <c r="AW19" i="28"/>
  <c r="AW20" i="28"/>
  <c r="AW21" i="28"/>
  <c r="AW22" i="28"/>
  <c r="AW23" i="28"/>
  <c r="AW24" i="28" s="1"/>
  <c r="AV3" i="28"/>
  <c r="AV2" i="28" s="1"/>
  <c r="AV4" i="28"/>
  <c r="AV5" i="28"/>
  <c r="AV6" i="28"/>
  <c r="AV7" i="28"/>
  <c r="AV8" i="28"/>
  <c r="AV9" i="28"/>
  <c r="AV10" i="28"/>
  <c r="AV11" i="28"/>
  <c r="AV12" i="28"/>
  <c r="AV13" i="28"/>
  <c r="AV14" i="28"/>
  <c r="AV15" i="28"/>
  <c r="AV16" i="28"/>
  <c r="AV17" i="28"/>
  <c r="AV18" i="28"/>
  <c r="AV19" i="28"/>
  <c r="AV20" i="28"/>
  <c r="AV21" i="28"/>
  <c r="AV22" i="28"/>
  <c r="AV23" i="28"/>
  <c r="AV24" i="28" s="1"/>
  <c r="AV1" i="28"/>
  <c r="AU54" i="28" s="1"/>
  <c r="AU3" i="28"/>
  <c r="AU2" i="28" s="1"/>
  <c r="AU4" i="28"/>
  <c r="AU5" i="28"/>
  <c r="AU6" i="28"/>
  <c r="AU7" i="28"/>
  <c r="AU8" i="28"/>
  <c r="AU9" i="28"/>
  <c r="AU10" i="28"/>
  <c r="AU11" i="28"/>
  <c r="AU12" i="28"/>
  <c r="AU13" i="28"/>
  <c r="AU14" i="28"/>
  <c r="AU15" i="28"/>
  <c r="AU16" i="28"/>
  <c r="AU17" i="28"/>
  <c r="AU18" i="28"/>
  <c r="AU19" i="28"/>
  <c r="AU20" i="28"/>
  <c r="AU21" i="28"/>
  <c r="AU22" i="28"/>
  <c r="AU23" i="28"/>
  <c r="AU24" i="28" s="1"/>
  <c r="AT3" i="28"/>
  <c r="AT2" i="28" s="1"/>
  <c r="AT4" i="28"/>
  <c r="AT5" i="28"/>
  <c r="AT6" i="28"/>
  <c r="AT7" i="28"/>
  <c r="AT8" i="28"/>
  <c r="AT9" i="28"/>
  <c r="AT10" i="28"/>
  <c r="AT11" i="28"/>
  <c r="AT12" i="28"/>
  <c r="AT13" i="28"/>
  <c r="AT14" i="28"/>
  <c r="AT15" i="28"/>
  <c r="AT16" i="28"/>
  <c r="AT17" i="28"/>
  <c r="AT18" i="28"/>
  <c r="AT19" i="28"/>
  <c r="AT20" i="28"/>
  <c r="AT21" i="28"/>
  <c r="AT22" i="28"/>
  <c r="AT23" i="28"/>
  <c r="AT24" i="28" s="1"/>
  <c r="AT1" i="28"/>
  <c r="AT54" i="28" s="1"/>
  <c r="AS3" i="28"/>
  <c r="AS2" i="28" s="1"/>
  <c r="AS4" i="28"/>
  <c r="AS5" i="28"/>
  <c r="AS6" i="28"/>
  <c r="AS7" i="28"/>
  <c r="AS8" i="28"/>
  <c r="AS9" i="28"/>
  <c r="AS10" i="28"/>
  <c r="AS11" i="28"/>
  <c r="AS12" i="28"/>
  <c r="AS13" i="28"/>
  <c r="AS14" i="28"/>
  <c r="AS15" i="28"/>
  <c r="AS16" i="28"/>
  <c r="AS17" i="28"/>
  <c r="AS18" i="28"/>
  <c r="AS19" i="28"/>
  <c r="AS20" i="28"/>
  <c r="AS21" i="28"/>
  <c r="AS22" i="28"/>
  <c r="AS23" i="28"/>
  <c r="AS24" i="28" s="1"/>
  <c r="AR3" i="28"/>
  <c r="AR2" i="28" s="1"/>
  <c r="AR4" i="28"/>
  <c r="AR5" i="28"/>
  <c r="AR6" i="28"/>
  <c r="AR7" i="28"/>
  <c r="AR8" i="28"/>
  <c r="AR9" i="28"/>
  <c r="AR10" i="28"/>
  <c r="AR11" i="28"/>
  <c r="AR12" i="28"/>
  <c r="AR13" i="28"/>
  <c r="AR14" i="28"/>
  <c r="AR15" i="28"/>
  <c r="AR16" i="28"/>
  <c r="AR17" i="28"/>
  <c r="AR18" i="28"/>
  <c r="AR19" i="28"/>
  <c r="AR20" i="28"/>
  <c r="AR21" i="28"/>
  <c r="AR22" i="28"/>
  <c r="AR23" i="28"/>
  <c r="AR24" i="28" s="1"/>
  <c r="AR1" i="28"/>
  <c r="AS54" i="28" s="1"/>
  <c r="AQ3" i="28"/>
  <c r="AQ2" i="28" s="1"/>
  <c r="AQ4" i="28"/>
  <c r="AQ5" i="28"/>
  <c r="AQ6" i="28"/>
  <c r="AQ7" i="28"/>
  <c r="AQ8" i="28"/>
  <c r="AQ9" i="28"/>
  <c r="AQ10" i="28"/>
  <c r="AQ11" i="28"/>
  <c r="AQ12" i="28"/>
  <c r="AQ13" i="28"/>
  <c r="AQ14" i="28"/>
  <c r="AQ15" i="28"/>
  <c r="AQ16" i="28"/>
  <c r="AQ17" i="28"/>
  <c r="AQ18" i="28"/>
  <c r="AQ19" i="28"/>
  <c r="AQ20" i="28"/>
  <c r="AQ21" i="28"/>
  <c r="AQ22" i="28"/>
  <c r="AQ23" i="28"/>
  <c r="AQ24" i="28" s="1"/>
  <c r="AP3" i="28"/>
  <c r="AP2" i="28" s="1"/>
  <c r="AP4" i="28"/>
  <c r="AP5" i="28"/>
  <c r="AP6" i="28"/>
  <c r="AP7" i="28"/>
  <c r="AP8" i="28"/>
  <c r="AP9" i="28"/>
  <c r="AP10" i="28"/>
  <c r="AP11" i="28"/>
  <c r="AP12" i="28"/>
  <c r="AP13" i="28"/>
  <c r="AP14" i="28"/>
  <c r="AP15" i="28"/>
  <c r="AP16" i="28"/>
  <c r="AP17" i="28"/>
  <c r="AP18" i="28"/>
  <c r="AP19" i="28"/>
  <c r="AP20" i="28"/>
  <c r="AP21" i="28"/>
  <c r="AP22" i="28"/>
  <c r="AP23" i="28"/>
  <c r="AP24" i="28" s="1"/>
  <c r="AP1" i="28"/>
  <c r="AR54" i="28" s="1"/>
  <c r="C74" i="8"/>
  <c r="C97" i="8" s="1"/>
  <c r="D74" i="8"/>
  <c r="D97" i="8" s="1"/>
  <c r="E74" i="8"/>
  <c r="E97" i="8" s="1"/>
  <c r="F74" i="8"/>
  <c r="F97" i="8" s="1"/>
  <c r="G74" i="8"/>
  <c r="G97" i="8" s="1"/>
  <c r="H74" i="8"/>
  <c r="H97" i="8" s="1"/>
  <c r="I74" i="8"/>
  <c r="I97" i="8" s="1"/>
  <c r="J74" i="8"/>
  <c r="J97" i="8" s="1"/>
  <c r="K74" i="8"/>
  <c r="K97" i="8" s="1"/>
  <c r="L74" i="8"/>
  <c r="L97" i="8" s="1"/>
  <c r="M74" i="8"/>
  <c r="M97" i="8" s="1"/>
  <c r="N74" i="8"/>
  <c r="N97" i="8" s="1"/>
  <c r="O74" i="8"/>
  <c r="O97" i="8" s="1"/>
  <c r="P74" i="8"/>
  <c r="P97" i="8" s="1"/>
  <c r="Q74" i="8"/>
  <c r="Q97" i="8" s="1"/>
  <c r="R74" i="8"/>
  <c r="R97" i="8" s="1"/>
  <c r="C75" i="8"/>
  <c r="C98" i="8" s="1"/>
  <c r="D75" i="8"/>
  <c r="D98" i="8" s="1"/>
  <c r="E75" i="8"/>
  <c r="E98" i="8" s="1"/>
  <c r="F75" i="8"/>
  <c r="F98" i="8" s="1"/>
  <c r="G75" i="8"/>
  <c r="G98" i="8" s="1"/>
  <c r="H75" i="8"/>
  <c r="H98" i="8" s="1"/>
  <c r="I75" i="8"/>
  <c r="I98" i="8" s="1"/>
  <c r="J75" i="8"/>
  <c r="J98" i="8" s="1"/>
  <c r="K75" i="8"/>
  <c r="K98" i="8" s="1"/>
  <c r="L75" i="8"/>
  <c r="L98" i="8" s="1"/>
  <c r="M75" i="8"/>
  <c r="M98" i="8" s="1"/>
  <c r="N75" i="8"/>
  <c r="N98" i="8" s="1"/>
  <c r="O75" i="8"/>
  <c r="O98" i="8" s="1"/>
  <c r="P75" i="8"/>
  <c r="P98" i="8" s="1"/>
  <c r="Q75" i="8"/>
  <c r="Q98" i="8" s="1"/>
  <c r="R75" i="8"/>
  <c r="R98" i="8" s="1"/>
  <c r="C76" i="8"/>
  <c r="C99" i="8" s="1"/>
  <c r="D76" i="8"/>
  <c r="D99" i="8" s="1"/>
  <c r="E76" i="8"/>
  <c r="E99" i="8" s="1"/>
  <c r="F76" i="8"/>
  <c r="F99" i="8" s="1"/>
  <c r="G76" i="8"/>
  <c r="G99" i="8" s="1"/>
  <c r="H76" i="8"/>
  <c r="H99" i="8" s="1"/>
  <c r="I76" i="8"/>
  <c r="I99" i="8" s="1"/>
  <c r="J76" i="8"/>
  <c r="J99" i="8" s="1"/>
  <c r="K76" i="8"/>
  <c r="K99" i="8" s="1"/>
  <c r="L76" i="8"/>
  <c r="L99" i="8" s="1"/>
  <c r="M76" i="8"/>
  <c r="M99" i="8" s="1"/>
  <c r="N76" i="8"/>
  <c r="N99" i="8" s="1"/>
  <c r="O76" i="8"/>
  <c r="O99" i="8" s="1"/>
  <c r="P76" i="8"/>
  <c r="P99" i="8" s="1"/>
  <c r="Q76" i="8"/>
  <c r="Q99" i="8" s="1"/>
  <c r="R76" i="8"/>
  <c r="R99" i="8" s="1"/>
  <c r="C77" i="8"/>
  <c r="C100" i="8" s="1"/>
  <c r="D77" i="8"/>
  <c r="D100" i="8" s="1"/>
  <c r="E77" i="8"/>
  <c r="E100" i="8" s="1"/>
  <c r="F77" i="8"/>
  <c r="F100" i="8" s="1"/>
  <c r="G77" i="8"/>
  <c r="G100" i="8" s="1"/>
  <c r="H77" i="8"/>
  <c r="H100" i="8" s="1"/>
  <c r="I77" i="8"/>
  <c r="I100" i="8" s="1"/>
  <c r="J77" i="8"/>
  <c r="J100" i="8" s="1"/>
  <c r="K77" i="8"/>
  <c r="K100" i="8" s="1"/>
  <c r="L77" i="8"/>
  <c r="L100" i="8" s="1"/>
  <c r="M77" i="8"/>
  <c r="M100" i="8" s="1"/>
  <c r="N77" i="8"/>
  <c r="N100" i="8" s="1"/>
  <c r="O77" i="8"/>
  <c r="O100" i="8" s="1"/>
  <c r="P77" i="8"/>
  <c r="P100" i="8" s="1"/>
  <c r="Q77" i="8"/>
  <c r="Q100" i="8" s="1"/>
  <c r="R77" i="8"/>
  <c r="R100" i="8" s="1"/>
  <c r="C78" i="8"/>
  <c r="C101" i="8" s="1"/>
  <c r="D78" i="8"/>
  <c r="D101" i="8" s="1"/>
  <c r="E78" i="8"/>
  <c r="E101" i="8" s="1"/>
  <c r="F78" i="8"/>
  <c r="F101" i="8" s="1"/>
  <c r="G78" i="8"/>
  <c r="G101" i="8" s="1"/>
  <c r="H78" i="8"/>
  <c r="H101" i="8" s="1"/>
  <c r="I78" i="8"/>
  <c r="I101" i="8" s="1"/>
  <c r="J78" i="8"/>
  <c r="J101" i="8" s="1"/>
  <c r="K78" i="8"/>
  <c r="K101" i="8" s="1"/>
  <c r="L78" i="8"/>
  <c r="L101" i="8" s="1"/>
  <c r="M78" i="8"/>
  <c r="M101" i="8" s="1"/>
  <c r="N78" i="8"/>
  <c r="N101" i="8" s="1"/>
  <c r="O78" i="8"/>
  <c r="O101" i="8" s="1"/>
  <c r="P78" i="8"/>
  <c r="P101" i="8" s="1"/>
  <c r="Q78" i="8"/>
  <c r="Q101" i="8" s="1"/>
  <c r="R78" i="8"/>
  <c r="R101" i="8" s="1"/>
  <c r="C79" i="8"/>
  <c r="C102" i="8" s="1"/>
  <c r="D79" i="8"/>
  <c r="D102" i="8" s="1"/>
  <c r="E79" i="8"/>
  <c r="E102" i="8" s="1"/>
  <c r="F79" i="8"/>
  <c r="F102" i="8" s="1"/>
  <c r="G79" i="8"/>
  <c r="G102" i="8" s="1"/>
  <c r="H79" i="8"/>
  <c r="H102" i="8" s="1"/>
  <c r="I79" i="8"/>
  <c r="I102" i="8" s="1"/>
  <c r="J79" i="8"/>
  <c r="J102" i="8" s="1"/>
  <c r="K79" i="8"/>
  <c r="K102" i="8" s="1"/>
  <c r="L79" i="8"/>
  <c r="L102" i="8" s="1"/>
  <c r="M79" i="8"/>
  <c r="M102" i="8" s="1"/>
  <c r="N79" i="8"/>
  <c r="N102" i="8" s="1"/>
  <c r="O79" i="8"/>
  <c r="O102" i="8" s="1"/>
  <c r="P79" i="8"/>
  <c r="P102" i="8" s="1"/>
  <c r="Q79" i="8"/>
  <c r="Q102" i="8" s="1"/>
  <c r="R79" i="8"/>
  <c r="R102" i="8" s="1"/>
  <c r="C80" i="8"/>
  <c r="C103" i="8" s="1"/>
  <c r="D80" i="8"/>
  <c r="D103" i="8" s="1"/>
  <c r="E80" i="8"/>
  <c r="E103" i="8" s="1"/>
  <c r="F80" i="8"/>
  <c r="F103" i="8" s="1"/>
  <c r="G80" i="8"/>
  <c r="G103" i="8" s="1"/>
  <c r="H80" i="8"/>
  <c r="H103" i="8" s="1"/>
  <c r="I80" i="8"/>
  <c r="I103" i="8" s="1"/>
  <c r="J80" i="8"/>
  <c r="J103" i="8" s="1"/>
  <c r="K80" i="8"/>
  <c r="K103" i="8" s="1"/>
  <c r="L80" i="8"/>
  <c r="L103" i="8" s="1"/>
  <c r="M80" i="8"/>
  <c r="M103" i="8" s="1"/>
  <c r="N80" i="8"/>
  <c r="N103" i="8" s="1"/>
  <c r="O80" i="8"/>
  <c r="O103" i="8" s="1"/>
  <c r="P80" i="8"/>
  <c r="P103" i="8" s="1"/>
  <c r="Q80" i="8"/>
  <c r="Q103" i="8" s="1"/>
  <c r="R80" i="8"/>
  <c r="R103" i="8" s="1"/>
  <c r="C81" i="8"/>
  <c r="C104" i="8" s="1"/>
  <c r="D81" i="8"/>
  <c r="D104" i="8" s="1"/>
  <c r="E81" i="8"/>
  <c r="E104" i="8" s="1"/>
  <c r="F81" i="8"/>
  <c r="F104" i="8" s="1"/>
  <c r="G81" i="8"/>
  <c r="G104" i="8" s="1"/>
  <c r="H81" i="8"/>
  <c r="H104" i="8" s="1"/>
  <c r="I81" i="8"/>
  <c r="I104" i="8" s="1"/>
  <c r="J81" i="8"/>
  <c r="J104" i="8" s="1"/>
  <c r="K81" i="8"/>
  <c r="K104" i="8" s="1"/>
  <c r="L81" i="8"/>
  <c r="L104" i="8" s="1"/>
  <c r="M81" i="8"/>
  <c r="M104" i="8" s="1"/>
  <c r="N81" i="8"/>
  <c r="N104" i="8" s="1"/>
  <c r="O81" i="8"/>
  <c r="O104" i="8" s="1"/>
  <c r="P81" i="8"/>
  <c r="P104" i="8" s="1"/>
  <c r="Q81" i="8"/>
  <c r="Q104" i="8" s="1"/>
  <c r="R81" i="8"/>
  <c r="R104" i="8" s="1"/>
  <c r="C82" i="8"/>
  <c r="C105" i="8" s="1"/>
  <c r="D82" i="8"/>
  <c r="D105" i="8" s="1"/>
  <c r="E82" i="8"/>
  <c r="E105" i="8" s="1"/>
  <c r="F82" i="8"/>
  <c r="F105" i="8" s="1"/>
  <c r="G82" i="8"/>
  <c r="G105" i="8" s="1"/>
  <c r="H82" i="8"/>
  <c r="H105" i="8" s="1"/>
  <c r="I82" i="8"/>
  <c r="I105" i="8" s="1"/>
  <c r="J82" i="8"/>
  <c r="J105" i="8" s="1"/>
  <c r="K82" i="8"/>
  <c r="K105" i="8" s="1"/>
  <c r="L82" i="8"/>
  <c r="L105" i="8" s="1"/>
  <c r="M82" i="8"/>
  <c r="M105" i="8" s="1"/>
  <c r="N82" i="8"/>
  <c r="N105" i="8" s="1"/>
  <c r="O82" i="8"/>
  <c r="O105" i="8" s="1"/>
  <c r="P82" i="8"/>
  <c r="P105" i="8" s="1"/>
  <c r="Q82" i="8"/>
  <c r="Q105" i="8" s="1"/>
  <c r="R82" i="8"/>
  <c r="R105" i="8" s="1"/>
  <c r="C83" i="8"/>
  <c r="C106" i="8" s="1"/>
  <c r="D83" i="8"/>
  <c r="D106" i="8" s="1"/>
  <c r="E83" i="8"/>
  <c r="E106" i="8" s="1"/>
  <c r="F83" i="8"/>
  <c r="F106" i="8" s="1"/>
  <c r="G83" i="8"/>
  <c r="G106" i="8" s="1"/>
  <c r="H83" i="8"/>
  <c r="H106" i="8" s="1"/>
  <c r="I83" i="8"/>
  <c r="I106" i="8" s="1"/>
  <c r="J83" i="8"/>
  <c r="J106" i="8" s="1"/>
  <c r="K83" i="8"/>
  <c r="K106" i="8" s="1"/>
  <c r="L83" i="8"/>
  <c r="L106" i="8" s="1"/>
  <c r="M83" i="8"/>
  <c r="M106" i="8" s="1"/>
  <c r="N83" i="8"/>
  <c r="N106" i="8" s="1"/>
  <c r="O83" i="8"/>
  <c r="O106" i="8" s="1"/>
  <c r="P83" i="8"/>
  <c r="P106" i="8" s="1"/>
  <c r="Q83" i="8"/>
  <c r="Q106" i="8" s="1"/>
  <c r="R83" i="8"/>
  <c r="R106" i="8" s="1"/>
  <c r="C84" i="8"/>
  <c r="C107" i="8" s="1"/>
  <c r="D84" i="8"/>
  <c r="D107" i="8" s="1"/>
  <c r="E84" i="8"/>
  <c r="E107" i="8" s="1"/>
  <c r="F84" i="8"/>
  <c r="F107" i="8" s="1"/>
  <c r="G84" i="8"/>
  <c r="G107" i="8" s="1"/>
  <c r="H84" i="8"/>
  <c r="H107" i="8" s="1"/>
  <c r="I84" i="8"/>
  <c r="I107" i="8" s="1"/>
  <c r="J84" i="8"/>
  <c r="J107" i="8" s="1"/>
  <c r="K84" i="8"/>
  <c r="K107" i="8" s="1"/>
  <c r="L84" i="8"/>
  <c r="L107" i="8" s="1"/>
  <c r="M84" i="8"/>
  <c r="M107" i="8" s="1"/>
  <c r="N84" i="8"/>
  <c r="N107" i="8" s="1"/>
  <c r="O84" i="8"/>
  <c r="O107" i="8" s="1"/>
  <c r="P84" i="8"/>
  <c r="P107" i="8" s="1"/>
  <c r="Q84" i="8"/>
  <c r="Q107" i="8" s="1"/>
  <c r="R84" i="8"/>
  <c r="R107" i="8" s="1"/>
  <c r="C85" i="8"/>
  <c r="C108" i="8" s="1"/>
  <c r="D85" i="8"/>
  <c r="D108" i="8" s="1"/>
  <c r="E85" i="8"/>
  <c r="E108" i="8" s="1"/>
  <c r="F85" i="8"/>
  <c r="F108" i="8" s="1"/>
  <c r="G85" i="8"/>
  <c r="G108" i="8" s="1"/>
  <c r="H85" i="8"/>
  <c r="H108" i="8" s="1"/>
  <c r="I85" i="8"/>
  <c r="I108" i="8" s="1"/>
  <c r="J85" i="8"/>
  <c r="J108" i="8" s="1"/>
  <c r="K85" i="8"/>
  <c r="K108" i="8" s="1"/>
  <c r="L85" i="8"/>
  <c r="L108" i="8" s="1"/>
  <c r="M85" i="8"/>
  <c r="M108" i="8" s="1"/>
  <c r="N85" i="8"/>
  <c r="N108" i="8" s="1"/>
  <c r="O85" i="8"/>
  <c r="O108" i="8" s="1"/>
  <c r="P85" i="8"/>
  <c r="P108" i="8" s="1"/>
  <c r="Q85" i="8"/>
  <c r="Q108" i="8" s="1"/>
  <c r="R85" i="8"/>
  <c r="R108" i="8" s="1"/>
  <c r="C86" i="8"/>
  <c r="C109" i="8" s="1"/>
  <c r="D86" i="8"/>
  <c r="D109" i="8" s="1"/>
  <c r="E86" i="8"/>
  <c r="E109" i="8" s="1"/>
  <c r="F86" i="8"/>
  <c r="F109" i="8" s="1"/>
  <c r="G86" i="8"/>
  <c r="G109" i="8" s="1"/>
  <c r="H86" i="8"/>
  <c r="H109" i="8" s="1"/>
  <c r="I86" i="8"/>
  <c r="I109" i="8" s="1"/>
  <c r="J86" i="8"/>
  <c r="J109" i="8" s="1"/>
  <c r="K86" i="8"/>
  <c r="K109" i="8" s="1"/>
  <c r="L86" i="8"/>
  <c r="L109" i="8" s="1"/>
  <c r="M86" i="8"/>
  <c r="M109" i="8" s="1"/>
  <c r="N86" i="8"/>
  <c r="N109" i="8" s="1"/>
  <c r="O86" i="8"/>
  <c r="O109" i="8" s="1"/>
  <c r="P86" i="8"/>
  <c r="P109" i="8" s="1"/>
  <c r="Q86" i="8"/>
  <c r="Q109" i="8" s="1"/>
  <c r="R86" i="8"/>
  <c r="R109" i="8" s="1"/>
  <c r="C87" i="8"/>
  <c r="C110" i="8" s="1"/>
  <c r="D87" i="8"/>
  <c r="D110" i="8" s="1"/>
  <c r="E87" i="8"/>
  <c r="E110" i="8" s="1"/>
  <c r="F87" i="8"/>
  <c r="F110" i="8" s="1"/>
  <c r="G87" i="8"/>
  <c r="G110" i="8" s="1"/>
  <c r="H87" i="8"/>
  <c r="H110" i="8" s="1"/>
  <c r="I87" i="8"/>
  <c r="I110" i="8" s="1"/>
  <c r="J87" i="8"/>
  <c r="J110" i="8" s="1"/>
  <c r="K87" i="8"/>
  <c r="K110" i="8" s="1"/>
  <c r="L87" i="8"/>
  <c r="L110" i="8" s="1"/>
  <c r="M87" i="8"/>
  <c r="M110" i="8" s="1"/>
  <c r="N87" i="8"/>
  <c r="N110" i="8" s="1"/>
  <c r="O87" i="8"/>
  <c r="O110" i="8" s="1"/>
  <c r="P87" i="8"/>
  <c r="P110" i="8" s="1"/>
  <c r="Q87" i="8"/>
  <c r="Q110" i="8" s="1"/>
  <c r="R87" i="8"/>
  <c r="R110" i="8" s="1"/>
  <c r="C88" i="8"/>
  <c r="C111" i="8" s="1"/>
  <c r="D88" i="8"/>
  <c r="D111" i="8" s="1"/>
  <c r="E88" i="8"/>
  <c r="E111" i="8" s="1"/>
  <c r="F88" i="8"/>
  <c r="F111" i="8" s="1"/>
  <c r="G88" i="8"/>
  <c r="G111" i="8" s="1"/>
  <c r="H88" i="8"/>
  <c r="H111" i="8" s="1"/>
  <c r="I88" i="8"/>
  <c r="I111" i="8" s="1"/>
  <c r="J88" i="8"/>
  <c r="J111" i="8" s="1"/>
  <c r="K88" i="8"/>
  <c r="K111" i="8" s="1"/>
  <c r="L88" i="8"/>
  <c r="L111" i="8" s="1"/>
  <c r="M88" i="8"/>
  <c r="M111" i="8" s="1"/>
  <c r="N88" i="8"/>
  <c r="N111" i="8" s="1"/>
  <c r="O88" i="8"/>
  <c r="O111" i="8" s="1"/>
  <c r="P88" i="8"/>
  <c r="P111" i="8" s="1"/>
  <c r="Q88" i="8"/>
  <c r="Q111" i="8" s="1"/>
  <c r="R88" i="8"/>
  <c r="R111" i="8" s="1"/>
  <c r="C89" i="8"/>
  <c r="C112" i="8" s="1"/>
  <c r="D89" i="8"/>
  <c r="D112" i="8" s="1"/>
  <c r="E89" i="8"/>
  <c r="E112" i="8" s="1"/>
  <c r="F89" i="8"/>
  <c r="F112" i="8" s="1"/>
  <c r="G89" i="8"/>
  <c r="G112" i="8" s="1"/>
  <c r="H89" i="8"/>
  <c r="H112" i="8" s="1"/>
  <c r="I89" i="8"/>
  <c r="I112" i="8" s="1"/>
  <c r="J89" i="8"/>
  <c r="J112" i="8" s="1"/>
  <c r="K89" i="8"/>
  <c r="K112" i="8" s="1"/>
  <c r="L89" i="8"/>
  <c r="L112" i="8" s="1"/>
  <c r="M89" i="8"/>
  <c r="M112" i="8" s="1"/>
  <c r="N89" i="8"/>
  <c r="N112" i="8" s="1"/>
  <c r="O89" i="8"/>
  <c r="O112" i="8" s="1"/>
  <c r="P89" i="8"/>
  <c r="P112" i="8" s="1"/>
  <c r="Q89" i="8"/>
  <c r="Q112" i="8" s="1"/>
  <c r="R89" i="8"/>
  <c r="R112" i="8" s="1"/>
  <c r="C90" i="8"/>
  <c r="C113" i="8" s="1"/>
  <c r="D90" i="8"/>
  <c r="D113" i="8" s="1"/>
  <c r="E90" i="8"/>
  <c r="E113" i="8" s="1"/>
  <c r="F90" i="8"/>
  <c r="F113" i="8" s="1"/>
  <c r="G90" i="8"/>
  <c r="G113" i="8" s="1"/>
  <c r="H90" i="8"/>
  <c r="H113" i="8" s="1"/>
  <c r="I90" i="8"/>
  <c r="I113" i="8" s="1"/>
  <c r="J90" i="8"/>
  <c r="J113" i="8" s="1"/>
  <c r="K90" i="8"/>
  <c r="K113" i="8" s="1"/>
  <c r="L90" i="8"/>
  <c r="L113" i="8" s="1"/>
  <c r="M90" i="8"/>
  <c r="M113" i="8" s="1"/>
  <c r="N90" i="8"/>
  <c r="N113" i="8" s="1"/>
  <c r="O90" i="8"/>
  <c r="O113" i="8" s="1"/>
  <c r="P90" i="8"/>
  <c r="P113" i="8" s="1"/>
  <c r="Q90" i="8"/>
  <c r="Q113" i="8" s="1"/>
  <c r="R90" i="8"/>
  <c r="R113" i="8" s="1"/>
  <c r="C91" i="8"/>
  <c r="C114" i="8" s="1"/>
  <c r="D91" i="8"/>
  <c r="D114" i="8" s="1"/>
  <c r="E91" i="8"/>
  <c r="E114" i="8" s="1"/>
  <c r="F91" i="8"/>
  <c r="F114" i="8" s="1"/>
  <c r="G91" i="8"/>
  <c r="G114" i="8" s="1"/>
  <c r="H91" i="8"/>
  <c r="H114" i="8" s="1"/>
  <c r="I91" i="8"/>
  <c r="I114" i="8" s="1"/>
  <c r="J91" i="8"/>
  <c r="J114" i="8" s="1"/>
  <c r="K91" i="8"/>
  <c r="K114" i="8" s="1"/>
  <c r="L91" i="8"/>
  <c r="L114" i="8" s="1"/>
  <c r="M91" i="8"/>
  <c r="M114" i="8" s="1"/>
  <c r="N91" i="8"/>
  <c r="N114" i="8" s="1"/>
  <c r="O91" i="8"/>
  <c r="O114" i="8" s="1"/>
  <c r="P91" i="8"/>
  <c r="P114" i="8" s="1"/>
  <c r="Q91" i="8"/>
  <c r="Q114" i="8" s="1"/>
  <c r="R91" i="8"/>
  <c r="R114" i="8" s="1"/>
  <c r="D73" i="8"/>
  <c r="D96" i="8" s="1"/>
  <c r="E73" i="8"/>
  <c r="E96" i="8" s="1"/>
  <c r="F73" i="8"/>
  <c r="F96" i="8" s="1"/>
  <c r="G73" i="8"/>
  <c r="G96" i="8" s="1"/>
  <c r="H73" i="8"/>
  <c r="H96" i="8" s="1"/>
  <c r="I73" i="8"/>
  <c r="I96" i="8" s="1"/>
  <c r="J73" i="8"/>
  <c r="J96" i="8" s="1"/>
  <c r="K73" i="8"/>
  <c r="K96" i="8" s="1"/>
  <c r="L73" i="8"/>
  <c r="L96" i="8" s="1"/>
  <c r="M73" i="8"/>
  <c r="M96" i="8" s="1"/>
  <c r="N73" i="8"/>
  <c r="N96" i="8" s="1"/>
  <c r="O73" i="8"/>
  <c r="O96" i="8" s="1"/>
  <c r="P73" i="8"/>
  <c r="P96" i="8" s="1"/>
  <c r="Q73" i="8"/>
  <c r="Q96" i="8" s="1"/>
  <c r="R73" i="8"/>
  <c r="R96" i="8" s="1"/>
  <c r="C73" i="8"/>
  <c r="C96" i="8" s="1"/>
  <c r="AW75" i="28" l="1"/>
  <c r="AS75" i="28"/>
  <c r="AX59" i="28"/>
  <c r="AR67" i="28"/>
  <c r="AR59" i="28"/>
  <c r="AX71" i="28"/>
  <c r="AU64" i="28"/>
  <c r="AU75" i="28"/>
  <c r="AY64" i="28"/>
  <c r="AY75" i="28"/>
  <c r="AR71" i="28"/>
  <c r="AX67" i="28"/>
  <c r="AX75" i="28"/>
  <c r="AX63" i="28"/>
  <c r="AR60" i="28"/>
  <c r="AR64" i="28"/>
  <c r="AR68" i="28"/>
  <c r="AR72" i="28"/>
  <c r="AR56" i="28"/>
  <c r="AR57" i="28"/>
  <c r="AR61" i="28"/>
  <c r="AR65" i="28"/>
  <c r="AR69" i="28"/>
  <c r="AR73" i="28"/>
  <c r="AR75" i="28"/>
  <c r="AR58" i="28"/>
  <c r="AR62" i="28"/>
  <c r="AR66" i="28"/>
  <c r="AR70" i="28"/>
  <c r="AR74" i="28"/>
  <c r="AV75" i="28"/>
  <c r="AR63" i="28"/>
  <c r="AX56" i="28"/>
  <c r="AT61" i="28"/>
  <c r="AX74" i="28"/>
  <c r="AX70" i="28"/>
  <c r="AX66" i="28"/>
  <c r="AX62" i="28"/>
  <c r="AX58" i="28"/>
  <c r="AS57" i="28"/>
  <c r="AX73" i="28"/>
  <c r="AX69" i="28"/>
  <c r="AX65" i="28"/>
  <c r="AX61" i="28"/>
  <c r="AX57" i="28"/>
  <c r="AS74" i="28"/>
  <c r="AX72" i="28"/>
  <c r="AX68" i="28"/>
  <c r="AX64" i="28"/>
  <c r="AX60" i="28"/>
  <c r="AT75" i="28"/>
  <c r="AY73" i="28"/>
  <c r="AY65" i="28"/>
  <c r="AY57" i="28"/>
  <c r="AY74" i="28"/>
  <c r="AY66" i="28"/>
  <c r="AY58" i="28"/>
  <c r="AY56" i="28"/>
  <c r="AY67" i="28"/>
  <c r="AY59" i="28"/>
  <c r="AY68" i="28"/>
  <c r="AY60" i="28"/>
  <c r="AY69" i="28"/>
  <c r="AY61" i="28"/>
  <c r="AY70" i="28"/>
  <c r="AY62" i="28"/>
  <c r="AY71" i="28"/>
  <c r="AY63" i="28"/>
  <c r="AY72" i="28"/>
  <c r="AW62" i="28"/>
  <c r="AV64" i="28"/>
  <c r="AS66" i="28"/>
  <c r="AS58" i="28"/>
  <c r="AT70" i="28"/>
  <c r="AT62" i="28"/>
  <c r="AU73" i="28"/>
  <c r="AU65" i="28"/>
  <c r="AU57" i="28"/>
  <c r="AW71" i="28"/>
  <c r="AW63" i="28"/>
  <c r="AV73" i="28"/>
  <c r="AV65" i="28"/>
  <c r="AV57" i="28"/>
  <c r="AS56" i="28"/>
  <c r="AS67" i="28"/>
  <c r="AS59" i="28"/>
  <c r="AT71" i="28"/>
  <c r="AT63" i="28"/>
  <c r="AU74" i="28"/>
  <c r="AU66" i="28"/>
  <c r="AU58" i="28"/>
  <c r="AW72" i="28"/>
  <c r="AW64" i="28"/>
  <c r="AV74" i="28"/>
  <c r="AV66" i="28"/>
  <c r="AV58" i="28"/>
  <c r="AS68" i="28"/>
  <c r="AS60" i="28"/>
  <c r="AT72" i="28"/>
  <c r="AT64" i="28"/>
  <c r="AU56" i="28"/>
  <c r="AU67" i="28"/>
  <c r="AU59" i="28"/>
  <c r="AW73" i="28"/>
  <c r="AW65" i="28"/>
  <c r="AW57" i="28"/>
  <c r="AV67" i="28"/>
  <c r="AV59" i="28"/>
  <c r="AS69" i="28"/>
  <c r="AS61" i="28"/>
  <c r="AT73" i="28"/>
  <c r="AT65" i="28"/>
  <c r="AT57" i="28"/>
  <c r="AU68" i="28"/>
  <c r="AU60" i="28"/>
  <c r="AW74" i="28"/>
  <c r="AW66" i="28"/>
  <c r="AW58" i="28"/>
  <c r="AV68" i="28"/>
  <c r="AV60" i="28"/>
  <c r="AS70" i="28"/>
  <c r="AS62" i="28"/>
  <c r="AT74" i="28"/>
  <c r="AT66" i="28"/>
  <c r="AT58" i="28"/>
  <c r="AU69" i="28"/>
  <c r="AU61" i="28"/>
  <c r="AW56" i="28"/>
  <c r="AW67" i="28"/>
  <c r="AW59" i="28"/>
  <c r="AV69" i="28"/>
  <c r="AV61" i="28"/>
  <c r="AS71" i="28"/>
  <c r="AS63" i="28"/>
  <c r="AT56" i="28"/>
  <c r="AT67" i="28"/>
  <c r="AT59" i="28"/>
  <c r="AU70" i="28"/>
  <c r="AU62" i="28"/>
  <c r="AW68" i="28"/>
  <c r="AW60" i="28"/>
  <c r="AV70" i="28"/>
  <c r="AV62" i="28"/>
  <c r="AS72" i="28"/>
  <c r="AS64" i="28"/>
  <c r="AT68" i="28"/>
  <c r="AT60" i="28"/>
  <c r="AU71" i="28"/>
  <c r="AU63" i="28"/>
  <c r="AV56" i="28"/>
  <c r="AW69" i="28"/>
  <c r="AW61" i="28"/>
  <c r="AV71" i="28"/>
  <c r="AV63" i="28"/>
  <c r="AS73" i="28"/>
  <c r="AS65" i="28"/>
  <c r="AT69" i="28"/>
  <c r="AU72" i="28"/>
  <c r="AW70" i="28"/>
  <c r="AV72" i="28"/>
  <c r="B3" i="26"/>
  <c r="G3" i="26" s="1"/>
  <c r="G47" i="26" s="1"/>
  <c r="A3" i="26"/>
  <c r="J3" i="26"/>
  <c r="H51" i="26" s="1"/>
  <c r="H3" i="26"/>
  <c r="H48" i="26" s="1"/>
  <c r="F3" i="26"/>
  <c r="H45" i="26" s="1"/>
  <c r="E3" i="26"/>
  <c r="G44" i="26" s="1"/>
  <c r="G3" i="27"/>
  <c r="G48" i="27" s="1"/>
  <c r="AP42" i="27"/>
  <c r="AO42" i="27"/>
  <c r="AN42" i="27"/>
  <c r="AM42" i="27"/>
  <c r="AL42" i="27"/>
  <c r="AK42" i="27"/>
  <c r="AJ42" i="27"/>
  <c r="AI42" i="27"/>
  <c r="AH42" i="27"/>
  <c r="AG42" i="27"/>
  <c r="AF42" i="27"/>
  <c r="AE42" i="27"/>
  <c r="AD42" i="27"/>
  <c r="AC42" i="27"/>
  <c r="AB42" i="27"/>
  <c r="AA42" i="27"/>
  <c r="Z42" i="27"/>
  <c r="Y42" i="27"/>
  <c r="X42" i="27"/>
  <c r="W42" i="27"/>
  <c r="V42" i="27"/>
  <c r="U42" i="27"/>
  <c r="T42" i="27"/>
  <c r="S42" i="27"/>
  <c r="R42" i="27"/>
  <c r="Q42" i="27"/>
  <c r="P42" i="27"/>
  <c r="O42" i="27"/>
  <c r="N42" i="27"/>
  <c r="M42" i="27"/>
  <c r="L42" i="27"/>
  <c r="K42" i="27"/>
  <c r="J42" i="27"/>
  <c r="I42" i="27"/>
  <c r="H42" i="27"/>
  <c r="G42" i="27"/>
  <c r="F42" i="27"/>
  <c r="AP41" i="27"/>
  <c r="AO41" i="27"/>
  <c r="AN41" i="27"/>
  <c r="AM41" i="27"/>
  <c r="AL41" i="27"/>
  <c r="AK41" i="27"/>
  <c r="AJ41" i="27"/>
  <c r="AI41" i="27"/>
  <c r="AH41" i="27"/>
  <c r="AG41" i="27"/>
  <c r="AF41" i="27"/>
  <c r="AE41" i="27"/>
  <c r="AD41" i="27"/>
  <c r="AC41" i="27"/>
  <c r="AB41" i="27"/>
  <c r="AA41" i="27"/>
  <c r="Z41" i="27"/>
  <c r="Y41" i="27"/>
  <c r="X41" i="27"/>
  <c r="W41" i="27"/>
  <c r="V41" i="27"/>
  <c r="U41" i="27"/>
  <c r="T41" i="27"/>
  <c r="S41" i="27"/>
  <c r="R41" i="27"/>
  <c r="Q41" i="27"/>
  <c r="P41" i="27"/>
  <c r="O41" i="27"/>
  <c r="N41" i="27"/>
  <c r="M41" i="27"/>
  <c r="L41" i="27"/>
  <c r="K41" i="27"/>
  <c r="J41" i="27"/>
  <c r="I41" i="27"/>
  <c r="H41" i="27"/>
  <c r="G41" i="27"/>
  <c r="F41" i="27"/>
  <c r="AP41" i="26"/>
  <c r="AP42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Z41" i="26"/>
  <c r="AA41" i="26"/>
  <c r="AB41" i="26"/>
  <c r="AC41" i="26"/>
  <c r="AD41" i="26"/>
  <c r="AE41" i="26"/>
  <c r="AF41" i="26"/>
  <c r="AG41" i="26"/>
  <c r="AH41" i="26"/>
  <c r="AI41" i="26"/>
  <c r="AJ41" i="26"/>
  <c r="AK41" i="26"/>
  <c r="AL41" i="26"/>
  <c r="AM41" i="26"/>
  <c r="AN41" i="26"/>
  <c r="AO41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Z42" i="26"/>
  <c r="AA42" i="26"/>
  <c r="AB42" i="26"/>
  <c r="AC42" i="26"/>
  <c r="AD42" i="26"/>
  <c r="AE42" i="26"/>
  <c r="AF42" i="26"/>
  <c r="AG42" i="26"/>
  <c r="AH42" i="26"/>
  <c r="AI42" i="26"/>
  <c r="AJ42" i="26"/>
  <c r="AK42" i="26"/>
  <c r="AL42" i="26"/>
  <c r="AM42" i="26"/>
  <c r="AN42" i="26"/>
  <c r="AO42" i="26"/>
  <c r="F42" i="26"/>
  <c r="F41" i="26"/>
  <c r="C26" i="19"/>
  <c r="D26" i="19"/>
  <c r="E26" i="19"/>
  <c r="F26" i="19"/>
  <c r="G26" i="19"/>
  <c r="H26" i="19"/>
  <c r="I26" i="19"/>
  <c r="J26" i="19"/>
  <c r="K26" i="19"/>
  <c r="L26" i="19"/>
  <c r="M26" i="19"/>
  <c r="N26" i="19"/>
  <c r="O26" i="19"/>
  <c r="P26" i="19"/>
  <c r="Q26" i="19"/>
  <c r="R26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C28" i="19"/>
  <c r="D28" i="19"/>
  <c r="E28" i="19"/>
  <c r="F28" i="19"/>
  <c r="G28" i="19"/>
  <c r="H28" i="19"/>
  <c r="I28" i="19"/>
  <c r="J28" i="19"/>
  <c r="K28" i="19"/>
  <c r="L28" i="19"/>
  <c r="M28" i="19"/>
  <c r="N28" i="19"/>
  <c r="O28" i="19"/>
  <c r="P28" i="19"/>
  <c r="Q28" i="19"/>
  <c r="R28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O29" i="19"/>
  <c r="P29" i="19"/>
  <c r="Q29" i="19"/>
  <c r="R29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O30" i="19"/>
  <c r="P30" i="19"/>
  <c r="Q30" i="19"/>
  <c r="R30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C32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C33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C35" i="19"/>
  <c r="D35" i="19"/>
  <c r="E35" i="19"/>
  <c r="F35" i="19"/>
  <c r="G35" i="19"/>
  <c r="H35" i="19"/>
  <c r="I35" i="19"/>
  <c r="J35" i="19"/>
  <c r="K35" i="19"/>
  <c r="L35" i="19"/>
  <c r="M35" i="19"/>
  <c r="N35" i="19"/>
  <c r="O35" i="19"/>
  <c r="P35" i="19"/>
  <c r="Q35" i="19"/>
  <c r="R35" i="19"/>
  <c r="C36" i="19"/>
  <c r="D36" i="19"/>
  <c r="E36" i="19"/>
  <c r="F36" i="19"/>
  <c r="G36" i="19"/>
  <c r="H36" i="19"/>
  <c r="I36" i="19"/>
  <c r="J36" i="19"/>
  <c r="K36" i="19"/>
  <c r="L36" i="19"/>
  <c r="M36" i="19"/>
  <c r="N36" i="19"/>
  <c r="O36" i="19"/>
  <c r="P36" i="19"/>
  <c r="Q36" i="19"/>
  <c r="R36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C38" i="19"/>
  <c r="D38" i="19"/>
  <c r="E38" i="19"/>
  <c r="F38" i="19"/>
  <c r="G38" i="19"/>
  <c r="H38" i="19"/>
  <c r="I38" i="19"/>
  <c r="J38" i="19"/>
  <c r="K38" i="19"/>
  <c r="L38" i="19"/>
  <c r="M38" i="19"/>
  <c r="N38" i="19"/>
  <c r="O38" i="19"/>
  <c r="P38" i="19"/>
  <c r="Q38" i="19"/>
  <c r="R38" i="19"/>
  <c r="C39" i="19"/>
  <c r="D39" i="19"/>
  <c r="E39" i="19"/>
  <c r="F39" i="19"/>
  <c r="G39" i="19"/>
  <c r="H39" i="19"/>
  <c r="I39" i="19"/>
  <c r="J39" i="19"/>
  <c r="K39" i="19"/>
  <c r="L39" i="19"/>
  <c r="M39" i="19"/>
  <c r="N39" i="19"/>
  <c r="O39" i="19"/>
  <c r="P39" i="19"/>
  <c r="Q39" i="19"/>
  <c r="R39" i="19"/>
  <c r="C40" i="19"/>
  <c r="D40" i="19"/>
  <c r="E40" i="19"/>
  <c r="F40" i="19"/>
  <c r="G40" i="19"/>
  <c r="H40" i="19"/>
  <c r="I40" i="19"/>
  <c r="J40" i="19"/>
  <c r="K40" i="19"/>
  <c r="L40" i="19"/>
  <c r="M40" i="19"/>
  <c r="N40" i="19"/>
  <c r="O40" i="19"/>
  <c r="P40" i="19"/>
  <c r="Q40" i="19"/>
  <c r="R40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C25" i="19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C3" i="19"/>
  <c r="R43" i="7"/>
  <c r="Q43" i="7"/>
  <c r="P43" i="7"/>
  <c r="O43" i="7"/>
  <c r="R42" i="7"/>
  <c r="Q42" i="7"/>
  <c r="P42" i="7"/>
  <c r="O42" i="7"/>
  <c r="O20" i="7"/>
  <c r="P20" i="7"/>
  <c r="Q20" i="7"/>
  <c r="R20" i="7"/>
  <c r="O21" i="7"/>
  <c r="P21" i="7"/>
  <c r="Q21" i="7"/>
  <c r="R21" i="7"/>
  <c r="R44" i="8"/>
  <c r="Q44" i="8"/>
  <c r="P44" i="8"/>
  <c r="O44" i="8"/>
  <c r="R43" i="8"/>
  <c r="Q43" i="8"/>
  <c r="P43" i="8"/>
  <c r="O43" i="8"/>
  <c r="AK43" i="10"/>
  <c r="AJ43" i="10"/>
  <c r="AI43" i="10"/>
  <c r="AH43" i="10"/>
  <c r="AG43" i="10"/>
  <c r="AF43" i="10"/>
  <c r="AE43" i="10"/>
  <c r="AD43" i="10"/>
  <c r="AC43" i="10"/>
  <c r="AB43" i="10"/>
  <c r="AA43" i="10"/>
  <c r="Z43" i="10"/>
  <c r="Y43" i="10"/>
  <c r="X43" i="10"/>
  <c r="W43" i="10"/>
  <c r="V43" i="10"/>
  <c r="AK42" i="10"/>
  <c r="AJ42" i="10"/>
  <c r="AI42" i="10"/>
  <c r="AH42" i="10"/>
  <c r="AG42" i="10"/>
  <c r="AF42" i="10"/>
  <c r="AE42" i="10"/>
  <c r="AD42" i="10"/>
  <c r="AC42" i="10"/>
  <c r="AB42" i="10"/>
  <c r="AA42" i="10"/>
  <c r="Z42" i="10"/>
  <c r="Y42" i="10"/>
  <c r="X42" i="10"/>
  <c r="W42" i="10"/>
  <c r="V42" i="10"/>
  <c r="AK41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X41" i="10"/>
  <c r="W41" i="10"/>
  <c r="V41" i="10"/>
  <c r="AK40" i="10"/>
  <c r="AJ40" i="10"/>
  <c r="AI40" i="10"/>
  <c r="AH40" i="10"/>
  <c r="AG40" i="10"/>
  <c r="AF40" i="10"/>
  <c r="AE40" i="10"/>
  <c r="AD40" i="10"/>
  <c r="AC40" i="10"/>
  <c r="AB40" i="10"/>
  <c r="AA40" i="10"/>
  <c r="Z40" i="10"/>
  <c r="Y40" i="10"/>
  <c r="X40" i="10"/>
  <c r="W40" i="10"/>
  <c r="V40" i="10"/>
  <c r="AK39" i="10"/>
  <c r="AJ39" i="10"/>
  <c r="AI39" i="10"/>
  <c r="AH39" i="10"/>
  <c r="AG39" i="10"/>
  <c r="AF39" i="10"/>
  <c r="AE39" i="10"/>
  <c r="AD39" i="10"/>
  <c r="AC39" i="10"/>
  <c r="AB39" i="10"/>
  <c r="AA39" i="10"/>
  <c r="Z39" i="10"/>
  <c r="Y39" i="10"/>
  <c r="X39" i="10"/>
  <c r="W39" i="10"/>
  <c r="V39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AK37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AK35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AK34" i="10"/>
  <c r="AJ34" i="10"/>
  <c r="AI34" i="10"/>
  <c r="AH34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AK33" i="10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X33" i="10"/>
  <c r="W33" i="10"/>
  <c r="V33" i="10"/>
  <c r="AK32" i="10"/>
  <c r="AJ32" i="10"/>
  <c r="AI32" i="10"/>
  <c r="AH32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AK27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X27" i="10"/>
  <c r="W27" i="10"/>
  <c r="V27" i="10"/>
  <c r="AK26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X26" i="10"/>
  <c r="W26" i="10"/>
  <c r="V26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C28" i="10"/>
  <c r="H28" i="10"/>
  <c r="I28" i="10"/>
  <c r="J28" i="10"/>
  <c r="K28" i="10"/>
  <c r="L28" i="10"/>
  <c r="M28" i="10"/>
  <c r="N28" i="10"/>
  <c r="O28" i="10"/>
  <c r="P28" i="10"/>
  <c r="Q28" i="10"/>
  <c r="R28" i="10"/>
  <c r="C29" i="10"/>
  <c r="I29" i="10"/>
  <c r="J29" i="10"/>
  <c r="K29" i="10"/>
  <c r="L29" i="10"/>
  <c r="M29" i="10"/>
  <c r="N29" i="10"/>
  <c r="O29" i="10"/>
  <c r="P29" i="10"/>
  <c r="Q29" i="10"/>
  <c r="R29" i="10"/>
  <c r="C30" i="10"/>
  <c r="J30" i="10"/>
  <c r="K30" i="10"/>
  <c r="L30" i="10"/>
  <c r="M30" i="10"/>
  <c r="N30" i="10"/>
  <c r="O30" i="10"/>
  <c r="P30" i="10"/>
  <c r="Q30" i="10"/>
  <c r="R30" i="10"/>
  <c r="C31" i="10"/>
  <c r="J31" i="10"/>
  <c r="K31" i="10"/>
  <c r="L31" i="10"/>
  <c r="M31" i="10"/>
  <c r="N31" i="10"/>
  <c r="O31" i="10"/>
  <c r="P31" i="10"/>
  <c r="Q31" i="10"/>
  <c r="R31" i="10"/>
  <c r="C32" i="10"/>
  <c r="J32" i="10"/>
  <c r="K32" i="10"/>
  <c r="L32" i="10"/>
  <c r="M32" i="10"/>
  <c r="N32" i="10"/>
  <c r="O32" i="10"/>
  <c r="P32" i="10"/>
  <c r="Q32" i="10"/>
  <c r="R32" i="10"/>
  <c r="C33" i="10"/>
  <c r="J33" i="10"/>
  <c r="K33" i="10"/>
  <c r="L33" i="10"/>
  <c r="M33" i="10"/>
  <c r="N33" i="10"/>
  <c r="O33" i="10"/>
  <c r="P33" i="10"/>
  <c r="Q33" i="10"/>
  <c r="R33" i="10"/>
  <c r="C34" i="10"/>
  <c r="I34" i="10"/>
  <c r="J34" i="10"/>
  <c r="K34" i="10"/>
  <c r="L34" i="10"/>
  <c r="M34" i="10"/>
  <c r="N34" i="10"/>
  <c r="O34" i="10"/>
  <c r="P34" i="10"/>
  <c r="Q34" i="10"/>
  <c r="R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C39" i="10"/>
  <c r="D39" i="10"/>
  <c r="E39" i="10"/>
  <c r="F39" i="10"/>
  <c r="G39" i="10"/>
  <c r="H39" i="10"/>
  <c r="I39" i="10"/>
  <c r="J39" i="10"/>
  <c r="K39" i="10"/>
  <c r="L39" i="10"/>
  <c r="M39" i="10"/>
  <c r="C40" i="10"/>
  <c r="D40" i="10"/>
  <c r="E40" i="10"/>
  <c r="F40" i="10"/>
  <c r="G40" i="10"/>
  <c r="H40" i="10"/>
  <c r="I40" i="10"/>
  <c r="J40" i="10"/>
  <c r="K40" i="10"/>
  <c r="L40" i="10"/>
  <c r="M40" i="10"/>
  <c r="C41" i="10"/>
  <c r="D41" i="10"/>
  <c r="E41" i="10"/>
  <c r="F41" i="10"/>
  <c r="G41" i="10"/>
  <c r="H41" i="10"/>
  <c r="I41" i="10"/>
  <c r="J41" i="10"/>
  <c r="K41" i="10"/>
  <c r="C42" i="10"/>
  <c r="D42" i="10"/>
  <c r="E42" i="10"/>
  <c r="F42" i="10"/>
  <c r="G42" i="10"/>
  <c r="H42" i="10"/>
  <c r="I42" i="10"/>
  <c r="J42" i="10"/>
  <c r="K42" i="10"/>
  <c r="N42" i="10"/>
  <c r="O42" i="10"/>
  <c r="P42" i="10"/>
  <c r="Q42" i="10"/>
  <c r="R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C25" i="10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C25" i="3"/>
  <c r="BA59" i="28" l="1"/>
  <c r="BA67" i="28"/>
  <c r="I3" i="26"/>
  <c r="G50" i="26" s="1"/>
  <c r="BA63" i="28"/>
  <c r="BA66" i="28"/>
  <c r="BA73" i="28"/>
  <c r="BA57" i="28"/>
  <c r="BA64" i="28"/>
  <c r="BA62" i="28"/>
  <c r="BA69" i="28"/>
  <c r="BA56" i="28"/>
  <c r="BA60" i="28"/>
  <c r="BA71" i="28"/>
  <c r="BA74" i="28"/>
  <c r="BA58" i="28"/>
  <c r="BA65" i="28"/>
  <c r="BA72" i="28"/>
  <c r="BA70" i="28"/>
  <c r="BA75" i="28"/>
  <c r="BA61" i="28"/>
  <c r="BA68" i="28"/>
  <c r="E3" i="27"/>
  <c r="G45" i="27" s="1"/>
  <c r="G47" i="27"/>
  <c r="G45" i="26"/>
  <c r="H44" i="26"/>
  <c r="G48" i="26"/>
  <c r="H47" i="26"/>
  <c r="H50" i="26"/>
  <c r="G51" i="26" l="1"/>
  <c r="G44" i="27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C30" i="12" l="1"/>
  <c r="C27" i="4" l="1"/>
  <c r="D27" i="4"/>
  <c r="E27" i="4"/>
  <c r="F27" i="4"/>
  <c r="G27" i="4"/>
  <c r="H27" i="4"/>
  <c r="I27" i="4"/>
  <c r="I4" i="15" s="1"/>
  <c r="J27" i="4"/>
  <c r="K27" i="4"/>
  <c r="L27" i="4"/>
  <c r="M27" i="4"/>
  <c r="N27" i="4"/>
  <c r="O27" i="4"/>
  <c r="P27" i="4"/>
  <c r="Q27" i="4"/>
  <c r="R27" i="4"/>
  <c r="C28" i="4"/>
  <c r="D28" i="4"/>
  <c r="E28" i="4"/>
  <c r="F28" i="4"/>
  <c r="F5" i="15" s="1"/>
  <c r="G28" i="4"/>
  <c r="H28" i="4"/>
  <c r="I28" i="4"/>
  <c r="J28" i="4"/>
  <c r="J5" i="15" s="1"/>
  <c r="K28" i="4"/>
  <c r="L28" i="4"/>
  <c r="M28" i="4"/>
  <c r="N28" i="4"/>
  <c r="N5" i="15" s="1"/>
  <c r="O28" i="4"/>
  <c r="P28" i="4"/>
  <c r="Q28" i="4"/>
  <c r="R28" i="4"/>
  <c r="R5" i="15" s="1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C30" i="4"/>
  <c r="D30" i="4"/>
  <c r="D7" i="15" s="1"/>
  <c r="E30" i="4"/>
  <c r="F30" i="4"/>
  <c r="G30" i="4"/>
  <c r="H30" i="4"/>
  <c r="H7" i="15" s="1"/>
  <c r="I30" i="4"/>
  <c r="J30" i="4"/>
  <c r="K30" i="4"/>
  <c r="L30" i="4"/>
  <c r="L7" i="15" s="1"/>
  <c r="M30" i="4"/>
  <c r="N30" i="4"/>
  <c r="O30" i="4"/>
  <c r="P30" i="4"/>
  <c r="P7" i="15" s="1"/>
  <c r="Q30" i="4"/>
  <c r="R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C32" i="4"/>
  <c r="D32" i="4"/>
  <c r="E32" i="4"/>
  <c r="F32" i="4"/>
  <c r="F9" i="15" s="1"/>
  <c r="G32" i="4"/>
  <c r="H32" i="4"/>
  <c r="I32" i="4"/>
  <c r="J32" i="4"/>
  <c r="J9" i="15" s="1"/>
  <c r="K32" i="4"/>
  <c r="L32" i="4"/>
  <c r="M32" i="4"/>
  <c r="N32" i="4"/>
  <c r="N9" i="15" s="1"/>
  <c r="O32" i="4"/>
  <c r="P32" i="4"/>
  <c r="Q32" i="4"/>
  <c r="R32" i="4"/>
  <c r="R9" i="15" s="1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C34" i="4"/>
  <c r="D34" i="4"/>
  <c r="D11" i="15" s="1"/>
  <c r="E34" i="4"/>
  <c r="F34" i="4"/>
  <c r="G34" i="4"/>
  <c r="H34" i="4"/>
  <c r="H11" i="15" s="1"/>
  <c r="I34" i="4"/>
  <c r="J34" i="4"/>
  <c r="K34" i="4"/>
  <c r="L34" i="4"/>
  <c r="L11" i="15" s="1"/>
  <c r="M34" i="4"/>
  <c r="N34" i="4"/>
  <c r="O34" i="4"/>
  <c r="P34" i="4"/>
  <c r="P11" i="15" s="1"/>
  <c r="Q34" i="4"/>
  <c r="R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C36" i="4"/>
  <c r="D36" i="4"/>
  <c r="E36" i="4"/>
  <c r="F36" i="4"/>
  <c r="F13" i="15" s="1"/>
  <c r="G36" i="4"/>
  <c r="H36" i="4"/>
  <c r="I36" i="4"/>
  <c r="J36" i="4"/>
  <c r="J13" i="15" s="1"/>
  <c r="K36" i="4"/>
  <c r="L36" i="4"/>
  <c r="M36" i="4"/>
  <c r="N36" i="4"/>
  <c r="N13" i="15" s="1"/>
  <c r="O36" i="4"/>
  <c r="P36" i="4"/>
  <c r="Q36" i="4"/>
  <c r="R36" i="4"/>
  <c r="R13" i="15" s="1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C38" i="4"/>
  <c r="D38" i="4"/>
  <c r="D15" i="15" s="1"/>
  <c r="E38" i="4"/>
  <c r="F38" i="4"/>
  <c r="G38" i="4"/>
  <c r="H38" i="4"/>
  <c r="H15" i="15" s="1"/>
  <c r="I38" i="4"/>
  <c r="J38" i="4"/>
  <c r="K38" i="4"/>
  <c r="L38" i="4"/>
  <c r="L15" i="15" s="1"/>
  <c r="M38" i="4"/>
  <c r="N38" i="4"/>
  <c r="O38" i="4"/>
  <c r="P38" i="4"/>
  <c r="P15" i="15" s="1"/>
  <c r="Q38" i="4"/>
  <c r="R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C40" i="4"/>
  <c r="D40" i="4"/>
  <c r="E40" i="4"/>
  <c r="F40" i="4"/>
  <c r="F17" i="15" s="1"/>
  <c r="G40" i="4"/>
  <c r="H40" i="4"/>
  <c r="I40" i="4"/>
  <c r="J40" i="4"/>
  <c r="J17" i="15" s="1"/>
  <c r="K40" i="4"/>
  <c r="L40" i="4"/>
  <c r="M40" i="4"/>
  <c r="N40" i="4"/>
  <c r="N17" i="15" s="1"/>
  <c r="O40" i="4"/>
  <c r="P40" i="4"/>
  <c r="Q40" i="4"/>
  <c r="R40" i="4"/>
  <c r="R17" i="15" s="1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C42" i="4"/>
  <c r="D42" i="4"/>
  <c r="E42" i="4"/>
  <c r="F42" i="4"/>
  <c r="G42" i="4"/>
  <c r="H42" i="4"/>
  <c r="I42" i="4"/>
  <c r="J42" i="4"/>
  <c r="K42" i="4"/>
  <c r="L42" i="4"/>
  <c r="M42" i="4"/>
  <c r="N42" i="4"/>
  <c r="N19" i="15" s="1"/>
  <c r="O42" i="4"/>
  <c r="P42" i="4"/>
  <c r="Q42" i="4"/>
  <c r="R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C26" i="4"/>
  <c r="Q3" i="5" l="1"/>
  <c r="Q3" i="17"/>
  <c r="Q3" i="18" s="1"/>
  <c r="Q3" i="15"/>
  <c r="M3" i="5"/>
  <c r="M3" i="17"/>
  <c r="M3" i="18" s="1"/>
  <c r="M3" i="15"/>
  <c r="I3" i="5"/>
  <c r="I3" i="17"/>
  <c r="I3" i="18" s="1"/>
  <c r="I3" i="15"/>
  <c r="E3" i="5"/>
  <c r="E3" i="17"/>
  <c r="E3" i="18" s="1"/>
  <c r="E3" i="15"/>
  <c r="P21" i="5"/>
  <c r="P21" i="17"/>
  <c r="P21" i="18" s="1"/>
  <c r="P21" i="15"/>
  <c r="L21" i="5"/>
  <c r="L21" i="17"/>
  <c r="L21" i="18" s="1"/>
  <c r="L21" i="15"/>
  <c r="H21" i="5"/>
  <c r="H21" i="17"/>
  <c r="H21" i="18" s="1"/>
  <c r="H21" i="15"/>
  <c r="D21" i="5"/>
  <c r="D21" i="17"/>
  <c r="D21" i="18" s="1"/>
  <c r="D21" i="15"/>
  <c r="P20" i="5"/>
  <c r="P20" i="17"/>
  <c r="P20" i="18" s="1"/>
  <c r="P20" i="15"/>
  <c r="L20" i="5"/>
  <c r="L20" i="17"/>
  <c r="L20" i="15"/>
  <c r="H20" i="5"/>
  <c r="H20" i="17"/>
  <c r="H20" i="18" s="1"/>
  <c r="H20" i="15"/>
  <c r="D20" i="5"/>
  <c r="D20" i="17"/>
  <c r="D20" i="18" s="1"/>
  <c r="D20" i="15"/>
  <c r="P19" i="5"/>
  <c r="P19" i="17"/>
  <c r="P19" i="15"/>
  <c r="L19" i="5"/>
  <c r="L19" i="17"/>
  <c r="L19" i="15"/>
  <c r="H19" i="5"/>
  <c r="H19" i="17"/>
  <c r="H19" i="18" s="1"/>
  <c r="D19" i="5"/>
  <c r="D19" i="17"/>
  <c r="D19" i="18" s="1"/>
  <c r="R3" i="5"/>
  <c r="R3" i="17"/>
  <c r="R3" i="18" s="1"/>
  <c r="R3" i="15"/>
  <c r="P3" i="5"/>
  <c r="P3" i="17"/>
  <c r="P3" i="18" s="1"/>
  <c r="P3" i="15"/>
  <c r="N3" i="5"/>
  <c r="N3" i="17"/>
  <c r="N3" i="18" s="1"/>
  <c r="N3" i="15"/>
  <c r="L3" i="5"/>
  <c r="L3" i="17"/>
  <c r="L3" i="18" s="1"/>
  <c r="L3" i="15"/>
  <c r="J3" i="5"/>
  <c r="J3" i="17"/>
  <c r="J3" i="18" s="1"/>
  <c r="J3" i="15"/>
  <c r="H3" i="5"/>
  <c r="H3" i="17"/>
  <c r="H3" i="18" s="1"/>
  <c r="H3" i="15"/>
  <c r="F3" i="5"/>
  <c r="F3" i="17"/>
  <c r="F3" i="18" s="1"/>
  <c r="F3" i="15"/>
  <c r="D3" i="5"/>
  <c r="D3" i="17"/>
  <c r="D3" i="18" s="1"/>
  <c r="D3" i="15"/>
  <c r="Q21" i="5"/>
  <c r="Q21" i="17"/>
  <c r="Q21" i="18" s="1"/>
  <c r="Q21" i="15"/>
  <c r="O21" i="5"/>
  <c r="O21" i="17"/>
  <c r="O21" i="18" s="1"/>
  <c r="O21" i="15"/>
  <c r="M21" i="5"/>
  <c r="M21" i="17"/>
  <c r="M21" i="18" s="1"/>
  <c r="M21" i="15"/>
  <c r="K21" i="5"/>
  <c r="K21" i="17"/>
  <c r="K21" i="18" s="1"/>
  <c r="K21" i="15"/>
  <c r="I21" i="5"/>
  <c r="I21" i="17"/>
  <c r="I21" i="18" s="1"/>
  <c r="I21" i="15"/>
  <c r="G21" i="5"/>
  <c r="G21" i="17"/>
  <c r="G21" i="18" s="1"/>
  <c r="G21" i="15"/>
  <c r="E21" i="5"/>
  <c r="E21" i="17"/>
  <c r="E21" i="18" s="1"/>
  <c r="E21" i="15"/>
  <c r="C21" i="5"/>
  <c r="C21" i="17"/>
  <c r="C21" i="18" s="1"/>
  <c r="Q20" i="5"/>
  <c r="Q20" i="17"/>
  <c r="Q20" i="18" s="1"/>
  <c r="Q20" i="15"/>
  <c r="O20" i="5"/>
  <c r="O20" i="17"/>
  <c r="O20" i="18" s="1"/>
  <c r="O20" i="15"/>
  <c r="M20" i="5"/>
  <c r="M20" i="17"/>
  <c r="M20" i="15"/>
  <c r="K20" i="5"/>
  <c r="K20" i="17"/>
  <c r="K20" i="18" s="1"/>
  <c r="I20" i="5"/>
  <c r="I20" i="17"/>
  <c r="I20" i="18" s="1"/>
  <c r="I20" i="15"/>
  <c r="G20" i="5"/>
  <c r="G20" i="17"/>
  <c r="G20" i="18" s="1"/>
  <c r="E20" i="5"/>
  <c r="E20" i="17"/>
  <c r="E20" i="18" s="1"/>
  <c r="E20" i="15"/>
  <c r="C20" i="5"/>
  <c r="C20" i="17"/>
  <c r="C20" i="18" s="1"/>
  <c r="C20" i="15"/>
  <c r="Q19" i="5"/>
  <c r="Q19" i="17"/>
  <c r="Q19" i="15"/>
  <c r="O19" i="5"/>
  <c r="O19" i="17"/>
  <c r="O19" i="15"/>
  <c r="M19" i="5"/>
  <c r="M19" i="17"/>
  <c r="M19" i="15"/>
  <c r="K19" i="5"/>
  <c r="K19" i="17"/>
  <c r="K19" i="18" s="1"/>
  <c r="K19" i="15"/>
  <c r="I19" i="5"/>
  <c r="I19" i="17"/>
  <c r="I19" i="18" s="1"/>
  <c r="I19" i="15"/>
  <c r="G19" i="5"/>
  <c r="G19" i="17"/>
  <c r="G19" i="18" s="1"/>
  <c r="G19" i="15"/>
  <c r="E19" i="5"/>
  <c r="E19" i="17"/>
  <c r="E19" i="18" s="1"/>
  <c r="E19" i="15"/>
  <c r="C19" i="5"/>
  <c r="C19" i="17"/>
  <c r="C19" i="18" s="1"/>
  <c r="Q18" i="5"/>
  <c r="Q18" i="17"/>
  <c r="O18" i="5"/>
  <c r="O18" i="17"/>
  <c r="M18" i="5"/>
  <c r="M18" i="17"/>
  <c r="M18" i="18" s="1"/>
  <c r="K18" i="5"/>
  <c r="K18" i="17"/>
  <c r="K18" i="18" s="1"/>
  <c r="I18" i="5"/>
  <c r="I18" i="17"/>
  <c r="I18" i="18" s="1"/>
  <c r="G18" i="5"/>
  <c r="G18" i="17"/>
  <c r="G18" i="18" s="1"/>
  <c r="E18" i="5"/>
  <c r="E18" i="17"/>
  <c r="E18" i="18" s="1"/>
  <c r="C18" i="5"/>
  <c r="C18" i="17"/>
  <c r="C18" i="18" s="1"/>
  <c r="C18" i="15"/>
  <c r="Q17" i="5"/>
  <c r="Q17" i="17"/>
  <c r="Q17" i="15"/>
  <c r="O17" i="5"/>
  <c r="O17" i="17"/>
  <c r="O17" i="15"/>
  <c r="M17" i="5"/>
  <c r="M17" i="17"/>
  <c r="M17" i="18" s="1"/>
  <c r="M17" i="15"/>
  <c r="K17" i="5"/>
  <c r="K17" i="17"/>
  <c r="K17" i="18" s="1"/>
  <c r="K17" i="15"/>
  <c r="I17" i="5"/>
  <c r="I17" i="17"/>
  <c r="I17" i="18" s="1"/>
  <c r="I17" i="15"/>
  <c r="G17" i="5"/>
  <c r="G17" i="17"/>
  <c r="G17" i="18" s="1"/>
  <c r="G17" i="15"/>
  <c r="E17" i="5"/>
  <c r="E17" i="17"/>
  <c r="E17" i="18" s="1"/>
  <c r="E17" i="15"/>
  <c r="C17" i="5"/>
  <c r="C17" i="17"/>
  <c r="C17" i="18" s="1"/>
  <c r="Q16" i="5"/>
  <c r="Q16" i="17"/>
  <c r="O16" i="5"/>
  <c r="O16" i="17"/>
  <c r="M16" i="5"/>
  <c r="M16" i="17"/>
  <c r="M16" i="18" s="1"/>
  <c r="K16" i="5"/>
  <c r="K16" i="17"/>
  <c r="K16" i="18" s="1"/>
  <c r="I16" i="5"/>
  <c r="I16" i="17"/>
  <c r="I16" i="18" s="1"/>
  <c r="G16" i="5"/>
  <c r="G16" i="17"/>
  <c r="G16" i="18" s="1"/>
  <c r="E16" i="5"/>
  <c r="E16" i="17"/>
  <c r="E16" i="18" s="1"/>
  <c r="C16" i="5"/>
  <c r="C16" i="17"/>
  <c r="C16" i="18" s="1"/>
  <c r="C16" i="15"/>
  <c r="Q15" i="5"/>
  <c r="Q15" i="17"/>
  <c r="Q15" i="18" s="1"/>
  <c r="Q15" i="15"/>
  <c r="O15" i="5"/>
  <c r="O15" i="17"/>
  <c r="O15" i="18" s="1"/>
  <c r="O15" i="15"/>
  <c r="M15" i="5"/>
  <c r="M15" i="17"/>
  <c r="M15" i="18" s="1"/>
  <c r="M15" i="15"/>
  <c r="K15" i="5"/>
  <c r="K15" i="17"/>
  <c r="K15" i="18" s="1"/>
  <c r="K15" i="15"/>
  <c r="I15" i="5"/>
  <c r="I15" i="17"/>
  <c r="I15" i="18" s="1"/>
  <c r="I15" i="15"/>
  <c r="G15" i="5"/>
  <c r="G15" i="17"/>
  <c r="G15" i="18" s="1"/>
  <c r="G15" i="15"/>
  <c r="E15" i="5"/>
  <c r="E15" i="17"/>
  <c r="E15" i="18" s="1"/>
  <c r="E15" i="15"/>
  <c r="C15" i="5"/>
  <c r="C15" i="17"/>
  <c r="C15" i="18" s="1"/>
  <c r="Q14" i="5"/>
  <c r="Q14" i="17"/>
  <c r="Q14" i="18" s="1"/>
  <c r="O14" i="5"/>
  <c r="O14" i="17"/>
  <c r="O14" i="18" s="1"/>
  <c r="M14" i="5"/>
  <c r="M14" i="17"/>
  <c r="M14" i="18" s="1"/>
  <c r="K14" i="5"/>
  <c r="K14" i="17"/>
  <c r="K14" i="18" s="1"/>
  <c r="I14" i="5"/>
  <c r="I14" i="17"/>
  <c r="I14" i="18" s="1"/>
  <c r="G14" i="5"/>
  <c r="G14" i="17"/>
  <c r="G14" i="18" s="1"/>
  <c r="E14" i="5"/>
  <c r="E14" i="17"/>
  <c r="E14" i="18" s="1"/>
  <c r="C14" i="5"/>
  <c r="C14" i="17"/>
  <c r="C14" i="18" s="1"/>
  <c r="C14" i="15"/>
  <c r="Q13" i="5"/>
  <c r="Q13" i="17"/>
  <c r="Q13" i="18" s="1"/>
  <c r="Q13" i="15"/>
  <c r="O13" i="5"/>
  <c r="O13" i="17"/>
  <c r="O13" i="18" s="1"/>
  <c r="O13" i="15"/>
  <c r="M13" i="5"/>
  <c r="M13" i="17"/>
  <c r="M13" i="18" s="1"/>
  <c r="M13" i="15"/>
  <c r="K13" i="5"/>
  <c r="K13" i="17"/>
  <c r="K13" i="18" s="1"/>
  <c r="K13" i="15"/>
  <c r="I13" i="5"/>
  <c r="I13" i="17"/>
  <c r="I13" i="18" s="1"/>
  <c r="I13" i="15"/>
  <c r="G13" i="5"/>
  <c r="G13" i="17"/>
  <c r="G13" i="18" s="1"/>
  <c r="G13" i="15"/>
  <c r="E13" i="5"/>
  <c r="E13" i="17"/>
  <c r="E13" i="18" s="1"/>
  <c r="E13" i="15"/>
  <c r="C13" i="5"/>
  <c r="C13" i="17"/>
  <c r="C13" i="18" s="1"/>
  <c r="Q12" i="5"/>
  <c r="Q12" i="17"/>
  <c r="Q12" i="18" s="1"/>
  <c r="O12" i="5"/>
  <c r="O12" i="17"/>
  <c r="O12" i="18" s="1"/>
  <c r="M12" i="5"/>
  <c r="M12" i="17"/>
  <c r="M12" i="18" s="1"/>
  <c r="K12" i="5"/>
  <c r="K12" i="17"/>
  <c r="K12" i="18" s="1"/>
  <c r="I12" i="5"/>
  <c r="I12" i="17"/>
  <c r="I12" i="18" s="1"/>
  <c r="G12" i="5"/>
  <c r="G12" i="17"/>
  <c r="E12" i="5"/>
  <c r="E12" i="17"/>
  <c r="C12" i="5"/>
  <c r="C12" i="17"/>
  <c r="C12" i="18" s="1"/>
  <c r="C12" i="15"/>
  <c r="Q11" i="5"/>
  <c r="Q11" i="17"/>
  <c r="Q11" i="18" s="1"/>
  <c r="Q11" i="15"/>
  <c r="O11" i="5"/>
  <c r="O11" i="17"/>
  <c r="O11" i="18" s="1"/>
  <c r="O11" i="15"/>
  <c r="M11" i="5"/>
  <c r="M11" i="17"/>
  <c r="M11" i="18" s="1"/>
  <c r="M11" i="15"/>
  <c r="K11" i="5"/>
  <c r="K11" i="17"/>
  <c r="K11" i="18" s="1"/>
  <c r="K11" i="15"/>
  <c r="I11" i="5"/>
  <c r="I11" i="17"/>
  <c r="I11" i="15"/>
  <c r="G11" i="5"/>
  <c r="G11" i="17"/>
  <c r="G11" i="15"/>
  <c r="E11" i="5"/>
  <c r="E11" i="17"/>
  <c r="E11" i="15"/>
  <c r="C11" i="5"/>
  <c r="C11" i="17"/>
  <c r="C11" i="18" s="1"/>
  <c r="Q10" i="5"/>
  <c r="Q10" i="17"/>
  <c r="Q10" i="18" s="1"/>
  <c r="O10" i="5"/>
  <c r="O10" i="17"/>
  <c r="O10" i="18" s="1"/>
  <c r="M10" i="5"/>
  <c r="M10" i="17"/>
  <c r="M10" i="18" s="1"/>
  <c r="K10" i="5"/>
  <c r="K10" i="17"/>
  <c r="K10" i="18" s="1"/>
  <c r="I10" i="5"/>
  <c r="I10" i="17"/>
  <c r="G10" i="5"/>
  <c r="G10" i="17"/>
  <c r="E10" i="5"/>
  <c r="E10" i="17"/>
  <c r="C10" i="5"/>
  <c r="C10" i="17"/>
  <c r="C10" i="18" s="1"/>
  <c r="C10" i="15"/>
  <c r="Q9" i="5"/>
  <c r="Q9" i="17"/>
  <c r="Q9" i="18" s="1"/>
  <c r="Q9" i="15"/>
  <c r="O9" i="5"/>
  <c r="O9" i="17"/>
  <c r="O9" i="18" s="1"/>
  <c r="O9" i="15"/>
  <c r="M9" i="5"/>
  <c r="M9" i="17"/>
  <c r="M9" i="18" s="1"/>
  <c r="M9" i="15"/>
  <c r="K9" i="5"/>
  <c r="K9" i="17"/>
  <c r="K9" i="18" s="1"/>
  <c r="K9" i="15"/>
  <c r="I9" i="5"/>
  <c r="I9" i="17"/>
  <c r="I9" i="15"/>
  <c r="G9" i="5"/>
  <c r="G9" i="17"/>
  <c r="G9" i="15"/>
  <c r="E9" i="5"/>
  <c r="E9" i="17"/>
  <c r="E9" i="15"/>
  <c r="C9" i="5"/>
  <c r="C9" i="17"/>
  <c r="C9" i="18" s="1"/>
  <c r="Q8" i="5"/>
  <c r="Q8" i="17"/>
  <c r="Q8" i="18" s="1"/>
  <c r="O8" i="5"/>
  <c r="O8" i="17"/>
  <c r="O8" i="18" s="1"/>
  <c r="M8" i="5"/>
  <c r="M8" i="17"/>
  <c r="M8" i="18" s="1"/>
  <c r="K8" i="5"/>
  <c r="K8" i="17"/>
  <c r="K8" i="18" s="1"/>
  <c r="I8" i="5"/>
  <c r="I8" i="17"/>
  <c r="G8" i="5"/>
  <c r="G8" i="17"/>
  <c r="E8" i="5"/>
  <c r="E8" i="17"/>
  <c r="C8" i="5"/>
  <c r="C8" i="17"/>
  <c r="C8" i="18" s="1"/>
  <c r="C8" i="15"/>
  <c r="Q7" i="5"/>
  <c r="Q7" i="17"/>
  <c r="Q7" i="18" s="1"/>
  <c r="Q7" i="15"/>
  <c r="O7" i="5"/>
  <c r="O7" i="17"/>
  <c r="O7" i="18" s="1"/>
  <c r="O7" i="15"/>
  <c r="M7" i="5"/>
  <c r="M7" i="17"/>
  <c r="M7" i="18" s="1"/>
  <c r="M7" i="15"/>
  <c r="K7" i="5"/>
  <c r="K7" i="17"/>
  <c r="K7" i="18" s="1"/>
  <c r="K7" i="15"/>
  <c r="I7" i="5"/>
  <c r="I7" i="17"/>
  <c r="I7" i="18" s="1"/>
  <c r="I7" i="15"/>
  <c r="G7" i="5"/>
  <c r="G7" i="17"/>
  <c r="G7" i="15"/>
  <c r="E7" i="5"/>
  <c r="E7" i="17"/>
  <c r="E7" i="15"/>
  <c r="C7" i="5"/>
  <c r="C7" i="17"/>
  <c r="C7" i="18" s="1"/>
  <c r="Q6" i="5"/>
  <c r="Q6" i="17"/>
  <c r="Q6" i="18" s="1"/>
  <c r="O6" i="5"/>
  <c r="O6" i="17"/>
  <c r="O6" i="18" s="1"/>
  <c r="M6" i="5"/>
  <c r="M6" i="17"/>
  <c r="M6" i="18" s="1"/>
  <c r="K6" i="5"/>
  <c r="K6" i="17"/>
  <c r="K6" i="18" s="1"/>
  <c r="I6" i="5"/>
  <c r="I6" i="17"/>
  <c r="I6" i="18" s="1"/>
  <c r="G6" i="5"/>
  <c r="G6" i="17"/>
  <c r="E6" i="5"/>
  <c r="E6" i="17"/>
  <c r="C6" i="5"/>
  <c r="C6" i="17"/>
  <c r="C6" i="18" s="1"/>
  <c r="C6" i="15"/>
  <c r="Q5" i="5"/>
  <c r="Q5" i="17"/>
  <c r="Q5" i="18" s="1"/>
  <c r="Q5" i="15"/>
  <c r="O5" i="5"/>
  <c r="O5" i="17"/>
  <c r="O5" i="18" s="1"/>
  <c r="O5" i="15"/>
  <c r="M5" i="5"/>
  <c r="M5" i="17"/>
  <c r="M5" i="18" s="1"/>
  <c r="M5" i="15"/>
  <c r="K5" i="5"/>
  <c r="K5" i="17"/>
  <c r="K5" i="18" s="1"/>
  <c r="K5" i="15"/>
  <c r="I5" i="5"/>
  <c r="I5" i="17"/>
  <c r="I5" i="18" s="1"/>
  <c r="I5" i="15"/>
  <c r="G5" i="5"/>
  <c r="G5" i="17"/>
  <c r="G5" i="18" s="1"/>
  <c r="G5" i="15"/>
  <c r="E5" i="5"/>
  <c r="E5" i="17"/>
  <c r="E5" i="18" s="1"/>
  <c r="E5" i="15"/>
  <c r="C5" i="5"/>
  <c r="C5" i="17"/>
  <c r="C5" i="18" s="1"/>
  <c r="C5" i="15"/>
  <c r="Q4" i="5"/>
  <c r="Q4" i="17"/>
  <c r="Q4" i="18" s="1"/>
  <c r="O4" i="5"/>
  <c r="O4" i="17"/>
  <c r="O4" i="18" s="1"/>
  <c r="M4" i="5"/>
  <c r="M4" i="17"/>
  <c r="M4" i="18" s="1"/>
  <c r="K4" i="5"/>
  <c r="K4" i="17"/>
  <c r="K4" i="18" s="1"/>
  <c r="I4" i="5"/>
  <c r="I4" i="17"/>
  <c r="I4" i="18" s="1"/>
  <c r="G4" i="5"/>
  <c r="G4" i="17"/>
  <c r="G4" i="18" s="1"/>
  <c r="E4" i="5"/>
  <c r="E4" i="17"/>
  <c r="E4" i="18" s="1"/>
  <c r="C4" i="5"/>
  <c r="C4" i="17"/>
  <c r="C4" i="18" s="1"/>
  <c r="C7" i="15"/>
  <c r="C11" i="15"/>
  <c r="C15" i="15"/>
  <c r="C19" i="15"/>
  <c r="E4" i="15"/>
  <c r="M4" i="15"/>
  <c r="Q4" i="15"/>
  <c r="G6" i="15"/>
  <c r="K6" i="15"/>
  <c r="O6" i="15"/>
  <c r="E8" i="15"/>
  <c r="I8" i="15"/>
  <c r="M8" i="15"/>
  <c r="Q8" i="15"/>
  <c r="G10" i="15"/>
  <c r="K10" i="15"/>
  <c r="O10" i="15"/>
  <c r="E12" i="15"/>
  <c r="I12" i="15"/>
  <c r="M12" i="15"/>
  <c r="Q12" i="15"/>
  <c r="G14" i="15"/>
  <c r="K14" i="15"/>
  <c r="O14" i="15"/>
  <c r="E16" i="15"/>
  <c r="I16" i="15"/>
  <c r="M16" i="15"/>
  <c r="Q16" i="15"/>
  <c r="G18" i="15"/>
  <c r="K18" i="15"/>
  <c r="K18" i="11" s="1"/>
  <c r="O18" i="15"/>
  <c r="D19" i="15"/>
  <c r="H19" i="15"/>
  <c r="G20" i="15"/>
  <c r="G20" i="11" s="1"/>
  <c r="C3" i="5"/>
  <c r="C3" i="17"/>
  <c r="C3" i="18" s="1"/>
  <c r="C3" i="15"/>
  <c r="O3" i="5"/>
  <c r="O3" i="17"/>
  <c r="O3" i="18" s="1"/>
  <c r="O3" i="15"/>
  <c r="K3" i="5"/>
  <c r="K3" i="17"/>
  <c r="K3" i="18" s="1"/>
  <c r="K3" i="15"/>
  <c r="G3" i="5"/>
  <c r="G3" i="17"/>
  <c r="G3" i="18" s="1"/>
  <c r="G3" i="15"/>
  <c r="R21" i="5"/>
  <c r="R21" i="17"/>
  <c r="R21" i="18" s="1"/>
  <c r="R21" i="15"/>
  <c r="N21" i="5"/>
  <c r="N21" i="17"/>
  <c r="N21" i="18" s="1"/>
  <c r="N21" i="15"/>
  <c r="J21" i="5"/>
  <c r="J21" i="17"/>
  <c r="J21" i="18" s="1"/>
  <c r="J21" i="15"/>
  <c r="F21" i="5"/>
  <c r="F21" i="17"/>
  <c r="F21" i="18" s="1"/>
  <c r="F21" i="15"/>
  <c r="F21" i="11" s="1"/>
  <c r="R20" i="5"/>
  <c r="R20" i="17"/>
  <c r="R20" i="18" s="1"/>
  <c r="R20" i="15"/>
  <c r="N20" i="5"/>
  <c r="N20" i="17"/>
  <c r="N20" i="18" s="1"/>
  <c r="N20" i="15"/>
  <c r="J20" i="5"/>
  <c r="J20" i="17"/>
  <c r="J20" i="18" s="1"/>
  <c r="J20" i="15"/>
  <c r="F20" i="5"/>
  <c r="F20" i="17"/>
  <c r="F20" i="18" s="1"/>
  <c r="F20" i="15"/>
  <c r="R19" i="5"/>
  <c r="R19" i="17"/>
  <c r="N19" i="5"/>
  <c r="N19" i="17"/>
  <c r="J19" i="5"/>
  <c r="J19" i="17"/>
  <c r="J19" i="18" s="1"/>
  <c r="F19" i="5"/>
  <c r="F19" i="17"/>
  <c r="F19" i="18" s="1"/>
  <c r="R18" i="5"/>
  <c r="R18" i="17"/>
  <c r="R18" i="15"/>
  <c r="P18" i="5"/>
  <c r="P18" i="17"/>
  <c r="P18" i="15"/>
  <c r="N18" i="5"/>
  <c r="N18" i="17"/>
  <c r="N18" i="15"/>
  <c r="L18" i="5"/>
  <c r="L18" i="17"/>
  <c r="L18" i="18" s="1"/>
  <c r="L18" i="15"/>
  <c r="J18" i="5"/>
  <c r="J18" i="17"/>
  <c r="J18" i="18" s="1"/>
  <c r="J18" i="15"/>
  <c r="H18" i="5"/>
  <c r="H18" i="17"/>
  <c r="H18" i="18" s="1"/>
  <c r="H18" i="15"/>
  <c r="F18" i="5"/>
  <c r="F18" i="17"/>
  <c r="F18" i="18" s="1"/>
  <c r="F18" i="15"/>
  <c r="D18" i="5"/>
  <c r="D18" i="17"/>
  <c r="D18" i="18" s="1"/>
  <c r="D18" i="15"/>
  <c r="R17" i="5"/>
  <c r="R17" i="17"/>
  <c r="P17" i="5"/>
  <c r="P17" i="17"/>
  <c r="N17" i="5"/>
  <c r="N17" i="17"/>
  <c r="L17" i="5"/>
  <c r="L17" i="17"/>
  <c r="L17" i="18" s="1"/>
  <c r="J17" i="5"/>
  <c r="J17" i="17"/>
  <c r="J17" i="18" s="1"/>
  <c r="H17" i="5"/>
  <c r="H17" i="17"/>
  <c r="H17" i="18" s="1"/>
  <c r="F17" i="5"/>
  <c r="F17" i="17"/>
  <c r="F17" i="18" s="1"/>
  <c r="D17" i="5"/>
  <c r="D17" i="17"/>
  <c r="D17" i="18" s="1"/>
  <c r="R16" i="5"/>
  <c r="R16" i="17"/>
  <c r="R16" i="15"/>
  <c r="P16" i="5"/>
  <c r="P16" i="17"/>
  <c r="P16" i="15"/>
  <c r="N16" i="5"/>
  <c r="N16" i="17"/>
  <c r="N16" i="18" s="1"/>
  <c r="N16" i="15"/>
  <c r="L16" i="5"/>
  <c r="L16" i="17"/>
  <c r="L16" i="18" s="1"/>
  <c r="L16" i="15"/>
  <c r="J16" i="5"/>
  <c r="J16" i="17"/>
  <c r="J16" i="18" s="1"/>
  <c r="J16" i="15"/>
  <c r="H16" i="5"/>
  <c r="H16" i="17"/>
  <c r="H16" i="18" s="1"/>
  <c r="H16" i="15"/>
  <c r="F16" i="5"/>
  <c r="F16" i="17"/>
  <c r="F16" i="18" s="1"/>
  <c r="F16" i="15"/>
  <c r="D16" i="5"/>
  <c r="D16" i="17"/>
  <c r="D16" i="18" s="1"/>
  <c r="D16" i="15"/>
  <c r="R15" i="5"/>
  <c r="R15" i="17"/>
  <c r="R15" i="18" s="1"/>
  <c r="P15" i="5"/>
  <c r="P15" i="17"/>
  <c r="P15" i="18" s="1"/>
  <c r="N15" i="5"/>
  <c r="N15" i="17"/>
  <c r="N15" i="18" s="1"/>
  <c r="L15" i="5"/>
  <c r="L15" i="17"/>
  <c r="L15" i="18" s="1"/>
  <c r="J15" i="5"/>
  <c r="J15" i="17"/>
  <c r="J15" i="18" s="1"/>
  <c r="H15" i="5"/>
  <c r="H15" i="17"/>
  <c r="H15" i="18" s="1"/>
  <c r="F15" i="5"/>
  <c r="F15" i="17"/>
  <c r="F15" i="18" s="1"/>
  <c r="D15" i="5"/>
  <c r="D15" i="17"/>
  <c r="D15" i="18" s="1"/>
  <c r="R14" i="5"/>
  <c r="R14" i="17"/>
  <c r="R14" i="18" s="1"/>
  <c r="R14" i="15"/>
  <c r="P14" i="5"/>
  <c r="P14" i="17"/>
  <c r="P14" i="18" s="1"/>
  <c r="P14" i="15"/>
  <c r="N14" i="5"/>
  <c r="N14" i="17"/>
  <c r="N14" i="18" s="1"/>
  <c r="N14" i="15"/>
  <c r="L14" i="5"/>
  <c r="L14" i="17"/>
  <c r="L14" i="18" s="1"/>
  <c r="L14" i="15"/>
  <c r="L14" i="11" s="1"/>
  <c r="J14" i="5"/>
  <c r="J14" i="17"/>
  <c r="J14" i="18" s="1"/>
  <c r="J14" i="15"/>
  <c r="H14" i="5"/>
  <c r="H14" i="17"/>
  <c r="H14" i="18" s="1"/>
  <c r="H14" i="15"/>
  <c r="F14" i="5"/>
  <c r="F14" i="17"/>
  <c r="F14" i="18" s="1"/>
  <c r="F14" i="15"/>
  <c r="D14" i="5"/>
  <c r="D14" i="17"/>
  <c r="D14" i="18" s="1"/>
  <c r="D14" i="15"/>
  <c r="D14" i="11" s="1"/>
  <c r="R13" i="5"/>
  <c r="R13" i="17"/>
  <c r="R13" i="18" s="1"/>
  <c r="P13" i="5"/>
  <c r="P13" i="17"/>
  <c r="P13" i="18" s="1"/>
  <c r="N13" i="5"/>
  <c r="N13" i="17"/>
  <c r="N13" i="18" s="1"/>
  <c r="L13" i="5"/>
  <c r="L13" i="17"/>
  <c r="L13" i="18" s="1"/>
  <c r="J13" i="5"/>
  <c r="J13" i="17"/>
  <c r="J13" i="18" s="1"/>
  <c r="H13" i="5"/>
  <c r="H13" i="17"/>
  <c r="H13" i="18" s="1"/>
  <c r="F13" i="5"/>
  <c r="F13" i="17"/>
  <c r="F13" i="18" s="1"/>
  <c r="D13" i="5"/>
  <c r="D13" i="17"/>
  <c r="D13" i="18" s="1"/>
  <c r="R12" i="5"/>
  <c r="R12" i="17"/>
  <c r="R12" i="18" s="1"/>
  <c r="R12" i="15"/>
  <c r="P12" i="5"/>
  <c r="P12" i="17"/>
  <c r="P12" i="18" s="1"/>
  <c r="P12" i="15"/>
  <c r="N12" i="5"/>
  <c r="N12" i="17"/>
  <c r="N12" i="18" s="1"/>
  <c r="N12" i="15"/>
  <c r="L12" i="5"/>
  <c r="L12" i="17"/>
  <c r="L12" i="18" s="1"/>
  <c r="L12" i="15"/>
  <c r="L34" i="11" s="1"/>
  <c r="L34" i="22" s="1"/>
  <c r="J12" i="5"/>
  <c r="J12" i="17"/>
  <c r="J12" i="18" s="1"/>
  <c r="J12" i="15"/>
  <c r="H12" i="5"/>
  <c r="H12" i="17"/>
  <c r="H12" i="15"/>
  <c r="F12" i="5"/>
  <c r="F12" i="17"/>
  <c r="F12" i="15"/>
  <c r="D12" i="5"/>
  <c r="D12" i="17"/>
  <c r="D12" i="15"/>
  <c r="D34" i="11" s="1"/>
  <c r="D34" i="22" s="1"/>
  <c r="R11" i="5"/>
  <c r="R11" i="17"/>
  <c r="R11" i="18" s="1"/>
  <c r="P11" i="5"/>
  <c r="P11" i="17"/>
  <c r="P11" i="18" s="1"/>
  <c r="N11" i="5"/>
  <c r="N11" i="17"/>
  <c r="N11" i="18" s="1"/>
  <c r="L11" i="5"/>
  <c r="L11" i="17"/>
  <c r="L11" i="18" s="1"/>
  <c r="J11" i="5"/>
  <c r="J11" i="17"/>
  <c r="J11" i="18" s="1"/>
  <c r="H11" i="5"/>
  <c r="H11" i="17"/>
  <c r="F11" i="5"/>
  <c r="F11" i="17"/>
  <c r="D11" i="5"/>
  <c r="D11" i="17"/>
  <c r="R10" i="5"/>
  <c r="R10" i="17"/>
  <c r="R10" i="18" s="1"/>
  <c r="R10" i="15"/>
  <c r="R10" i="11" s="1"/>
  <c r="P10" i="5"/>
  <c r="P10" i="17"/>
  <c r="P10" i="18" s="1"/>
  <c r="P10" i="15"/>
  <c r="N10" i="5"/>
  <c r="N10" i="17"/>
  <c r="N10" i="18" s="1"/>
  <c r="N10" i="15"/>
  <c r="N10" i="11" s="1"/>
  <c r="L10" i="5"/>
  <c r="L10" i="17"/>
  <c r="L10" i="18" s="1"/>
  <c r="L10" i="15"/>
  <c r="J10" i="5"/>
  <c r="J10" i="17"/>
  <c r="J10" i="18" s="1"/>
  <c r="J10" i="15"/>
  <c r="J10" i="11" s="1"/>
  <c r="H10" i="5"/>
  <c r="H10" i="17"/>
  <c r="H10" i="15"/>
  <c r="F10" i="5"/>
  <c r="F10" i="17"/>
  <c r="F10" i="15"/>
  <c r="F32" i="11" s="1"/>
  <c r="F32" i="22" s="1"/>
  <c r="D10" i="5"/>
  <c r="D10" i="17"/>
  <c r="D10" i="15"/>
  <c r="R9" i="5"/>
  <c r="R9" i="17"/>
  <c r="R9" i="18" s="1"/>
  <c r="P9" i="5"/>
  <c r="P9" i="17"/>
  <c r="P9" i="18" s="1"/>
  <c r="N9" i="5"/>
  <c r="N9" i="17"/>
  <c r="N9" i="18" s="1"/>
  <c r="L9" i="5"/>
  <c r="L9" i="17"/>
  <c r="L9" i="18" s="1"/>
  <c r="J9" i="5"/>
  <c r="J9" i="17"/>
  <c r="J9" i="18" s="1"/>
  <c r="H9" i="5"/>
  <c r="H9" i="17"/>
  <c r="F9" i="5"/>
  <c r="F9" i="17"/>
  <c r="D9" i="5"/>
  <c r="D9" i="17"/>
  <c r="R8" i="5"/>
  <c r="R8" i="17"/>
  <c r="R8" i="18" s="1"/>
  <c r="R8" i="15"/>
  <c r="R8" i="11" s="1"/>
  <c r="P8" i="5"/>
  <c r="P8" i="17"/>
  <c r="P8" i="18" s="1"/>
  <c r="P8" i="15"/>
  <c r="N8" i="5"/>
  <c r="N8" i="17"/>
  <c r="N8" i="18" s="1"/>
  <c r="N8" i="15"/>
  <c r="N30" i="11" s="1"/>
  <c r="N30" i="22" s="1"/>
  <c r="L8" i="5"/>
  <c r="L8" i="17"/>
  <c r="L8" i="18" s="1"/>
  <c r="L8" i="15"/>
  <c r="L30" i="11" s="1"/>
  <c r="L30" i="22" s="1"/>
  <c r="J8" i="5"/>
  <c r="J8" i="17"/>
  <c r="J8" i="18" s="1"/>
  <c r="J8" i="15"/>
  <c r="J8" i="11" s="1"/>
  <c r="H8" i="5"/>
  <c r="H8" i="17"/>
  <c r="H8" i="15"/>
  <c r="F8" i="5"/>
  <c r="F8" i="17"/>
  <c r="F8" i="15"/>
  <c r="D8" i="5"/>
  <c r="D8" i="17"/>
  <c r="D8" i="15"/>
  <c r="D30" i="11" s="1"/>
  <c r="D30" i="22" s="1"/>
  <c r="R7" i="5"/>
  <c r="R7" i="17"/>
  <c r="R7" i="18" s="1"/>
  <c r="P7" i="5"/>
  <c r="P7" i="17"/>
  <c r="P7" i="18" s="1"/>
  <c r="N7" i="5"/>
  <c r="N7" i="17"/>
  <c r="N7" i="18" s="1"/>
  <c r="L7" i="5"/>
  <c r="L7" i="17"/>
  <c r="L7" i="18" s="1"/>
  <c r="J7" i="5"/>
  <c r="J7" i="17"/>
  <c r="J7" i="18" s="1"/>
  <c r="H7" i="5"/>
  <c r="H7" i="17"/>
  <c r="F7" i="5"/>
  <c r="F7" i="17"/>
  <c r="D7" i="5"/>
  <c r="D7" i="17"/>
  <c r="R6" i="5"/>
  <c r="R6" i="17"/>
  <c r="R6" i="18" s="1"/>
  <c r="R6" i="15"/>
  <c r="R6" i="11" s="1"/>
  <c r="P6" i="5"/>
  <c r="P6" i="17"/>
  <c r="P6" i="18" s="1"/>
  <c r="P6" i="15"/>
  <c r="N6" i="5"/>
  <c r="N6" i="17"/>
  <c r="N6" i="18" s="1"/>
  <c r="N6" i="15"/>
  <c r="N6" i="11" s="1"/>
  <c r="L6" i="5"/>
  <c r="L6" i="17"/>
  <c r="L6" i="18" s="1"/>
  <c r="L6" i="15"/>
  <c r="J6" i="5"/>
  <c r="J6" i="17"/>
  <c r="J6" i="18" s="1"/>
  <c r="J6" i="15"/>
  <c r="J6" i="11" s="1"/>
  <c r="H6" i="5"/>
  <c r="H6" i="17"/>
  <c r="H6" i="18" s="1"/>
  <c r="H6" i="15"/>
  <c r="F6" i="5"/>
  <c r="F6" i="17"/>
  <c r="F6" i="15"/>
  <c r="F6" i="11" s="1"/>
  <c r="F28" i="10" s="1"/>
  <c r="D6" i="5"/>
  <c r="D6" i="17"/>
  <c r="D6" i="15"/>
  <c r="R5" i="5"/>
  <c r="R5" i="17"/>
  <c r="R5" i="18" s="1"/>
  <c r="P5" i="5"/>
  <c r="P5" i="17"/>
  <c r="P5" i="18" s="1"/>
  <c r="N5" i="5"/>
  <c r="N5" i="17"/>
  <c r="N5" i="18" s="1"/>
  <c r="L5" i="5"/>
  <c r="L5" i="17"/>
  <c r="L5" i="18" s="1"/>
  <c r="J5" i="5"/>
  <c r="J5" i="17"/>
  <c r="J5" i="18" s="1"/>
  <c r="H5" i="5"/>
  <c r="H5" i="17"/>
  <c r="H5" i="18" s="1"/>
  <c r="F5" i="5"/>
  <c r="F5" i="17"/>
  <c r="F5" i="18" s="1"/>
  <c r="D5" i="5"/>
  <c r="D5" i="17"/>
  <c r="D5" i="18" s="1"/>
  <c r="R4" i="5"/>
  <c r="R4" i="17"/>
  <c r="R4" i="18" s="1"/>
  <c r="R4" i="15"/>
  <c r="R4" i="11" s="1"/>
  <c r="P4" i="5"/>
  <c r="P4" i="17"/>
  <c r="P4" i="18" s="1"/>
  <c r="P4" i="15"/>
  <c r="P26" i="11" s="1"/>
  <c r="P26" i="22" s="1"/>
  <c r="N4" i="5"/>
  <c r="N4" i="17"/>
  <c r="N4" i="18" s="1"/>
  <c r="N4" i="15"/>
  <c r="N4" i="11" s="1"/>
  <c r="L4" i="5"/>
  <c r="L4" i="17"/>
  <c r="L4" i="18" s="1"/>
  <c r="L4" i="15"/>
  <c r="L26" i="11" s="1"/>
  <c r="L26" i="22" s="1"/>
  <c r="J4" i="5"/>
  <c r="J4" i="17"/>
  <c r="J4" i="18" s="1"/>
  <c r="J4" i="15"/>
  <c r="J4" i="11" s="1"/>
  <c r="H4" i="5"/>
  <c r="H4" i="17"/>
  <c r="H4" i="18" s="1"/>
  <c r="H4" i="15"/>
  <c r="H26" i="11" s="1"/>
  <c r="H26" i="22" s="1"/>
  <c r="F4" i="5"/>
  <c r="F4" i="17"/>
  <c r="F4" i="18" s="1"/>
  <c r="F4" i="15"/>
  <c r="F4" i="11" s="1"/>
  <c r="D4" i="5"/>
  <c r="D4" i="17"/>
  <c r="D4" i="18" s="1"/>
  <c r="D4" i="15"/>
  <c r="D26" i="11" s="1"/>
  <c r="D26" i="22" s="1"/>
  <c r="C4" i="15"/>
  <c r="C4" i="11" s="1"/>
  <c r="C9" i="15"/>
  <c r="C9" i="11" s="1"/>
  <c r="C13" i="15"/>
  <c r="C13" i="11" s="1"/>
  <c r="C17" i="15"/>
  <c r="C17" i="11" s="1"/>
  <c r="C21" i="15"/>
  <c r="C21" i="11" s="1"/>
  <c r="G4" i="15"/>
  <c r="G26" i="11" s="1"/>
  <c r="G26" i="22" s="1"/>
  <c r="K4" i="15"/>
  <c r="K26" i="11" s="1"/>
  <c r="K26" i="22" s="1"/>
  <c r="O4" i="15"/>
  <c r="O4" i="11" s="1"/>
  <c r="D5" i="15"/>
  <c r="D27" i="11" s="1"/>
  <c r="D27" i="22" s="1"/>
  <c r="H5" i="15"/>
  <c r="H27" i="11" s="1"/>
  <c r="H27" i="22" s="1"/>
  <c r="L5" i="15"/>
  <c r="L27" i="11" s="1"/>
  <c r="L27" i="22" s="1"/>
  <c r="P5" i="15"/>
  <c r="P27" i="11" s="1"/>
  <c r="P27" i="22" s="1"/>
  <c r="E6" i="15"/>
  <c r="I6" i="15"/>
  <c r="I6" i="11" s="1"/>
  <c r="M6" i="15"/>
  <c r="M28" i="11" s="1"/>
  <c r="M28" i="22" s="1"/>
  <c r="Q6" i="15"/>
  <c r="Q6" i="11" s="1"/>
  <c r="F7" i="15"/>
  <c r="F7" i="11" s="1"/>
  <c r="F29" i="10" s="1"/>
  <c r="J7" i="15"/>
  <c r="J7" i="11" s="1"/>
  <c r="N7" i="15"/>
  <c r="N7" i="11" s="1"/>
  <c r="R7" i="15"/>
  <c r="R7" i="11" s="1"/>
  <c r="G8" i="15"/>
  <c r="G30" i="11" s="1"/>
  <c r="G30" i="22" s="1"/>
  <c r="K8" i="15"/>
  <c r="O8" i="15"/>
  <c r="O30" i="11" s="1"/>
  <c r="O30" i="22" s="1"/>
  <c r="D9" i="15"/>
  <c r="D9" i="11" s="1"/>
  <c r="D31" i="10" s="1"/>
  <c r="H9" i="15"/>
  <c r="H31" i="11" s="1"/>
  <c r="H31" i="22" s="1"/>
  <c r="L9" i="15"/>
  <c r="L9" i="11" s="1"/>
  <c r="P9" i="15"/>
  <c r="P9" i="11" s="1"/>
  <c r="E10" i="15"/>
  <c r="E10" i="11" s="1"/>
  <c r="I10" i="15"/>
  <c r="I32" i="11" s="1"/>
  <c r="I32" i="22" s="1"/>
  <c r="M10" i="15"/>
  <c r="M10" i="11" s="1"/>
  <c r="Q10" i="15"/>
  <c r="Q32" i="11" s="1"/>
  <c r="Q32" i="22" s="1"/>
  <c r="F11" i="15"/>
  <c r="F11" i="11" s="1"/>
  <c r="F33" i="10" s="1"/>
  <c r="J11" i="15"/>
  <c r="J33" i="11" s="1"/>
  <c r="J33" i="22" s="1"/>
  <c r="N11" i="15"/>
  <c r="N33" i="11" s="1"/>
  <c r="N33" i="22" s="1"/>
  <c r="R11" i="15"/>
  <c r="R33" i="11" s="1"/>
  <c r="R33" i="22" s="1"/>
  <c r="G12" i="15"/>
  <c r="G12" i="11" s="1"/>
  <c r="K12" i="15"/>
  <c r="K34" i="11" s="1"/>
  <c r="K34" i="22" s="1"/>
  <c r="O12" i="15"/>
  <c r="O34" i="11" s="1"/>
  <c r="O34" i="22" s="1"/>
  <c r="D13" i="15"/>
  <c r="D35" i="11" s="1"/>
  <c r="D35" i="22" s="1"/>
  <c r="H13" i="15"/>
  <c r="H13" i="11" s="1"/>
  <c r="L13" i="15"/>
  <c r="L35" i="11" s="1"/>
  <c r="L35" i="22" s="1"/>
  <c r="P13" i="15"/>
  <c r="P35" i="11" s="1"/>
  <c r="P35" i="22" s="1"/>
  <c r="E14" i="15"/>
  <c r="E36" i="11" s="1"/>
  <c r="E36" i="22" s="1"/>
  <c r="I14" i="15"/>
  <c r="I14" i="11" s="1"/>
  <c r="M14" i="15"/>
  <c r="M14" i="11" s="1"/>
  <c r="Q14" i="15"/>
  <c r="Q14" i="11" s="1"/>
  <c r="F15" i="15"/>
  <c r="F15" i="11" s="1"/>
  <c r="J15" i="15"/>
  <c r="J15" i="11" s="1"/>
  <c r="N15" i="15"/>
  <c r="N37" i="11" s="1"/>
  <c r="N37" i="22" s="1"/>
  <c r="R15" i="15"/>
  <c r="R15" i="11" s="1"/>
  <c r="G16" i="15"/>
  <c r="G38" i="11" s="1"/>
  <c r="G38" i="22" s="1"/>
  <c r="K16" i="15"/>
  <c r="K16" i="11" s="1"/>
  <c r="O16" i="15"/>
  <c r="O16" i="11" s="1"/>
  <c r="D17" i="15"/>
  <c r="D17" i="11" s="1"/>
  <c r="H17" i="15"/>
  <c r="H17" i="11" s="1"/>
  <c r="L17" i="15"/>
  <c r="L17" i="11" s="1"/>
  <c r="P17" i="15"/>
  <c r="P39" i="11" s="1"/>
  <c r="P39" i="22" s="1"/>
  <c r="E18" i="15"/>
  <c r="E18" i="11" s="1"/>
  <c r="I18" i="15"/>
  <c r="I40" i="11" s="1"/>
  <c r="I40" i="22" s="1"/>
  <c r="M18" i="15"/>
  <c r="M18" i="11" s="1"/>
  <c r="Q18" i="15"/>
  <c r="Q18" i="11" s="1"/>
  <c r="F19" i="15"/>
  <c r="F19" i="11" s="1"/>
  <c r="J19" i="15"/>
  <c r="J19" i="11" s="1"/>
  <c r="R19" i="15"/>
  <c r="R19" i="11" s="1"/>
  <c r="K20" i="15"/>
  <c r="K42" i="11" s="1"/>
  <c r="K42" i="22" s="1"/>
  <c r="C31" i="11"/>
  <c r="C31" i="22" s="1"/>
  <c r="L5" i="11"/>
  <c r="E28" i="11"/>
  <c r="E28" i="22" s="1"/>
  <c r="E6" i="11"/>
  <c r="E28" i="10" s="1"/>
  <c r="M6" i="11"/>
  <c r="Q28" i="11"/>
  <c r="Q28" i="22" s="1"/>
  <c r="F29" i="11"/>
  <c r="F29" i="22" s="1"/>
  <c r="N29" i="11"/>
  <c r="N29" i="22" s="1"/>
  <c r="G8" i="11"/>
  <c r="G30" i="10" s="1"/>
  <c r="O8" i="11"/>
  <c r="D31" i="11"/>
  <c r="D31" i="22" s="1"/>
  <c r="H9" i="11"/>
  <c r="H31" i="10" s="1"/>
  <c r="P31" i="11"/>
  <c r="P31" i="22" s="1"/>
  <c r="E32" i="11"/>
  <c r="E32" i="22" s="1"/>
  <c r="I10" i="11"/>
  <c r="Q10" i="11"/>
  <c r="G34" i="11"/>
  <c r="G34" i="22" s="1"/>
  <c r="O12" i="11"/>
  <c r="N41" i="11"/>
  <c r="N41" i="22" s="1"/>
  <c r="N19" i="11"/>
  <c r="N41" i="10" s="1"/>
  <c r="G42" i="11"/>
  <c r="G42" i="22" s="1"/>
  <c r="O42" i="11"/>
  <c r="O42" i="22" s="1"/>
  <c r="O20" i="11"/>
  <c r="D43" i="11"/>
  <c r="D43" i="22" s="1"/>
  <c r="D21" i="11"/>
  <c r="H43" i="11"/>
  <c r="H43" i="22" s="1"/>
  <c r="H21" i="11"/>
  <c r="L43" i="11"/>
  <c r="L43" i="22" s="1"/>
  <c r="L21" i="11"/>
  <c r="P43" i="11"/>
  <c r="P43" i="22" s="1"/>
  <c r="P21" i="11"/>
  <c r="C28" i="11"/>
  <c r="C28" i="22" s="1"/>
  <c r="C6" i="11"/>
  <c r="C32" i="11"/>
  <c r="C32" i="22" s="1"/>
  <c r="C10" i="11"/>
  <c r="C36" i="11"/>
  <c r="C36" i="22" s="1"/>
  <c r="C14" i="11"/>
  <c r="C40" i="11"/>
  <c r="C40" i="22" s="1"/>
  <c r="C18" i="11"/>
  <c r="D4" i="11"/>
  <c r="P4" i="11"/>
  <c r="E27" i="11"/>
  <c r="E27" i="22" s="1"/>
  <c r="E5" i="11"/>
  <c r="I27" i="11"/>
  <c r="I27" i="22" s="1"/>
  <c r="I5" i="11"/>
  <c r="M27" i="11"/>
  <c r="M27" i="22" s="1"/>
  <c r="M5" i="11"/>
  <c r="Q27" i="11"/>
  <c r="Q27" i="22" s="1"/>
  <c r="Q5" i="11"/>
  <c r="F28" i="11"/>
  <c r="F28" i="22" s="1"/>
  <c r="J28" i="11"/>
  <c r="J28" i="22" s="1"/>
  <c r="R28" i="11"/>
  <c r="R28" i="22" s="1"/>
  <c r="G29" i="11"/>
  <c r="G29" i="22" s="1"/>
  <c r="G7" i="11"/>
  <c r="G29" i="10" s="1"/>
  <c r="K29" i="11"/>
  <c r="K29" i="22" s="1"/>
  <c r="K7" i="11"/>
  <c r="O29" i="11"/>
  <c r="O29" i="22" s="1"/>
  <c r="O7" i="11"/>
  <c r="D8" i="11"/>
  <c r="H30" i="11"/>
  <c r="H30" i="22" s="1"/>
  <c r="H8" i="11"/>
  <c r="L8" i="11"/>
  <c r="P30" i="11"/>
  <c r="P30" i="22" s="1"/>
  <c r="P8" i="11"/>
  <c r="E31" i="11"/>
  <c r="E31" i="22" s="1"/>
  <c r="E9" i="11"/>
  <c r="I31" i="11"/>
  <c r="I31" i="22" s="1"/>
  <c r="I9" i="11"/>
  <c r="M31" i="11"/>
  <c r="M31" i="22" s="1"/>
  <c r="M9" i="11"/>
  <c r="Q31" i="11"/>
  <c r="Q31" i="22" s="1"/>
  <c r="Q9" i="11"/>
  <c r="F10" i="11"/>
  <c r="F32" i="10" s="1"/>
  <c r="J32" i="11"/>
  <c r="J32" i="22" s="1"/>
  <c r="N32" i="11"/>
  <c r="N32" i="22" s="1"/>
  <c r="R32" i="11"/>
  <c r="R32" i="22" s="1"/>
  <c r="G33" i="11"/>
  <c r="G33" i="22" s="1"/>
  <c r="G11" i="11"/>
  <c r="G33" i="10" s="1"/>
  <c r="K33" i="11"/>
  <c r="K33" i="22" s="1"/>
  <c r="K11" i="11"/>
  <c r="O33" i="11"/>
  <c r="O33" i="22" s="1"/>
  <c r="O11" i="11"/>
  <c r="D12" i="11"/>
  <c r="H34" i="11"/>
  <c r="H34" i="22" s="1"/>
  <c r="H12" i="11"/>
  <c r="L12" i="11"/>
  <c r="P34" i="11"/>
  <c r="P34" i="22" s="1"/>
  <c r="P12" i="11"/>
  <c r="E35" i="11"/>
  <c r="E35" i="22" s="1"/>
  <c r="E13" i="11"/>
  <c r="I35" i="11"/>
  <c r="I35" i="22" s="1"/>
  <c r="I13" i="11"/>
  <c r="M35" i="11"/>
  <c r="M35" i="22" s="1"/>
  <c r="M13" i="11"/>
  <c r="Q35" i="11"/>
  <c r="Q35" i="22" s="1"/>
  <c r="Q13" i="11"/>
  <c r="F36" i="11"/>
  <c r="F36" i="22" s="1"/>
  <c r="F14" i="11"/>
  <c r="J36" i="11"/>
  <c r="J36" i="22" s="1"/>
  <c r="J14" i="11"/>
  <c r="N36" i="11"/>
  <c r="N36" i="22" s="1"/>
  <c r="N14" i="11"/>
  <c r="R36" i="11"/>
  <c r="R36" i="22" s="1"/>
  <c r="R14" i="11"/>
  <c r="G37" i="11"/>
  <c r="G37" i="22" s="1"/>
  <c r="G15" i="11"/>
  <c r="K37" i="11"/>
  <c r="K37" i="22" s="1"/>
  <c r="K15" i="11"/>
  <c r="O37" i="11"/>
  <c r="O37" i="22" s="1"/>
  <c r="O15" i="11"/>
  <c r="D38" i="11"/>
  <c r="D38" i="22" s="1"/>
  <c r="D16" i="11"/>
  <c r="H38" i="11"/>
  <c r="H38" i="22" s="1"/>
  <c r="H16" i="11"/>
  <c r="L38" i="11"/>
  <c r="L38" i="22" s="1"/>
  <c r="L16" i="11"/>
  <c r="P38" i="11"/>
  <c r="P38" i="22" s="1"/>
  <c r="P16" i="11"/>
  <c r="E39" i="11"/>
  <c r="E39" i="22" s="1"/>
  <c r="E17" i="11"/>
  <c r="I39" i="11"/>
  <c r="I39" i="22" s="1"/>
  <c r="I17" i="11"/>
  <c r="M39" i="11"/>
  <c r="M39" i="22" s="1"/>
  <c r="M17" i="11"/>
  <c r="Q39" i="11"/>
  <c r="Q39" i="22" s="1"/>
  <c r="Q17" i="11"/>
  <c r="F40" i="11"/>
  <c r="F40" i="22" s="1"/>
  <c r="F18" i="11"/>
  <c r="J40" i="11"/>
  <c r="J40" i="22" s="1"/>
  <c r="J18" i="11"/>
  <c r="N40" i="11"/>
  <c r="N40" i="22" s="1"/>
  <c r="N18" i="11"/>
  <c r="N40" i="10" s="1"/>
  <c r="R40" i="11"/>
  <c r="R40" i="22" s="1"/>
  <c r="R18" i="11"/>
  <c r="R40" i="10" s="1"/>
  <c r="G41" i="11"/>
  <c r="G41" i="22" s="1"/>
  <c r="G19" i="11"/>
  <c r="K41" i="11"/>
  <c r="K41" i="22" s="1"/>
  <c r="K19" i="11"/>
  <c r="O41" i="11"/>
  <c r="O41" i="22" s="1"/>
  <c r="O19" i="11"/>
  <c r="D42" i="11"/>
  <c r="D42" i="22" s="1"/>
  <c r="D20" i="11"/>
  <c r="H42" i="11"/>
  <c r="H42" i="22" s="1"/>
  <c r="H20" i="11"/>
  <c r="L42" i="11"/>
  <c r="L42" i="22" s="1"/>
  <c r="L20" i="11"/>
  <c r="P42" i="11"/>
  <c r="P42" i="22" s="1"/>
  <c r="P20" i="11"/>
  <c r="E21" i="11"/>
  <c r="E43" i="11"/>
  <c r="E43" i="22" s="1"/>
  <c r="I21" i="11"/>
  <c r="I43" i="11"/>
  <c r="I43" i="22" s="1"/>
  <c r="M21" i="11"/>
  <c r="M43" i="11"/>
  <c r="M43" i="22" s="1"/>
  <c r="Q21" i="11"/>
  <c r="Q43" i="11"/>
  <c r="Q43" i="22" s="1"/>
  <c r="R3" i="11"/>
  <c r="R25" i="11"/>
  <c r="R25" i="22" s="1"/>
  <c r="N3" i="11"/>
  <c r="N25" i="11"/>
  <c r="N25" i="22" s="1"/>
  <c r="J3" i="11"/>
  <c r="J25" i="11"/>
  <c r="J25" i="22" s="1"/>
  <c r="F3" i="11"/>
  <c r="F25" i="11"/>
  <c r="F25" i="22" s="1"/>
  <c r="Q25" i="11"/>
  <c r="Q25" i="22" s="1"/>
  <c r="Q3" i="11"/>
  <c r="M25" i="11"/>
  <c r="M25" i="22" s="1"/>
  <c r="M3" i="11"/>
  <c r="I25" i="11"/>
  <c r="I25" i="22" s="1"/>
  <c r="I3" i="11"/>
  <c r="E25" i="11"/>
  <c r="E25" i="22" s="1"/>
  <c r="E3" i="11"/>
  <c r="C35" i="11"/>
  <c r="C35" i="22" s="1"/>
  <c r="C43" i="11"/>
  <c r="C43" i="22" s="1"/>
  <c r="G4" i="11"/>
  <c r="K4" i="11"/>
  <c r="D5" i="11"/>
  <c r="P5" i="11"/>
  <c r="C29" i="11"/>
  <c r="C29" i="22" s="1"/>
  <c r="C7" i="11"/>
  <c r="C33" i="11"/>
  <c r="C33" i="22" s="1"/>
  <c r="C11" i="11"/>
  <c r="C37" i="11"/>
  <c r="C37" i="22" s="1"/>
  <c r="C15" i="11"/>
  <c r="C41" i="11"/>
  <c r="C41" i="22" s="1"/>
  <c r="C19" i="11"/>
  <c r="E26" i="11"/>
  <c r="E26" i="22" s="1"/>
  <c r="E4" i="11"/>
  <c r="I26" i="11"/>
  <c r="I26" i="22" s="1"/>
  <c r="I4" i="11"/>
  <c r="M26" i="11"/>
  <c r="M26" i="22" s="1"/>
  <c r="M4" i="11"/>
  <c r="Q26" i="11"/>
  <c r="Q26" i="22" s="1"/>
  <c r="Q4" i="11"/>
  <c r="F27" i="11"/>
  <c r="F27" i="22" s="1"/>
  <c r="F5" i="11"/>
  <c r="J27" i="11"/>
  <c r="J27" i="22" s="1"/>
  <c r="J5" i="11"/>
  <c r="N27" i="11"/>
  <c r="N27" i="22" s="1"/>
  <c r="N5" i="11"/>
  <c r="R27" i="11"/>
  <c r="R27" i="22" s="1"/>
  <c r="R5" i="11"/>
  <c r="G28" i="11"/>
  <c r="G28" i="22" s="1"/>
  <c r="G6" i="11"/>
  <c r="G28" i="10" s="1"/>
  <c r="K28" i="11"/>
  <c r="K28" i="22" s="1"/>
  <c r="K6" i="11"/>
  <c r="O28" i="11"/>
  <c r="O28" i="22" s="1"/>
  <c r="O6" i="11"/>
  <c r="D29" i="11"/>
  <c r="D29" i="22" s="1"/>
  <c r="D7" i="11"/>
  <c r="D29" i="10" s="1"/>
  <c r="H29" i="11"/>
  <c r="H29" i="22" s="1"/>
  <c r="H7" i="11"/>
  <c r="H29" i="10" s="1"/>
  <c r="L29" i="11"/>
  <c r="L29" i="22" s="1"/>
  <c r="L7" i="11"/>
  <c r="P29" i="11"/>
  <c r="P29" i="22" s="1"/>
  <c r="P7" i="11"/>
  <c r="E30" i="11"/>
  <c r="E30" i="22" s="1"/>
  <c r="E8" i="11"/>
  <c r="I30" i="11"/>
  <c r="I30" i="22" s="1"/>
  <c r="I8" i="11"/>
  <c r="M30" i="11"/>
  <c r="M30" i="22" s="1"/>
  <c r="M8" i="11"/>
  <c r="Q30" i="11"/>
  <c r="Q30" i="22" s="1"/>
  <c r="Q8" i="11"/>
  <c r="F31" i="11"/>
  <c r="F31" i="22" s="1"/>
  <c r="F9" i="11"/>
  <c r="F31" i="10" s="1"/>
  <c r="J31" i="11"/>
  <c r="J31" i="22" s="1"/>
  <c r="J9" i="11"/>
  <c r="N31" i="11"/>
  <c r="N31" i="22" s="1"/>
  <c r="N9" i="11"/>
  <c r="R31" i="11"/>
  <c r="R31" i="22" s="1"/>
  <c r="R9" i="11"/>
  <c r="G32" i="11"/>
  <c r="G32" i="22" s="1"/>
  <c r="G10" i="11"/>
  <c r="K32" i="11"/>
  <c r="K32" i="22" s="1"/>
  <c r="K10" i="11"/>
  <c r="O32" i="11"/>
  <c r="O32" i="22" s="1"/>
  <c r="O10" i="11"/>
  <c r="D33" i="11"/>
  <c r="D33" i="22" s="1"/>
  <c r="D11" i="11"/>
  <c r="D33" i="10" s="1"/>
  <c r="H33" i="11"/>
  <c r="H33" i="22" s="1"/>
  <c r="H11" i="11"/>
  <c r="H33" i="10" s="1"/>
  <c r="L33" i="11"/>
  <c r="L33" i="22" s="1"/>
  <c r="L11" i="11"/>
  <c r="P33" i="11"/>
  <c r="P33" i="22" s="1"/>
  <c r="P11" i="11"/>
  <c r="E34" i="11"/>
  <c r="E34" i="22" s="1"/>
  <c r="E12" i="11"/>
  <c r="I34" i="11"/>
  <c r="I34" i="22" s="1"/>
  <c r="I12" i="11"/>
  <c r="M34" i="11"/>
  <c r="M34" i="22" s="1"/>
  <c r="M12" i="11"/>
  <c r="Q34" i="11"/>
  <c r="Q34" i="22" s="1"/>
  <c r="Q12" i="11"/>
  <c r="F35" i="11"/>
  <c r="F35" i="22" s="1"/>
  <c r="F13" i="11"/>
  <c r="J35" i="11"/>
  <c r="J35" i="22" s="1"/>
  <c r="J13" i="11"/>
  <c r="N35" i="11"/>
  <c r="N35" i="22" s="1"/>
  <c r="N13" i="11"/>
  <c r="R35" i="11"/>
  <c r="R35" i="22" s="1"/>
  <c r="R13" i="11"/>
  <c r="G36" i="11"/>
  <c r="G36" i="22" s="1"/>
  <c r="G14" i="11"/>
  <c r="K36" i="11"/>
  <c r="K36" i="22" s="1"/>
  <c r="K14" i="11"/>
  <c r="O36" i="11"/>
  <c r="O36" i="22" s="1"/>
  <c r="O14" i="11"/>
  <c r="D37" i="11"/>
  <c r="D37" i="22" s="1"/>
  <c r="D15" i="11"/>
  <c r="H37" i="11"/>
  <c r="H37" i="22" s="1"/>
  <c r="H15" i="11"/>
  <c r="L37" i="11"/>
  <c r="L37" i="22" s="1"/>
  <c r="L15" i="11"/>
  <c r="P37" i="11"/>
  <c r="P37" i="22" s="1"/>
  <c r="P15" i="11"/>
  <c r="E38" i="11"/>
  <c r="E38" i="22" s="1"/>
  <c r="E16" i="11"/>
  <c r="I38" i="11"/>
  <c r="I38" i="22" s="1"/>
  <c r="I16" i="11"/>
  <c r="M38" i="11"/>
  <c r="M38" i="22" s="1"/>
  <c r="M16" i="11"/>
  <c r="Q38" i="11"/>
  <c r="Q38" i="22" s="1"/>
  <c r="Q16" i="11"/>
  <c r="F39" i="11"/>
  <c r="F39" i="22" s="1"/>
  <c r="F17" i="11"/>
  <c r="J39" i="11"/>
  <c r="J39" i="22" s="1"/>
  <c r="J17" i="11"/>
  <c r="N39" i="11"/>
  <c r="N39" i="22" s="1"/>
  <c r="N17" i="11"/>
  <c r="N39" i="10" s="1"/>
  <c r="R39" i="11"/>
  <c r="R39" i="22" s="1"/>
  <c r="R17" i="11"/>
  <c r="R39" i="10" s="1"/>
  <c r="G40" i="11"/>
  <c r="G40" i="22" s="1"/>
  <c r="G18" i="11"/>
  <c r="K40" i="11"/>
  <c r="K40" i="22" s="1"/>
  <c r="O40" i="11"/>
  <c r="O40" i="22" s="1"/>
  <c r="O18" i="11"/>
  <c r="D41" i="11"/>
  <c r="D41" i="22" s="1"/>
  <c r="D19" i="11"/>
  <c r="H41" i="11"/>
  <c r="H41" i="22" s="1"/>
  <c r="H19" i="11"/>
  <c r="L41" i="11"/>
  <c r="L41" i="22" s="1"/>
  <c r="L19" i="11"/>
  <c r="P41" i="11"/>
  <c r="P41" i="22" s="1"/>
  <c r="P19" i="11"/>
  <c r="E42" i="11"/>
  <c r="E42" i="22" s="1"/>
  <c r="E20" i="11"/>
  <c r="I42" i="11"/>
  <c r="I42" i="22" s="1"/>
  <c r="I20" i="11"/>
  <c r="M42" i="11"/>
  <c r="M42" i="22" s="1"/>
  <c r="M20" i="11"/>
  <c r="Q20" i="11"/>
  <c r="Q42" i="11"/>
  <c r="Q42" i="22" s="1"/>
  <c r="F43" i="11"/>
  <c r="F43" i="22" s="1"/>
  <c r="J43" i="11"/>
  <c r="J43" i="22" s="1"/>
  <c r="J21" i="11"/>
  <c r="N43" i="11"/>
  <c r="N43" i="22" s="1"/>
  <c r="N21" i="11"/>
  <c r="R43" i="11"/>
  <c r="R43" i="22" s="1"/>
  <c r="R21" i="11"/>
  <c r="C30" i="11"/>
  <c r="C30" i="22" s="1"/>
  <c r="C8" i="11"/>
  <c r="C34" i="11"/>
  <c r="C34" i="22" s="1"/>
  <c r="C12" i="11"/>
  <c r="C38" i="11"/>
  <c r="C38" i="22" s="1"/>
  <c r="C16" i="11"/>
  <c r="C42" i="11"/>
  <c r="C42" i="22" s="1"/>
  <c r="C20" i="11"/>
  <c r="F26" i="11"/>
  <c r="F26" i="22" s="1"/>
  <c r="J26" i="11"/>
  <c r="J26" i="22" s="1"/>
  <c r="N26" i="11"/>
  <c r="N26" i="22" s="1"/>
  <c r="R26" i="11"/>
  <c r="R26" i="22" s="1"/>
  <c r="G27" i="11"/>
  <c r="G27" i="22" s="1"/>
  <c r="G5" i="11"/>
  <c r="K27" i="11"/>
  <c r="K27" i="22" s="1"/>
  <c r="K5" i="11"/>
  <c r="O27" i="11"/>
  <c r="O27" i="22" s="1"/>
  <c r="O5" i="11"/>
  <c r="D28" i="11"/>
  <c r="D28" i="22" s="1"/>
  <c r="D6" i="11"/>
  <c r="H28" i="11"/>
  <c r="H28" i="22" s="1"/>
  <c r="H6" i="11"/>
  <c r="L28" i="11"/>
  <c r="L28" i="22" s="1"/>
  <c r="L6" i="11"/>
  <c r="P28" i="11"/>
  <c r="P28" i="22" s="1"/>
  <c r="P6" i="11"/>
  <c r="E29" i="11"/>
  <c r="E29" i="22" s="1"/>
  <c r="E7" i="11"/>
  <c r="I29" i="11"/>
  <c r="I29" i="22" s="1"/>
  <c r="I7" i="11"/>
  <c r="M29" i="11"/>
  <c r="M29" i="22" s="1"/>
  <c r="M7" i="11"/>
  <c r="Q29" i="11"/>
  <c r="Q29" i="22" s="1"/>
  <c r="Q7" i="11"/>
  <c r="F30" i="11"/>
  <c r="F30" i="22" s="1"/>
  <c r="F8" i="11"/>
  <c r="F30" i="10" s="1"/>
  <c r="J30" i="11"/>
  <c r="J30" i="22" s="1"/>
  <c r="N8" i="11"/>
  <c r="R30" i="11"/>
  <c r="R30" i="22" s="1"/>
  <c r="G31" i="11"/>
  <c r="G31" i="22" s="1"/>
  <c r="G9" i="11"/>
  <c r="K31" i="11"/>
  <c r="K31" i="22" s="1"/>
  <c r="K9" i="11"/>
  <c r="O31" i="11"/>
  <c r="O31" i="22" s="1"/>
  <c r="O9" i="11"/>
  <c r="D32" i="11"/>
  <c r="D32" i="22" s="1"/>
  <c r="D10" i="11"/>
  <c r="H32" i="11"/>
  <c r="H32" i="22" s="1"/>
  <c r="H10" i="11"/>
  <c r="L32" i="11"/>
  <c r="L32" i="22" s="1"/>
  <c r="L10" i="11"/>
  <c r="P32" i="11"/>
  <c r="P32" i="22" s="1"/>
  <c r="P10" i="11"/>
  <c r="E33" i="11"/>
  <c r="E33" i="22" s="1"/>
  <c r="E11" i="11"/>
  <c r="I33" i="11"/>
  <c r="I33" i="22" s="1"/>
  <c r="I11" i="11"/>
  <c r="M33" i="11"/>
  <c r="M33" i="22" s="1"/>
  <c r="M11" i="11"/>
  <c r="Q33" i="11"/>
  <c r="Q33" i="22" s="1"/>
  <c r="Q11" i="11"/>
  <c r="F34" i="11"/>
  <c r="F34" i="22" s="1"/>
  <c r="F12" i="11"/>
  <c r="F34" i="10" s="1"/>
  <c r="J34" i="11"/>
  <c r="J34" i="22" s="1"/>
  <c r="J12" i="11"/>
  <c r="N34" i="11"/>
  <c r="N34" i="22" s="1"/>
  <c r="N12" i="11"/>
  <c r="R34" i="11"/>
  <c r="R34" i="22" s="1"/>
  <c r="R12" i="11"/>
  <c r="G35" i="11"/>
  <c r="G35" i="22" s="1"/>
  <c r="G13" i="11"/>
  <c r="K35" i="11"/>
  <c r="K35" i="22" s="1"/>
  <c r="K13" i="11"/>
  <c r="O35" i="11"/>
  <c r="O35" i="22" s="1"/>
  <c r="O13" i="11"/>
  <c r="D36" i="11"/>
  <c r="D36" i="22" s="1"/>
  <c r="H14" i="11"/>
  <c r="H36" i="11"/>
  <c r="H36" i="22" s="1"/>
  <c r="L36" i="11"/>
  <c r="L36" i="22" s="1"/>
  <c r="P36" i="11"/>
  <c r="P36" i="22" s="1"/>
  <c r="P14" i="11"/>
  <c r="E37" i="11"/>
  <c r="E37" i="22" s="1"/>
  <c r="E15" i="11"/>
  <c r="I37" i="11"/>
  <c r="I37" i="22" s="1"/>
  <c r="I15" i="11"/>
  <c r="M37" i="11"/>
  <c r="M37" i="22" s="1"/>
  <c r="M15" i="11"/>
  <c r="Q37" i="11"/>
  <c r="Q37" i="22" s="1"/>
  <c r="Q15" i="11"/>
  <c r="F38" i="11"/>
  <c r="F38" i="22" s="1"/>
  <c r="F16" i="11"/>
  <c r="J38" i="11"/>
  <c r="J38" i="22" s="1"/>
  <c r="J16" i="11"/>
  <c r="N38" i="11"/>
  <c r="N38" i="22" s="1"/>
  <c r="N16" i="11"/>
  <c r="R38" i="11"/>
  <c r="R38" i="22" s="1"/>
  <c r="R16" i="11"/>
  <c r="R38" i="10" s="1"/>
  <c r="G39" i="11"/>
  <c r="G39" i="22" s="1"/>
  <c r="G17" i="11"/>
  <c r="K39" i="11"/>
  <c r="K39" i="22" s="1"/>
  <c r="K17" i="11"/>
  <c r="O39" i="11"/>
  <c r="O39" i="22" s="1"/>
  <c r="O17" i="11"/>
  <c r="D40" i="11"/>
  <c r="D40" i="22" s="1"/>
  <c r="D18" i="11"/>
  <c r="H40" i="11"/>
  <c r="H40" i="22" s="1"/>
  <c r="H18" i="11"/>
  <c r="L40" i="11"/>
  <c r="L40" i="22" s="1"/>
  <c r="L18" i="11"/>
  <c r="P40" i="11"/>
  <c r="P40" i="22" s="1"/>
  <c r="P18" i="11"/>
  <c r="E41" i="11"/>
  <c r="E41" i="22" s="1"/>
  <c r="E19" i="11"/>
  <c r="I41" i="11"/>
  <c r="I41" i="22" s="1"/>
  <c r="I19" i="11"/>
  <c r="M41" i="11"/>
  <c r="M41" i="22" s="1"/>
  <c r="M19" i="11"/>
  <c r="Q41" i="11"/>
  <c r="Q41" i="22" s="1"/>
  <c r="Q19" i="11"/>
  <c r="F42" i="11"/>
  <c r="F42" i="22" s="1"/>
  <c r="F20" i="11"/>
  <c r="J42" i="11"/>
  <c r="J42" i="22" s="1"/>
  <c r="J20" i="11"/>
  <c r="N42" i="11"/>
  <c r="N42" i="22" s="1"/>
  <c r="N20" i="11"/>
  <c r="R42" i="11"/>
  <c r="R42" i="22" s="1"/>
  <c r="R20" i="11"/>
  <c r="G43" i="11"/>
  <c r="G43" i="22" s="1"/>
  <c r="G21" i="11"/>
  <c r="K43" i="11"/>
  <c r="K43" i="22" s="1"/>
  <c r="K21" i="11"/>
  <c r="O43" i="11"/>
  <c r="O43" i="22" s="1"/>
  <c r="O21" i="11"/>
  <c r="C27" i="11"/>
  <c r="C27" i="22" s="1"/>
  <c r="C5" i="11"/>
  <c r="P3" i="11"/>
  <c r="P25" i="11"/>
  <c r="P25" i="22" s="1"/>
  <c r="L25" i="11"/>
  <c r="L25" i="22" s="1"/>
  <c r="L3" i="11"/>
  <c r="H25" i="11"/>
  <c r="H25" i="22" s="1"/>
  <c r="H3" i="11"/>
  <c r="D25" i="11"/>
  <c r="D25" i="22" s="1"/>
  <c r="D3" i="11"/>
  <c r="O25" i="11"/>
  <c r="O25" i="22" s="1"/>
  <c r="O3" i="11"/>
  <c r="K25" i="11"/>
  <c r="K25" i="22" s="1"/>
  <c r="K3" i="11"/>
  <c r="G25" i="11"/>
  <c r="G25" i="22" s="1"/>
  <c r="G3" i="11"/>
  <c r="C25" i="11"/>
  <c r="C25" i="22" s="1"/>
  <c r="C3" i="11"/>
  <c r="D6" i="18" l="1"/>
  <c r="D8" i="18"/>
  <c r="D10" i="18"/>
  <c r="D12" i="18"/>
  <c r="E6" i="18"/>
  <c r="G7" i="18"/>
  <c r="E8" i="18"/>
  <c r="I8" i="18"/>
  <c r="G9" i="18"/>
  <c r="E10" i="18"/>
  <c r="I10" i="18"/>
  <c r="G11" i="18"/>
  <c r="E12" i="18"/>
  <c r="Q16" i="18"/>
  <c r="O17" i="18"/>
  <c r="Q18" i="18"/>
  <c r="O19" i="18"/>
  <c r="F7" i="18"/>
  <c r="F9" i="18"/>
  <c r="F11" i="18"/>
  <c r="R16" i="18"/>
  <c r="N17" i="18"/>
  <c r="R17" i="18"/>
  <c r="R18" i="18"/>
  <c r="E7" i="18"/>
  <c r="E9" i="18"/>
  <c r="E11" i="18"/>
  <c r="M19" i="18"/>
  <c r="H8" i="18"/>
  <c r="H10" i="18"/>
  <c r="H12" i="18"/>
  <c r="P16" i="18"/>
  <c r="P18" i="18"/>
  <c r="G6" i="18"/>
  <c r="G8" i="18"/>
  <c r="G10" i="18"/>
  <c r="G12" i="18"/>
  <c r="O16" i="18"/>
  <c r="O18" i="18"/>
  <c r="P19" i="18"/>
  <c r="D13" i="11"/>
  <c r="F6" i="18"/>
  <c r="D7" i="18"/>
  <c r="H7" i="18"/>
  <c r="F8" i="18"/>
  <c r="D9" i="18"/>
  <c r="H9" i="18"/>
  <c r="F10" i="18"/>
  <c r="D11" i="18"/>
  <c r="H11" i="18"/>
  <c r="F12" i="18"/>
  <c r="N18" i="18"/>
  <c r="N19" i="18"/>
  <c r="I9" i="18"/>
  <c r="I11" i="18"/>
  <c r="Q17" i="18"/>
  <c r="Q19" i="18"/>
  <c r="M20" i="18"/>
  <c r="L19" i="18"/>
  <c r="L20" i="18"/>
  <c r="R19" i="18"/>
  <c r="F4" i="7"/>
  <c r="F27" i="8"/>
  <c r="N4" i="7"/>
  <c r="N27" i="8"/>
  <c r="D5" i="7"/>
  <c r="D28" i="8"/>
  <c r="H5" i="7"/>
  <c r="H28" i="8"/>
  <c r="L5" i="7"/>
  <c r="L28" i="8"/>
  <c r="P5" i="7"/>
  <c r="P28" i="8"/>
  <c r="D4" i="7"/>
  <c r="D27" i="8"/>
  <c r="H4" i="7"/>
  <c r="H27" i="8"/>
  <c r="L4" i="7"/>
  <c r="L27" i="8"/>
  <c r="P4" i="7"/>
  <c r="P27" i="8"/>
  <c r="D6" i="7"/>
  <c r="D29" i="8"/>
  <c r="H6" i="7"/>
  <c r="H29" i="8"/>
  <c r="L6" i="7"/>
  <c r="L29" i="8"/>
  <c r="P6" i="7"/>
  <c r="P29" i="8"/>
  <c r="D8" i="7"/>
  <c r="D31" i="8"/>
  <c r="H8" i="7"/>
  <c r="H31" i="8"/>
  <c r="L8" i="7"/>
  <c r="L31" i="8"/>
  <c r="P8" i="7"/>
  <c r="P31" i="8"/>
  <c r="D10" i="7"/>
  <c r="D33" i="8"/>
  <c r="H10" i="7"/>
  <c r="H33" i="8"/>
  <c r="L10" i="7"/>
  <c r="L33" i="8"/>
  <c r="P10" i="7"/>
  <c r="P33" i="8"/>
  <c r="D12" i="7"/>
  <c r="D35" i="8"/>
  <c r="H12" i="7"/>
  <c r="H35" i="8"/>
  <c r="L12" i="7"/>
  <c r="L35" i="8"/>
  <c r="P12" i="7"/>
  <c r="P35" i="8"/>
  <c r="D14" i="7"/>
  <c r="D37" i="8"/>
  <c r="H14" i="7"/>
  <c r="H37" i="8"/>
  <c r="L14" i="7"/>
  <c r="L37" i="8"/>
  <c r="P14" i="7"/>
  <c r="P37" i="8"/>
  <c r="D16" i="7"/>
  <c r="D39" i="8"/>
  <c r="H16" i="7"/>
  <c r="H39" i="8"/>
  <c r="L16" i="7"/>
  <c r="L39" i="8"/>
  <c r="P16" i="7"/>
  <c r="P39" i="8"/>
  <c r="D41" i="8"/>
  <c r="D18" i="7"/>
  <c r="H41" i="8"/>
  <c r="H18" i="7"/>
  <c r="L41" i="8"/>
  <c r="L18" i="7"/>
  <c r="P41" i="8"/>
  <c r="P18" i="7"/>
  <c r="F43" i="8"/>
  <c r="F20" i="7"/>
  <c r="N43" i="8"/>
  <c r="N20" i="7"/>
  <c r="F44" i="8"/>
  <c r="F21" i="7"/>
  <c r="N44" i="8"/>
  <c r="N21" i="7"/>
  <c r="G3" i="7"/>
  <c r="G26" i="8"/>
  <c r="O3" i="7"/>
  <c r="O26" i="8"/>
  <c r="C5" i="7"/>
  <c r="C28" i="8"/>
  <c r="G5" i="7"/>
  <c r="G28" i="8"/>
  <c r="K5" i="7"/>
  <c r="K28" i="8"/>
  <c r="O5" i="7"/>
  <c r="O28" i="8"/>
  <c r="C6" i="7"/>
  <c r="C29" i="8"/>
  <c r="E6" i="7"/>
  <c r="E29" i="8"/>
  <c r="G6" i="7"/>
  <c r="G29" i="8"/>
  <c r="I6" i="7"/>
  <c r="I29" i="8"/>
  <c r="K6" i="7"/>
  <c r="K29" i="8"/>
  <c r="M6" i="7"/>
  <c r="M29" i="8"/>
  <c r="O6" i="7"/>
  <c r="O29" i="8"/>
  <c r="Q6" i="7"/>
  <c r="Q29" i="8"/>
  <c r="C7" i="7"/>
  <c r="C30" i="8"/>
  <c r="G7" i="7"/>
  <c r="G30" i="8"/>
  <c r="K7" i="7"/>
  <c r="K30" i="8"/>
  <c r="O7" i="7"/>
  <c r="O30" i="8"/>
  <c r="C8" i="7"/>
  <c r="C31" i="8"/>
  <c r="E8" i="7"/>
  <c r="E31" i="8"/>
  <c r="G8" i="7"/>
  <c r="G31" i="8"/>
  <c r="I8" i="7"/>
  <c r="I31" i="8"/>
  <c r="K8" i="7"/>
  <c r="K31" i="8"/>
  <c r="M8" i="7"/>
  <c r="M31" i="8"/>
  <c r="O8" i="7"/>
  <c r="O31" i="8"/>
  <c r="Q8" i="7"/>
  <c r="Q31" i="8"/>
  <c r="C9" i="7"/>
  <c r="C32" i="8"/>
  <c r="G9" i="7"/>
  <c r="G32" i="8"/>
  <c r="K9" i="7"/>
  <c r="K32" i="8"/>
  <c r="O9" i="7"/>
  <c r="O32" i="8"/>
  <c r="C10" i="7"/>
  <c r="C33" i="8"/>
  <c r="E10" i="7"/>
  <c r="E33" i="8"/>
  <c r="G10" i="7"/>
  <c r="G33" i="8"/>
  <c r="I10" i="7"/>
  <c r="I33" i="8"/>
  <c r="K10" i="7"/>
  <c r="K33" i="8"/>
  <c r="M10" i="7"/>
  <c r="M33" i="8"/>
  <c r="O10" i="7"/>
  <c r="O33" i="8"/>
  <c r="Q10" i="7"/>
  <c r="Q33" i="8"/>
  <c r="C11" i="7"/>
  <c r="C34" i="8"/>
  <c r="G11" i="7"/>
  <c r="G34" i="8"/>
  <c r="K11" i="7"/>
  <c r="K34" i="8"/>
  <c r="O11" i="7"/>
  <c r="O34" i="8"/>
  <c r="C12" i="7"/>
  <c r="C35" i="8"/>
  <c r="E12" i="7"/>
  <c r="E35" i="8"/>
  <c r="G12" i="7"/>
  <c r="G35" i="8"/>
  <c r="I12" i="7"/>
  <c r="I35" i="8"/>
  <c r="K12" i="7"/>
  <c r="K35" i="8"/>
  <c r="M12" i="7"/>
  <c r="M35" i="8"/>
  <c r="O12" i="7"/>
  <c r="O35" i="8"/>
  <c r="Q12" i="7"/>
  <c r="Q35" i="8"/>
  <c r="C13" i="7"/>
  <c r="C36" i="8"/>
  <c r="G13" i="7"/>
  <c r="G36" i="8"/>
  <c r="K13" i="7"/>
  <c r="K36" i="8"/>
  <c r="O13" i="7"/>
  <c r="O36" i="8"/>
  <c r="C14" i="7"/>
  <c r="C37" i="8"/>
  <c r="E14" i="7"/>
  <c r="E37" i="8"/>
  <c r="G14" i="7"/>
  <c r="G37" i="8"/>
  <c r="I14" i="7"/>
  <c r="I37" i="8"/>
  <c r="K14" i="7"/>
  <c r="K37" i="8"/>
  <c r="M14" i="7"/>
  <c r="M37" i="8"/>
  <c r="O14" i="7"/>
  <c r="O37" i="8"/>
  <c r="Q14" i="7"/>
  <c r="Q37" i="8"/>
  <c r="C15" i="7"/>
  <c r="C38" i="8"/>
  <c r="G15" i="7"/>
  <c r="G38" i="8"/>
  <c r="K15" i="7"/>
  <c r="K38" i="8"/>
  <c r="O15" i="7"/>
  <c r="O38" i="8"/>
  <c r="C16" i="7"/>
  <c r="C39" i="8"/>
  <c r="E16" i="7"/>
  <c r="E39" i="8"/>
  <c r="G16" i="7"/>
  <c r="G39" i="8"/>
  <c r="I16" i="7"/>
  <c r="I39" i="8"/>
  <c r="K16" i="7"/>
  <c r="K39" i="8"/>
  <c r="M16" i="7"/>
  <c r="M39" i="8"/>
  <c r="O16" i="7"/>
  <c r="O39" i="8"/>
  <c r="Q16" i="7"/>
  <c r="Q39" i="8"/>
  <c r="C17" i="7"/>
  <c r="C40" i="8"/>
  <c r="G17" i="7"/>
  <c r="G40" i="8"/>
  <c r="K17" i="7"/>
  <c r="K40" i="8"/>
  <c r="O17" i="7"/>
  <c r="O40" i="8"/>
  <c r="C18" i="7"/>
  <c r="C41" i="8"/>
  <c r="E18" i="7"/>
  <c r="E41" i="8"/>
  <c r="G18" i="7"/>
  <c r="G41" i="8"/>
  <c r="I18" i="7"/>
  <c r="I41" i="8"/>
  <c r="K18" i="7"/>
  <c r="K41" i="8"/>
  <c r="M18" i="7"/>
  <c r="M41" i="8"/>
  <c r="O18" i="7"/>
  <c r="O41" i="8"/>
  <c r="Q18" i="7"/>
  <c r="Q41" i="8"/>
  <c r="C19" i="7"/>
  <c r="C42" i="8"/>
  <c r="G19" i="7"/>
  <c r="G42" i="8"/>
  <c r="K19" i="7"/>
  <c r="K42" i="8"/>
  <c r="O19" i="7"/>
  <c r="O42" i="8"/>
  <c r="C20" i="7"/>
  <c r="C43" i="8"/>
  <c r="I20" i="7"/>
  <c r="I43" i="8"/>
  <c r="K20" i="7"/>
  <c r="K43" i="8"/>
  <c r="E21" i="7"/>
  <c r="E44" i="8"/>
  <c r="I21" i="7"/>
  <c r="I44" i="8"/>
  <c r="M21" i="7"/>
  <c r="M44" i="8"/>
  <c r="F3" i="7"/>
  <c r="F26" i="8"/>
  <c r="J3" i="7"/>
  <c r="J26" i="8"/>
  <c r="N3" i="7"/>
  <c r="N26" i="8"/>
  <c r="R3" i="7"/>
  <c r="R26" i="8"/>
  <c r="D42" i="8"/>
  <c r="D19" i="7"/>
  <c r="H42" i="8"/>
  <c r="H19" i="7"/>
  <c r="P42" i="8"/>
  <c r="P19" i="7"/>
  <c r="H43" i="8"/>
  <c r="H20" i="7"/>
  <c r="H44" i="8"/>
  <c r="H21" i="7"/>
  <c r="I3" i="7"/>
  <c r="I26" i="8"/>
  <c r="Q3" i="7"/>
  <c r="Q26" i="8"/>
  <c r="J4" i="7"/>
  <c r="J27" i="8"/>
  <c r="R4" i="7"/>
  <c r="R27" i="8"/>
  <c r="F5" i="7"/>
  <c r="F28" i="8"/>
  <c r="J5" i="7"/>
  <c r="J28" i="8"/>
  <c r="N5" i="7"/>
  <c r="N28" i="8"/>
  <c r="R5" i="7"/>
  <c r="R28" i="8"/>
  <c r="F6" i="7"/>
  <c r="F29" i="8"/>
  <c r="J6" i="7"/>
  <c r="J29" i="8"/>
  <c r="N6" i="7"/>
  <c r="N29" i="8"/>
  <c r="R6" i="7"/>
  <c r="R29" i="8"/>
  <c r="D7" i="7"/>
  <c r="D30" i="8"/>
  <c r="F7" i="7"/>
  <c r="F30" i="8"/>
  <c r="H7" i="7"/>
  <c r="H30" i="8"/>
  <c r="J7" i="7"/>
  <c r="J30" i="8"/>
  <c r="L7" i="7"/>
  <c r="L30" i="8"/>
  <c r="N7" i="7"/>
  <c r="N30" i="8"/>
  <c r="P7" i="7"/>
  <c r="P30" i="8"/>
  <c r="R7" i="7"/>
  <c r="R30" i="8"/>
  <c r="F8" i="7"/>
  <c r="F31" i="8"/>
  <c r="J8" i="7"/>
  <c r="J31" i="8"/>
  <c r="N8" i="7"/>
  <c r="N31" i="8"/>
  <c r="R8" i="7"/>
  <c r="R31" i="8"/>
  <c r="D9" i="7"/>
  <c r="D32" i="8"/>
  <c r="F9" i="7"/>
  <c r="F32" i="8"/>
  <c r="H9" i="7"/>
  <c r="H32" i="8"/>
  <c r="J9" i="7"/>
  <c r="J32" i="8"/>
  <c r="L9" i="7"/>
  <c r="L32" i="8"/>
  <c r="N9" i="7"/>
  <c r="N32" i="8"/>
  <c r="P9" i="7"/>
  <c r="P32" i="8"/>
  <c r="R9" i="7"/>
  <c r="R32" i="8"/>
  <c r="F10" i="7"/>
  <c r="F33" i="8"/>
  <c r="J10" i="7"/>
  <c r="J33" i="8"/>
  <c r="N10" i="7"/>
  <c r="N33" i="8"/>
  <c r="R10" i="7"/>
  <c r="R33" i="8"/>
  <c r="D11" i="7"/>
  <c r="D34" i="8"/>
  <c r="F11" i="7"/>
  <c r="F34" i="8"/>
  <c r="H11" i="7"/>
  <c r="H34" i="8"/>
  <c r="J11" i="7"/>
  <c r="J34" i="8"/>
  <c r="L11" i="7"/>
  <c r="L34" i="8"/>
  <c r="N11" i="7"/>
  <c r="N34" i="8"/>
  <c r="P11" i="7"/>
  <c r="P34" i="8"/>
  <c r="R11" i="7"/>
  <c r="R34" i="8"/>
  <c r="F12" i="7"/>
  <c r="F35" i="8"/>
  <c r="J12" i="7"/>
  <c r="J35" i="8"/>
  <c r="N12" i="7"/>
  <c r="N35" i="8"/>
  <c r="R12" i="7"/>
  <c r="R35" i="8"/>
  <c r="D13" i="7"/>
  <c r="D36" i="8"/>
  <c r="F13" i="7"/>
  <c r="F36" i="8"/>
  <c r="H13" i="7"/>
  <c r="H36" i="8"/>
  <c r="J13" i="7"/>
  <c r="J36" i="8"/>
  <c r="L13" i="7"/>
  <c r="L36" i="8"/>
  <c r="N13" i="7"/>
  <c r="N36" i="8"/>
  <c r="P13" i="7"/>
  <c r="P36" i="8"/>
  <c r="R13" i="7"/>
  <c r="R36" i="8"/>
  <c r="F14" i="7"/>
  <c r="F37" i="8"/>
  <c r="J14" i="7"/>
  <c r="J37" i="8"/>
  <c r="N14" i="7"/>
  <c r="N37" i="8"/>
  <c r="R14" i="7"/>
  <c r="R37" i="8"/>
  <c r="D15" i="7"/>
  <c r="D38" i="8"/>
  <c r="F15" i="7"/>
  <c r="F38" i="8"/>
  <c r="H15" i="7"/>
  <c r="H38" i="8"/>
  <c r="J15" i="7"/>
  <c r="J38" i="8"/>
  <c r="L15" i="7"/>
  <c r="L38" i="8"/>
  <c r="N15" i="7"/>
  <c r="N38" i="8"/>
  <c r="P15" i="7"/>
  <c r="P38" i="8"/>
  <c r="R15" i="7"/>
  <c r="R38" i="8"/>
  <c r="F16" i="7"/>
  <c r="F39" i="8"/>
  <c r="J16" i="7"/>
  <c r="J39" i="8"/>
  <c r="N16" i="7"/>
  <c r="N39" i="8"/>
  <c r="R16" i="7"/>
  <c r="R39" i="8"/>
  <c r="D17" i="7"/>
  <c r="D40" i="8"/>
  <c r="F17" i="7"/>
  <c r="F40" i="8"/>
  <c r="H17" i="7"/>
  <c r="H40" i="8"/>
  <c r="J40" i="8"/>
  <c r="J17" i="7"/>
  <c r="L40" i="8"/>
  <c r="L17" i="7"/>
  <c r="N40" i="8"/>
  <c r="N17" i="7"/>
  <c r="P40" i="8"/>
  <c r="P17" i="7"/>
  <c r="R40" i="8"/>
  <c r="R17" i="7"/>
  <c r="F41" i="8"/>
  <c r="F18" i="7"/>
  <c r="J41" i="8"/>
  <c r="J18" i="7"/>
  <c r="N41" i="8"/>
  <c r="N18" i="7"/>
  <c r="R41" i="8"/>
  <c r="R18" i="7"/>
  <c r="F42" i="8"/>
  <c r="F19" i="7"/>
  <c r="J42" i="8"/>
  <c r="J19" i="7"/>
  <c r="N42" i="8"/>
  <c r="N19" i="7"/>
  <c r="R42" i="8"/>
  <c r="R19" i="7"/>
  <c r="J43" i="8"/>
  <c r="J20" i="7"/>
  <c r="J44" i="8"/>
  <c r="J21" i="7"/>
  <c r="K3" i="7"/>
  <c r="K26" i="8"/>
  <c r="C3" i="7"/>
  <c r="C26" i="8"/>
  <c r="C4" i="7"/>
  <c r="C27" i="8"/>
  <c r="E4" i="7"/>
  <c r="E27" i="8"/>
  <c r="G4" i="7"/>
  <c r="G27" i="8"/>
  <c r="I4" i="7"/>
  <c r="I27" i="8"/>
  <c r="K4" i="7"/>
  <c r="K27" i="8"/>
  <c r="M4" i="7"/>
  <c r="M27" i="8"/>
  <c r="O4" i="7"/>
  <c r="O27" i="8"/>
  <c r="Q4" i="7"/>
  <c r="Q27" i="8"/>
  <c r="E5" i="7"/>
  <c r="E28" i="8"/>
  <c r="I5" i="7"/>
  <c r="I28" i="8"/>
  <c r="M5" i="7"/>
  <c r="M28" i="8"/>
  <c r="Q5" i="7"/>
  <c r="Q28" i="8"/>
  <c r="E7" i="7"/>
  <c r="E30" i="8"/>
  <c r="I7" i="7"/>
  <c r="I30" i="8"/>
  <c r="M7" i="7"/>
  <c r="M30" i="8"/>
  <c r="Q7" i="7"/>
  <c r="Q30" i="8"/>
  <c r="E9" i="7"/>
  <c r="E32" i="8"/>
  <c r="I9" i="7"/>
  <c r="I32" i="8"/>
  <c r="M9" i="7"/>
  <c r="M32" i="8"/>
  <c r="Q9" i="7"/>
  <c r="Q32" i="8"/>
  <c r="E11" i="7"/>
  <c r="E34" i="8"/>
  <c r="I11" i="7"/>
  <c r="I34" i="8"/>
  <c r="M11" i="7"/>
  <c r="M34" i="8"/>
  <c r="Q11" i="7"/>
  <c r="Q34" i="8"/>
  <c r="E13" i="7"/>
  <c r="E36" i="8"/>
  <c r="I13" i="7"/>
  <c r="I36" i="8"/>
  <c r="M13" i="7"/>
  <c r="M36" i="8"/>
  <c r="Q13" i="7"/>
  <c r="Q36" i="8"/>
  <c r="E15" i="7"/>
  <c r="E38" i="8"/>
  <c r="I15" i="7"/>
  <c r="I38" i="8"/>
  <c r="M15" i="7"/>
  <c r="M38" i="8"/>
  <c r="Q15" i="7"/>
  <c r="Q38" i="8"/>
  <c r="E17" i="7"/>
  <c r="E40" i="8"/>
  <c r="I17" i="7"/>
  <c r="I40" i="8"/>
  <c r="M17" i="7"/>
  <c r="M40" i="8"/>
  <c r="Q17" i="7"/>
  <c r="Q40" i="8"/>
  <c r="E19" i="7"/>
  <c r="E42" i="8"/>
  <c r="I19" i="7"/>
  <c r="I42" i="8"/>
  <c r="M19" i="7"/>
  <c r="M42" i="8"/>
  <c r="Q19" i="7"/>
  <c r="Q42" i="8"/>
  <c r="E20" i="7"/>
  <c r="E43" i="8"/>
  <c r="G20" i="7"/>
  <c r="G43" i="8"/>
  <c r="M20" i="7"/>
  <c r="M43" i="8"/>
  <c r="C21" i="7"/>
  <c r="C44" i="8"/>
  <c r="G21" i="7"/>
  <c r="G44" i="8"/>
  <c r="K21" i="7"/>
  <c r="K44" i="8"/>
  <c r="D3" i="7"/>
  <c r="D26" i="8"/>
  <c r="H3" i="7"/>
  <c r="H26" i="8"/>
  <c r="L3" i="7"/>
  <c r="L26" i="8"/>
  <c r="P3" i="7"/>
  <c r="P26" i="8"/>
  <c r="L42" i="8"/>
  <c r="L19" i="7"/>
  <c r="D43" i="8"/>
  <c r="D20" i="7"/>
  <c r="L43" i="8"/>
  <c r="L20" i="7"/>
  <c r="D44" i="8"/>
  <c r="D21" i="7"/>
  <c r="L44" i="8"/>
  <c r="L21" i="7"/>
  <c r="E3" i="7"/>
  <c r="E26" i="8"/>
  <c r="M3" i="7"/>
  <c r="M26" i="8"/>
  <c r="E29" i="10"/>
  <c r="D28" i="10"/>
  <c r="Q38" i="10"/>
  <c r="E34" i="10"/>
  <c r="G32" i="10"/>
  <c r="I30" i="10"/>
  <c r="E30" i="10"/>
  <c r="L42" i="10"/>
  <c r="O41" i="10"/>
  <c r="Q39" i="10"/>
  <c r="P38" i="10"/>
  <c r="I31" i="10"/>
  <c r="E31" i="10"/>
  <c r="I32" i="10"/>
  <c r="R41" i="10"/>
  <c r="G34" i="10"/>
  <c r="E32" i="10"/>
  <c r="Q41" i="10"/>
  <c r="M41" i="10"/>
  <c r="P40" i="10"/>
  <c r="O39" i="10"/>
  <c r="I33" i="10"/>
  <c r="E33" i="10"/>
  <c r="H32" i="10"/>
  <c r="D32" i="10"/>
  <c r="G31" i="10"/>
  <c r="M42" i="10"/>
  <c r="P41" i="10"/>
  <c r="L41" i="10"/>
  <c r="O40" i="10"/>
  <c r="H34" i="10"/>
  <c r="D34" i="10"/>
  <c r="H30" i="10"/>
  <c r="D30" i="10"/>
  <c r="Q40" i="10"/>
  <c r="O38" i="10"/>
  <c r="F33" i="11"/>
  <c r="F33" i="22" s="1"/>
  <c r="C26" i="11"/>
  <c r="C26" i="22" s="1"/>
  <c r="N28" i="11"/>
  <c r="N28" i="22" s="1"/>
  <c r="L4" i="11"/>
  <c r="H35" i="11"/>
  <c r="H35" i="22" s="1"/>
  <c r="N11" i="11"/>
  <c r="R29" i="11"/>
  <c r="R29" i="22" s="1"/>
  <c r="O26" i="11"/>
  <c r="O26" i="22" s="1"/>
  <c r="G16" i="11"/>
  <c r="R11" i="11"/>
  <c r="J26" i="18"/>
  <c r="R26" i="18"/>
  <c r="F27" i="18"/>
  <c r="J27" i="18"/>
  <c r="N27" i="18"/>
  <c r="R27" i="18"/>
  <c r="J28" i="18"/>
  <c r="R28" i="18"/>
  <c r="F29" i="18"/>
  <c r="J29" i="18"/>
  <c r="N29" i="18"/>
  <c r="R29" i="18"/>
  <c r="J30" i="18"/>
  <c r="R30" i="18"/>
  <c r="F31" i="18"/>
  <c r="J31" i="18"/>
  <c r="N31" i="18"/>
  <c r="R31" i="18"/>
  <c r="J32" i="18"/>
  <c r="R32" i="18"/>
  <c r="F33" i="18"/>
  <c r="J33" i="18"/>
  <c r="N33" i="18"/>
  <c r="R33" i="18"/>
  <c r="J34" i="18"/>
  <c r="R34" i="18"/>
  <c r="F35" i="18"/>
  <c r="J35" i="18"/>
  <c r="N35" i="18"/>
  <c r="R35" i="18"/>
  <c r="J36" i="18"/>
  <c r="R36" i="18"/>
  <c r="F37" i="18"/>
  <c r="J37" i="18"/>
  <c r="N37" i="18"/>
  <c r="R37" i="18"/>
  <c r="J38" i="18"/>
  <c r="R38" i="18"/>
  <c r="F39" i="18"/>
  <c r="J39" i="18"/>
  <c r="N39" i="18"/>
  <c r="R39" i="18"/>
  <c r="J40" i="18"/>
  <c r="R40" i="18"/>
  <c r="J41" i="18"/>
  <c r="R41" i="18"/>
  <c r="R42" i="18"/>
  <c r="R43" i="18"/>
  <c r="C25" i="18"/>
  <c r="G27" i="18"/>
  <c r="O27" i="18"/>
  <c r="E28" i="18"/>
  <c r="I28" i="18"/>
  <c r="M28" i="18"/>
  <c r="Q28" i="18"/>
  <c r="G29" i="18"/>
  <c r="O29" i="18"/>
  <c r="E30" i="18"/>
  <c r="I30" i="18"/>
  <c r="M30" i="18"/>
  <c r="Q30" i="18"/>
  <c r="G31" i="18"/>
  <c r="O31" i="18"/>
  <c r="E32" i="18"/>
  <c r="I32" i="18"/>
  <c r="M32" i="18"/>
  <c r="Q32" i="18"/>
  <c r="G33" i="18"/>
  <c r="O33" i="18"/>
  <c r="E34" i="18"/>
  <c r="I34" i="18"/>
  <c r="M34" i="18"/>
  <c r="Q34" i="18"/>
  <c r="G35" i="18"/>
  <c r="O35" i="18"/>
  <c r="E36" i="18"/>
  <c r="I36" i="18"/>
  <c r="M36" i="18"/>
  <c r="Q36" i="18"/>
  <c r="G37" i="18"/>
  <c r="O37" i="18"/>
  <c r="E38" i="18"/>
  <c r="I38" i="18"/>
  <c r="M38" i="18"/>
  <c r="Q38" i="18"/>
  <c r="G39" i="18"/>
  <c r="O39" i="18"/>
  <c r="E40" i="18"/>
  <c r="I40" i="18"/>
  <c r="M40" i="18"/>
  <c r="Q40" i="18"/>
  <c r="G41" i="18"/>
  <c r="O41" i="18"/>
  <c r="K42" i="18"/>
  <c r="I43" i="18"/>
  <c r="Q43" i="18"/>
  <c r="J25" i="18"/>
  <c r="R25" i="18"/>
  <c r="H41" i="18"/>
  <c r="H42" i="18"/>
  <c r="H43" i="18"/>
  <c r="I25" i="18"/>
  <c r="H26" i="18"/>
  <c r="P26" i="18"/>
  <c r="H28" i="18"/>
  <c r="P28" i="18"/>
  <c r="H30" i="18"/>
  <c r="P30" i="18"/>
  <c r="H32" i="18"/>
  <c r="P32" i="18"/>
  <c r="H34" i="18"/>
  <c r="P34" i="18"/>
  <c r="H36" i="18"/>
  <c r="P36" i="18"/>
  <c r="H38" i="18"/>
  <c r="P38" i="18"/>
  <c r="H40" i="18"/>
  <c r="P40" i="18"/>
  <c r="N42" i="18"/>
  <c r="N43" i="18"/>
  <c r="O25" i="18"/>
  <c r="C26" i="18"/>
  <c r="G26" i="18"/>
  <c r="K26" i="18"/>
  <c r="O26" i="18"/>
  <c r="E27" i="18"/>
  <c r="M27" i="18"/>
  <c r="E29" i="18"/>
  <c r="M29" i="18"/>
  <c r="E31" i="18"/>
  <c r="M31" i="18"/>
  <c r="E33" i="18"/>
  <c r="M33" i="18"/>
  <c r="E35" i="18"/>
  <c r="M35" i="18"/>
  <c r="E37" i="18"/>
  <c r="M37" i="18"/>
  <c r="E39" i="18"/>
  <c r="M39" i="18"/>
  <c r="E41" i="18"/>
  <c r="M41" i="18"/>
  <c r="E42" i="18"/>
  <c r="Q42" i="18"/>
  <c r="G43" i="18"/>
  <c r="O43" i="18"/>
  <c r="H25" i="18"/>
  <c r="P25" i="18"/>
  <c r="D42" i="18"/>
  <c r="D43" i="18"/>
  <c r="E25" i="18"/>
  <c r="F26" i="18"/>
  <c r="N26" i="18"/>
  <c r="D27" i="18"/>
  <c r="H27" i="18"/>
  <c r="L27" i="18"/>
  <c r="P27" i="18"/>
  <c r="F28" i="18"/>
  <c r="N28" i="18"/>
  <c r="D29" i="18"/>
  <c r="H29" i="18"/>
  <c r="L29" i="18"/>
  <c r="P29" i="18"/>
  <c r="F30" i="18"/>
  <c r="N30" i="18"/>
  <c r="D31" i="18"/>
  <c r="H31" i="18"/>
  <c r="L31" i="18"/>
  <c r="P31" i="18"/>
  <c r="F32" i="18"/>
  <c r="N32" i="18"/>
  <c r="D33" i="18"/>
  <c r="H33" i="18"/>
  <c r="L33" i="18"/>
  <c r="P33" i="18"/>
  <c r="F34" i="18"/>
  <c r="N34" i="18"/>
  <c r="D35" i="18"/>
  <c r="H35" i="18"/>
  <c r="L35" i="18"/>
  <c r="P35" i="18"/>
  <c r="F36" i="18"/>
  <c r="N36" i="18"/>
  <c r="D37" i="18"/>
  <c r="H37" i="18"/>
  <c r="L37" i="18"/>
  <c r="P37" i="18"/>
  <c r="F38" i="18"/>
  <c r="N38" i="18"/>
  <c r="D39" i="18"/>
  <c r="H39" i="18"/>
  <c r="L39" i="18"/>
  <c r="P39" i="18"/>
  <c r="F40" i="18"/>
  <c r="N40" i="18"/>
  <c r="F41" i="18"/>
  <c r="N41" i="18"/>
  <c r="J42" i="18"/>
  <c r="J43" i="18"/>
  <c r="K25" i="18"/>
  <c r="C27" i="18"/>
  <c r="K27" i="18"/>
  <c r="C28" i="18"/>
  <c r="G28" i="18"/>
  <c r="K28" i="18"/>
  <c r="O28" i="18"/>
  <c r="C29" i="18"/>
  <c r="K29" i="18"/>
  <c r="C30" i="18"/>
  <c r="G30" i="18"/>
  <c r="K30" i="18"/>
  <c r="O30" i="18"/>
  <c r="C31" i="18"/>
  <c r="K31" i="18"/>
  <c r="C32" i="18"/>
  <c r="G32" i="18"/>
  <c r="K32" i="18"/>
  <c r="O32" i="18"/>
  <c r="C33" i="18"/>
  <c r="K33" i="18"/>
  <c r="C34" i="18"/>
  <c r="G34" i="18"/>
  <c r="K34" i="18"/>
  <c r="O34" i="18"/>
  <c r="C35" i="18"/>
  <c r="K35" i="18"/>
  <c r="C36" i="18"/>
  <c r="G36" i="18"/>
  <c r="K36" i="18"/>
  <c r="O36" i="18"/>
  <c r="C37" i="18"/>
  <c r="K37" i="18"/>
  <c r="C38" i="18"/>
  <c r="G38" i="18"/>
  <c r="K38" i="18"/>
  <c r="O38" i="18"/>
  <c r="C39" i="18"/>
  <c r="K39" i="18"/>
  <c r="C40" i="18"/>
  <c r="G40" i="18"/>
  <c r="K40" i="18"/>
  <c r="O40" i="18"/>
  <c r="C41" i="18"/>
  <c r="K41" i="18"/>
  <c r="C42" i="18"/>
  <c r="I42" i="18"/>
  <c r="O42" i="18"/>
  <c r="E43" i="18"/>
  <c r="M43" i="18"/>
  <c r="F25" i="18"/>
  <c r="N25" i="18"/>
  <c r="D41" i="18"/>
  <c r="P41" i="18"/>
  <c r="P42" i="18"/>
  <c r="P43" i="18"/>
  <c r="Q25" i="18"/>
  <c r="L13" i="11"/>
  <c r="K12" i="11"/>
  <c r="J11" i="11"/>
  <c r="D26" i="18"/>
  <c r="L26" i="18"/>
  <c r="D28" i="18"/>
  <c r="L28" i="18"/>
  <c r="D30" i="18"/>
  <c r="L30" i="18"/>
  <c r="D32" i="18"/>
  <c r="L32" i="18"/>
  <c r="D34" i="18"/>
  <c r="L34" i="18"/>
  <c r="D36" i="18"/>
  <c r="L36" i="18"/>
  <c r="D38" i="18"/>
  <c r="L38" i="18"/>
  <c r="D40" i="18"/>
  <c r="L40" i="18"/>
  <c r="F42" i="18"/>
  <c r="F43" i="18"/>
  <c r="G25" i="18"/>
  <c r="E26" i="18"/>
  <c r="I26" i="18"/>
  <c r="M26" i="18"/>
  <c r="Q26" i="18"/>
  <c r="I27" i="18"/>
  <c r="Q27" i="18"/>
  <c r="I29" i="18"/>
  <c r="Q29" i="18"/>
  <c r="I31" i="18"/>
  <c r="Q31" i="18"/>
  <c r="I33" i="18"/>
  <c r="Q33" i="18"/>
  <c r="I35" i="18"/>
  <c r="Q35" i="18"/>
  <c r="I37" i="18"/>
  <c r="Q37" i="18"/>
  <c r="I39" i="18"/>
  <c r="Q39" i="18"/>
  <c r="I41" i="18"/>
  <c r="Q41" i="18"/>
  <c r="G42" i="18"/>
  <c r="M42" i="18"/>
  <c r="C43" i="18"/>
  <c r="K43" i="18"/>
  <c r="D25" i="18"/>
  <c r="L25" i="18"/>
  <c r="L41" i="18"/>
  <c r="L42" i="18"/>
  <c r="L43" i="18"/>
  <c r="M25" i="18"/>
  <c r="J26" i="24"/>
  <c r="J4" i="24"/>
  <c r="J26" i="7" s="1"/>
  <c r="R26" i="24"/>
  <c r="R4" i="24"/>
  <c r="R26" i="7" s="1"/>
  <c r="F27" i="24"/>
  <c r="F5" i="24"/>
  <c r="F27" i="7" s="1"/>
  <c r="H27" i="24"/>
  <c r="H5" i="24"/>
  <c r="H27" i="7" s="1"/>
  <c r="L27" i="24"/>
  <c r="L5" i="24"/>
  <c r="L27" i="7" s="1"/>
  <c r="P27" i="24"/>
  <c r="P5" i="24"/>
  <c r="P27" i="7" s="1"/>
  <c r="J28" i="24"/>
  <c r="J6" i="24"/>
  <c r="J28" i="7" s="1"/>
  <c r="R28" i="24"/>
  <c r="R6" i="24"/>
  <c r="R28" i="7" s="1"/>
  <c r="F29" i="24"/>
  <c r="F7" i="24"/>
  <c r="F29" i="7" s="1"/>
  <c r="J29" i="24"/>
  <c r="J7" i="24"/>
  <c r="J29" i="7" s="1"/>
  <c r="N29" i="24"/>
  <c r="N7" i="24"/>
  <c r="N29" i="7" s="1"/>
  <c r="R29" i="24"/>
  <c r="R7" i="24"/>
  <c r="R29" i="7" s="1"/>
  <c r="J30" i="24"/>
  <c r="J8" i="24"/>
  <c r="J30" i="7" s="1"/>
  <c r="R30" i="24"/>
  <c r="R8" i="24"/>
  <c r="R30" i="7" s="1"/>
  <c r="F31" i="24"/>
  <c r="F9" i="24"/>
  <c r="F31" i="7" s="1"/>
  <c r="J31" i="24"/>
  <c r="J9" i="24"/>
  <c r="J31" i="7" s="1"/>
  <c r="N31" i="24"/>
  <c r="N9" i="24"/>
  <c r="N31" i="7" s="1"/>
  <c r="R31" i="24"/>
  <c r="R9" i="24"/>
  <c r="R31" i="7" s="1"/>
  <c r="J32" i="24"/>
  <c r="J10" i="24"/>
  <c r="J32" i="7" s="1"/>
  <c r="N32" i="24"/>
  <c r="N10" i="24"/>
  <c r="N32" i="7" s="1"/>
  <c r="R32" i="24"/>
  <c r="R10" i="24"/>
  <c r="R32" i="7" s="1"/>
  <c r="F33" i="24"/>
  <c r="F11" i="24"/>
  <c r="F33" i="7" s="1"/>
  <c r="J33" i="24"/>
  <c r="J11" i="24"/>
  <c r="J33" i="7" s="1"/>
  <c r="N33" i="24"/>
  <c r="N11" i="24"/>
  <c r="N33" i="7" s="1"/>
  <c r="R33" i="24"/>
  <c r="R11" i="24"/>
  <c r="R33" i="7" s="1"/>
  <c r="J34" i="24"/>
  <c r="J12" i="24"/>
  <c r="J34" i="7" s="1"/>
  <c r="R34" i="24"/>
  <c r="R12" i="24"/>
  <c r="R34" i="7" s="1"/>
  <c r="F35" i="24"/>
  <c r="F13" i="24"/>
  <c r="F35" i="7" s="1"/>
  <c r="J35" i="24"/>
  <c r="J13" i="24"/>
  <c r="J35" i="7" s="1"/>
  <c r="N35" i="24"/>
  <c r="N13" i="24"/>
  <c r="N35" i="7" s="1"/>
  <c r="R35" i="24"/>
  <c r="R13" i="24"/>
  <c r="R35" i="7" s="1"/>
  <c r="J36" i="24"/>
  <c r="J14" i="24"/>
  <c r="J36" i="7" s="1"/>
  <c r="R36" i="24"/>
  <c r="R14" i="24"/>
  <c r="R36" i="7" s="1"/>
  <c r="F37" i="24"/>
  <c r="F15" i="24"/>
  <c r="F37" i="7" s="1"/>
  <c r="J37" i="24"/>
  <c r="J15" i="24"/>
  <c r="J37" i="7" s="1"/>
  <c r="N37" i="24"/>
  <c r="N15" i="24"/>
  <c r="N37" i="7" s="1"/>
  <c r="R37" i="24"/>
  <c r="R15" i="24"/>
  <c r="R37" i="7" s="1"/>
  <c r="J38" i="24"/>
  <c r="J16" i="24"/>
  <c r="J38" i="7" s="1"/>
  <c r="R38" i="24"/>
  <c r="R16" i="24"/>
  <c r="R38" i="7" s="1"/>
  <c r="F39" i="24"/>
  <c r="F17" i="24"/>
  <c r="F39" i="7" s="1"/>
  <c r="J39" i="24"/>
  <c r="J17" i="24"/>
  <c r="J39" i="7" s="1"/>
  <c r="N39" i="24"/>
  <c r="N17" i="24"/>
  <c r="N39" i="7" s="1"/>
  <c r="R39" i="24"/>
  <c r="R17" i="24"/>
  <c r="R39" i="7" s="1"/>
  <c r="J40" i="24"/>
  <c r="J18" i="24"/>
  <c r="J40" i="7" s="1"/>
  <c r="R40" i="24"/>
  <c r="R18" i="24"/>
  <c r="R40" i="7" s="1"/>
  <c r="J41" i="24"/>
  <c r="J19" i="24"/>
  <c r="J41" i="7" s="1"/>
  <c r="C25" i="24"/>
  <c r="C3" i="24"/>
  <c r="C25" i="7" s="1"/>
  <c r="C27" i="24"/>
  <c r="C5" i="24"/>
  <c r="C27" i="7" s="1"/>
  <c r="K27" i="24"/>
  <c r="K5" i="24"/>
  <c r="K27" i="7" s="1"/>
  <c r="C28" i="24"/>
  <c r="C6" i="24"/>
  <c r="C28" i="7" s="1"/>
  <c r="I28" i="24"/>
  <c r="I6" i="24"/>
  <c r="I28" i="7" s="1"/>
  <c r="D26" i="24"/>
  <c r="D4" i="24"/>
  <c r="D26" i="7" s="1"/>
  <c r="H26" i="24"/>
  <c r="H4" i="24"/>
  <c r="H26" i="7" s="1"/>
  <c r="L26" i="24"/>
  <c r="L4" i="24"/>
  <c r="L26" i="7" s="1"/>
  <c r="P26" i="24"/>
  <c r="P4" i="24"/>
  <c r="P26" i="7" s="1"/>
  <c r="D28" i="24"/>
  <c r="D6" i="24"/>
  <c r="D28" i="7" s="1"/>
  <c r="H28" i="24"/>
  <c r="H6" i="24"/>
  <c r="H28" i="7" s="1"/>
  <c r="L28" i="24"/>
  <c r="L6" i="24"/>
  <c r="L28" i="7" s="1"/>
  <c r="P28" i="24"/>
  <c r="P6" i="24"/>
  <c r="P28" i="7" s="1"/>
  <c r="D30" i="24"/>
  <c r="D8" i="24"/>
  <c r="D30" i="7" s="1"/>
  <c r="H30" i="24"/>
  <c r="H8" i="24"/>
  <c r="H30" i="7" s="1"/>
  <c r="L30" i="24"/>
  <c r="L8" i="24"/>
  <c r="L30" i="7" s="1"/>
  <c r="P30" i="24"/>
  <c r="P8" i="24"/>
  <c r="P30" i="7" s="1"/>
  <c r="D32" i="24"/>
  <c r="D10" i="24"/>
  <c r="D32" i="7" s="1"/>
  <c r="H32" i="24"/>
  <c r="H10" i="24"/>
  <c r="H32" i="7" s="1"/>
  <c r="L32" i="24"/>
  <c r="L10" i="24"/>
  <c r="L32" i="7" s="1"/>
  <c r="P32" i="24"/>
  <c r="P10" i="24"/>
  <c r="P32" i="7" s="1"/>
  <c r="D34" i="24"/>
  <c r="D12" i="24"/>
  <c r="D34" i="7" s="1"/>
  <c r="H34" i="24"/>
  <c r="H12" i="24"/>
  <c r="H34" i="7" s="1"/>
  <c r="L34" i="24"/>
  <c r="L12" i="24"/>
  <c r="L34" i="7" s="1"/>
  <c r="P34" i="24"/>
  <c r="P12" i="24"/>
  <c r="P34" i="7" s="1"/>
  <c r="D36" i="24"/>
  <c r="D14" i="24"/>
  <c r="D36" i="7" s="1"/>
  <c r="H36" i="24"/>
  <c r="H14" i="24"/>
  <c r="H36" i="7" s="1"/>
  <c r="L36" i="24"/>
  <c r="L14" i="24"/>
  <c r="L36" i="7" s="1"/>
  <c r="P36" i="24"/>
  <c r="P14" i="24"/>
  <c r="P36" i="7" s="1"/>
  <c r="D38" i="24"/>
  <c r="D16" i="24"/>
  <c r="D38" i="7" s="1"/>
  <c r="H38" i="24"/>
  <c r="H16" i="24"/>
  <c r="H38" i="7" s="1"/>
  <c r="L38" i="24"/>
  <c r="L16" i="24"/>
  <c r="L38" i="7" s="1"/>
  <c r="P38" i="24"/>
  <c r="P16" i="24"/>
  <c r="P38" i="7" s="1"/>
  <c r="D40" i="24"/>
  <c r="D18" i="24"/>
  <c r="D40" i="7" s="1"/>
  <c r="H40" i="24"/>
  <c r="H18" i="24"/>
  <c r="H40" i="7" s="1"/>
  <c r="L40" i="24"/>
  <c r="L18" i="24"/>
  <c r="L40" i="7" s="1"/>
  <c r="P40" i="24"/>
  <c r="P18" i="24"/>
  <c r="P40" i="7" s="1"/>
  <c r="F42" i="24"/>
  <c r="F20" i="24"/>
  <c r="F42" i="7" s="1"/>
  <c r="N42" i="24"/>
  <c r="N20" i="24"/>
  <c r="N42" i="7" s="1"/>
  <c r="F43" i="24"/>
  <c r="F21" i="24"/>
  <c r="F43" i="7" s="1"/>
  <c r="N43" i="24"/>
  <c r="N21" i="24"/>
  <c r="N43" i="7" s="1"/>
  <c r="G25" i="24"/>
  <c r="G3" i="24"/>
  <c r="G25" i="7" s="1"/>
  <c r="O25" i="24"/>
  <c r="O3" i="24"/>
  <c r="O25" i="7" s="1"/>
  <c r="C26" i="24"/>
  <c r="C4" i="24"/>
  <c r="C26" i="7" s="1"/>
  <c r="E26" i="24"/>
  <c r="E4" i="24"/>
  <c r="E26" i="7" s="1"/>
  <c r="G26" i="24"/>
  <c r="G4" i="24"/>
  <c r="G26" i="7" s="1"/>
  <c r="I26" i="24"/>
  <c r="I4" i="24"/>
  <c r="I26" i="7" s="1"/>
  <c r="K26" i="24"/>
  <c r="K4" i="24"/>
  <c r="K26" i="7" s="1"/>
  <c r="M26" i="24"/>
  <c r="M4" i="24"/>
  <c r="M26" i="7" s="1"/>
  <c r="O26" i="24"/>
  <c r="O4" i="24"/>
  <c r="O26" i="7" s="1"/>
  <c r="Q26" i="24"/>
  <c r="Q4" i="24"/>
  <c r="Q26" i="7" s="1"/>
  <c r="E27" i="24"/>
  <c r="E5" i="24"/>
  <c r="E27" i="7" s="1"/>
  <c r="I27" i="24"/>
  <c r="I5" i="24"/>
  <c r="I27" i="7" s="1"/>
  <c r="M27" i="24"/>
  <c r="M5" i="24"/>
  <c r="M27" i="7" s="1"/>
  <c r="Q27" i="24"/>
  <c r="Q5" i="24"/>
  <c r="Q27" i="7" s="1"/>
  <c r="E29" i="24"/>
  <c r="E7" i="24"/>
  <c r="E29" i="7" s="1"/>
  <c r="I29" i="24"/>
  <c r="I7" i="24"/>
  <c r="I29" i="7" s="1"/>
  <c r="M29" i="24"/>
  <c r="M7" i="24"/>
  <c r="M29" i="7" s="1"/>
  <c r="Q29" i="24"/>
  <c r="Q7" i="24"/>
  <c r="Q29" i="7" s="1"/>
  <c r="E31" i="24"/>
  <c r="E9" i="24"/>
  <c r="E31" i="7" s="1"/>
  <c r="I31" i="24"/>
  <c r="I9" i="24"/>
  <c r="I31" i="7" s="1"/>
  <c r="M31" i="24"/>
  <c r="M9" i="24"/>
  <c r="M31" i="7" s="1"/>
  <c r="Q31" i="24"/>
  <c r="Q9" i="24"/>
  <c r="Q31" i="7" s="1"/>
  <c r="E33" i="24"/>
  <c r="E11" i="24"/>
  <c r="E33" i="7" s="1"/>
  <c r="I33" i="24"/>
  <c r="I11" i="24"/>
  <c r="I33" i="7" s="1"/>
  <c r="M33" i="24"/>
  <c r="M11" i="24"/>
  <c r="M33" i="7" s="1"/>
  <c r="Q33" i="24"/>
  <c r="Q11" i="24"/>
  <c r="Q33" i="7" s="1"/>
  <c r="E35" i="24"/>
  <c r="E13" i="24"/>
  <c r="E35" i="7" s="1"/>
  <c r="I35" i="24"/>
  <c r="I13" i="24"/>
  <c r="I35" i="7" s="1"/>
  <c r="M35" i="24"/>
  <c r="M13" i="24"/>
  <c r="M35" i="7" s="1"/>
  <c r="Q35" i="24"/>
  <c r="Q13" i="24"/>
  <c r="Q35" i="7" s="1"/>
  <c r="E37" i="24"/>
  <c r="E15" i="24"/>
  <c r="E37" i="7" s="1"/>
  <c r="I37" i="24"/>
  <c r="I15" i="24"/>
  <c r="I37" i="7" s="1"/>
  <c r="M37" i="24"/>
  <c r="M15" i="24"/>
  <c r="M37" i="7" s="1"/>
  <c r="Q37" i="24"/>
  <c r="Q15" i="24"/>
  <c r="Q37" i="7" s="1"/>
  <c r="E39" i="24"/>
  <c r="E17" i="24"/>
  <c r="E39" i="7" s="1"/>
  <c r="I39" i="24"/>
  <c r="I17" i="24"/>
  <c r="I39" i="7" s="1"/>
  <c r="M39" i="24"/>
  <c r="M17" i="24"/>
  <c r="M39" i="7" s="1"/>
  <c r="Q39" i="24"/>
  <c r="Q17" i="24"/>
  <c r="Q39" i="7" s="1"/>
  <c r="E41" i="24"/>
  <c r="E19" i="24"/>
  <c r="E41" i="7" s="1"/>
  <c r="I41" i="24"/>
  <c r="I19" i="24"/>
  <c r="I41" i="7" s="1"/>
  <c r="M41" i="24"/>
  <c r="M19" i="24"/>
  <c r="M41" i="7" s="1"/>
  <c r="Q41" i="24"/>
  <c r="Q19" i="24"/>
  <c r="Q41" i="7" s="1"/>
  <c r="E42" i="24"/>
  <c r="E20" i="24"/>
  <c r="E42" i="7" s="1"/>
  <c r="G42" i="24"/>
  <c r="G20" i="24"/>
  <c r="G42" i="7" s="1"/>
  <c r="M42" i="24"/>
  <c r="M20" i="24"/>
  <c r="M42" i="7" s="1"/>
  <c r="Q42" i="24"/>
  <c r="Q20" i="24"/>
  <c r="C43" i="24"/>
  <c r="C21" i="24"/>
  <c r="C43" i="7" s="1"/>
  <c r="G43" i="24"/>
  <c r="G21" i="24"/>
  <c r="G43" i="7" s="1"/>
  <c r="K43" i="24"/>
  <c r="K21" i="24"/>
  <c r="K43" i="7" s="1"/>
  <c r="O43" i="24"/>
  <c r="O21" i="24"/>
  <c r="D25" i="24"/>
  <c r="D3" i="24"/>
  <c r="D25" i="7" s="1"/>
  <c r="H25" i="24"/>
  <c r="H3" i="24"/>
  <c r="H25" i="7" s="1"/>
  <c r="L25" i="24"/>
  <c r="L3" i="24"/>
  <c r="L25" i="7" s="1"/>
  <c r="P25" i="24"/>
  <c r="P3" i="24"/>
  <c r="P25" i="7" s="1"/>
  <c r="L41" i="24"/>
  <c r="L19" i="24"/>
  <c r="L41" i="7" s="1"/>
  <c r="D42" i="24"/>
  <c r="D20" i="24"/>
  <c r="D42" i="7" s="1"/>
  <c r="L42" i="24"/>
  <c r="L20" i="24"/>
  <c r="L42" i="7" s="1"/>
  <c r="D43" i="24"/>
  <c r="D21" i="24"/>
  <c r="D43" i="7" s="1"/>
  <c r="L43" i="24"/>
  <c r="L21" i="24"/>
  <c r="L43" i="7" s="1"/>
  <c r="E25" i="24"/>
  <c r="E3" i="24"/>
  <c r="E25" i="7" s="1"/>
  <c r="M25" i="24"/>
  <c r="M3" i="24"/>
  <c r="M25" i="7" s="1"/>
  <c r="F26" i="24"/>
  <c r="F4" i="24"/>
  <c r="F26" i="7" s="1"/>
  <c r="N26" i="24"/>
  <c r="N4" i="24"/>
  <c r="N26" i="7" s="1"/>
  <c r="D27" i="24"/>
  <c r="D5" i="24"/>
  <c r="D27" i="7" s="1"/>
  <c r="J27" i="24"/>
  <c r="J5" i="24"/>
  <c r="J27" i="7" s="1"/>
  <c r="N27" i="24"/>
  <c r="N5" i="24"/>
  <c r="N27" i="7" s="1"/>
  <c r="R27" i="24"/>
  <c r="R5" i="24"/>
  <c r="R27" i="7" s="1"/>
  <c r="F28" i="24"/>
  <c r="F6" i="24"/>
  <c r="F28" i="7" s="1"/>
  <c r="N28" i="24"/>
  <c r="N6" i="24"/>
  <c r="N28" i="7" s="1"/>
  <c r="D29" i="24"/>
  <c r="D7" i="24"/>
  <c r="D29" i="7" s="1"/>
  <c r="H29" i="24"/>
  <c r="H7" i="24"/>
  <c r="H29" i="7" s="1"/>
  <c r="L29" i="24"/>
  <c r="L7" i="24"/>
  <c r="L29" i="7" s="1"/>
  <c r="P29" i="24"/>
  <c r="P7" i="24"/>
  <c r="P29" i="7" s="1"/>
  <c r="F30" i="24"/>
  <c r="F8" i="24"/>
  <c r="F30" i="7" s="1"/>
  <c r="N30" i="24"/>
  <c r="N8" i="24"/>
  <c r="N30" i="7" s="1"/>
  <c r="D31" i="24"/>
  <c r="D9" i="24"/>
  <c r="D31" i="7" s="1"/>
  <c r="H31" i="24"/>
  <c r="H9" i="24"/>
  <c r="H31" i="7" s="1"/>
  <c r="L31" i="24"/>
  <c r="L9" i="24"/>
  <c r="L31" i="7" s="1"/>
  <c r="P31" i="24"/>
  <c r="P9" i="24"/>
  <c r="P31" i="7" s="1"/>
  <c r="F32" i="24"/>
  <c r="F10" i="24"/>
  <c r="F32" i="7" s="1"/>
  <c r="D33" i="24"/>
  <c r="D11" i="24"/>
  <c r="D33" i="7" s="1"/>
  <c r="H33" i="24"/>
  <c r="H11" i="24"/>
  <c r="H33" i="7" s="1"/>
  <c r="L33" i="24"/>
  <c r="L11" i="24"/>
  <c r="L33" i="7" s="1"/>
  <c r="P33" i="24"/>
  <c r="P11" i="24"/>
  <c r="P33" i="7" s="1"/>
  <c r="F34" i="24"/>
  <c r="F12" i="24"/>
  <c r="F34" i="7" s="1"/>
  <c r="N34" i="24"/>
  <c r="N12" i="24"/>
  <c r="N34" i="7" s="1"/>
  <c r="D35" i="24"/>
  <c r="D13" i="24"/>
  <c r="D35" i="7" s="1"/>
  <c r="H35" i="24"/>
  <c r="H13" i="24"/>
  <c r="H35" i="7" s="1"/>
  <c r="L35" i="24"/>
  <c r="L13" i="24"/>
  <c r="L35" i="7" s="1"/>
  <c r="P35" i="24"/>
  <c r="P13" i="24"/>
  <c r="P35" i="7" s="1"/>
  <c r="F36" i="24"/>
  <c r="F14" i="24"/>
  <c r="F36" i="7" s="1"/>
  <c r="N36" i="24"/>
  <c r="N14" i="24"/>
  <c r="N36" i="7" s="1"/>
  <c r="D37" i="24"/>
  <c r="D15" i="24"/>
  <c r="D37" i="7" s="1"/>
  <c r="H37" i="24"/>
  <c r="H15" i="24"/>
  <c r="H37" i="7" s="1"/>
  <c r="L37" i="24"/>
  <c r="L15" i="24"/>
  <c r="L37" i="7" s="1"/>
  <c r="P37" i="24"/>
  <c r="P15" i="24"/>
  <c r="P37" i="7" s="1"/>
  <c r="F38" i="24"/>
  <c r="F16" i="24"/>
  <c r="F38" i="7" s="1"/>
  <c r="N38" i="24"/>
  <c r="N16" i="24"/>
  <c r="N38" i="7" s="1"/>
  <c r="D39" i="24"/>
  <c r="D17" i="24"/>
  <c r="D39" i="7" s="1"/>
  <c r="H39" i="24"/>
  <c r="H17" i="24"/>
  <c r="H39" i="7" s="1"/>
  <c r="L39" i="24"/>
  <c r="L17" i="24"/>
  <c r="L39" i="7" s="1"/>
  <c r="P39" i="24"/>
  <c r="P17" i="24"/>
  <c r="P39" i="7" s="1"/>
  <c r="F40" i="24"/>
  <c r="F18" i="24"/>
  <c r="F40" i="7" s="1"/>
  <c r="N40" i="24"/>
  <c r="N18" i="24"/>
  <c r="N40" i="7" s="1"/>
  <c r="F41" i="24"/>
  <c r="F19" i="24"/>
  <c r="F41" i="7" s="1"/>
  <c r="N41" i="24"/>
  <c r="N19" i="24"/>
  <c r="N41" i="7" s="1"/>
  <c r="R41" i="24"/>
  <c r="R19" i="24"/>
  <c r="J42" i="24"/>
  <c r="J20" i="24"/>
  <c r="J42" i="7" s="1"/>
  <c r="R42" i="24"/>
  <c r="R20" i="24"/>
  <c r="J43" i="24"/>
  <c r="J21" i="24"/>
  <c r="J43" i="7" s="1"/>
  <c r="R43" i="24"/>
  <c r="R21" i="24"/>
  <c r="K25" i="24"/>
  <c r="K3" i="24"/>
  <c r="K25" i="7" s="1"/>
  <c r="G27" i="24"/>
  <c r="G5" i="24"/>
  <c r="G27" i="7" s="1"/>
  <c r="O27" i="24"/>
  <c r="O5" i="24"/>
  <c r="O27" i="7" s="1"/>
  <c r="E28" i="24"/>
  <c r="E6" i="24"/>
  <c r="E28" i="7" s="1"/>
  <c r="G28" i="24"/>
  <c r="G6" i="24"/>
  <c r="G28" i="7" s="1"/>
  <c r="K28" i="24"/>
  <c r="K6" i="24"/>
  <c r="K28" i="7" s="1"/>
  <c r="M28" i="24"/>
  <c r="M6" i="24"/>
  <c r="M28" i="7" s="1"/>
  <c r="O28" i="24"/>
  <c r="O6" i="24"/>
  <c r="O28" i="7" s="1"/>
  <c r="Q28" i="24"/>
  <c r="Q6" i="24"/>
  <c r="Q28" i="7" s="1"/>
  <c r="C29" i="24"/>
  <c r="C7" i="24"/>
  <c r="C29" i="7" s="1"/>
  <c r="G29" i="24"/>
  <c r="G7" i="24"/>
  <c r="G29" i="7" s="1"/>
  <c r="K29" i="24"/>
  <c r="K7" i="24"/>
  <c r="K29" i="7" s="1"/>
  <c r="O29" i="24"/>
  <c r="O7" i="24"/>
  <c r="O29" i="7" s="1"/>
  <c r="C30" i="24"/>
  <c r="C8" i="24"/>
  <c r="C30" i="7" s="1"/>
  <c r="E30" i="24"/>
  <c r="E8" i="24"/>
  <c r="E30" i="7" s="1"/>
  <c r="G30" i="24"/>
  <c r="G8" i="24"/>
  <c r="G30" i="7" s="1"/>
  <c r="I30" i="24"/>
  <c r="I8" i="24"/>
  <c r="I30" i="7" s="1"/>
  <c r="K30" i="24"/>
  <c r="K8" i="24"/>
  <c r="K30" i="7" s="1"/>
  <c r="M30" i="24"/>
  <c r="M8" i="24"/>
  <c r="M30" i="7" s="1"/>
  <c r="O30" i="24"/>
  <c r="O8" i="24"/>
  <c r="O30" i="7" s="1"/>
  <c r="Q30" i="24"/>
  <c r="Q8" i="24"/>
  <c r="Q30" i="7" s="1"/>
  <c r="C31" i="24"/>
  <c r="C9" i="24"/>
  <c r="C31" i="7" s="1"/>
  <c r="G31" i="24"/>
  <c r="G9" i="24"/>
  <c r="G31" i="7" s="1"/>
  <c r="K31" i="24"/>
  <c r="K9" i="24"/>
  <c r="K31" i="7" s="1"/>
  <c r="O31" i="24"/>
  <c r="O9" i="24"/>
  <c r="O31" i="7" s="1"/>
  <c r="C32" i="24"/>
  <c r="C10" i="24"/>
  <c r="C32" i="7" s="1"/>
  <c r="E32" i="24"/>
  <c r="E10" i="24"/>
  <c r="E32" i="7" s="1"/>
  <c r="G32" i="24"/>
  <c r="G10" i="24"/>
  <c r="G32" i="7" s="1"/>
  <c r="I32" i="24"/>
  <c r="I10" i="24"/>
  <c r="I32" i="7" s="1"/>
  <c r="K32" i="24"/>
  <c r="K10" i="24"/>
  <c r="K32" i="7" s="1"/>
  <c r="M32" i="24"/>
  <c r="M10" i="24"/>
  <c r="M32" i="7" s="1"/>
  <c r="O32" i="24"/>
  <c r="O10" i="24"/>
  <c r="O32" i="7" s="1"/>
  <c r="Q32" i="24"/>
  <c r="Q10" i="24"/>
  <c r="Q32" i="7" s="1"/>
  <c r="C33" i="24"/>
  <c r="C11" i="24"/>
  <c r="C33" i="7" s="1"/>
  <c r="G33" i="24"/>
  <c r="G11" i="24"/>
  <c r="G33" i="7" s="1"/>
  <c r="K33" i="24"/>
  <c r="K11" i="24"/>
  <c r="K33" i="7" s="1"/>
  <c r="O33" i="24"/>
  <c r="O11" i="24"/>
  <c r="O33" i="7" s="1"/>
  <c r="C34" i="24"/>
  <c r="C12" i="24"/>
  <c r="C34" i="7" s="1"/>
  <c r="E34" i="24"/>
  <c r="E12" i="24"/>
  <c r="E34" i="7" s="1"/>
  <c r="G34" i="24"/>
  <c r="G12" i="24"/>
  <c r="G34" i="7" s="1"/>
  <c r="I34" i="24"/>
  <c r="I12" i="24"/>
  <c r="I34" i="7" s="1"/>
  <c r="K34" i="24"/>
  <c r="K12" i="24"/>
  <c r="K34" i="7" s="1"/>
  <c r="M34" i="24"/>
  <c r="M12" i="24"/>
  <c r="M34" i="7" s="1"/>
  <c r="O34" i="24"/>
  <c r="O12" i="24"/>
  <c r="O34" i="7" s="1"/>
  <c r="Q34" i="24"/>
  <c r="Q12" i="24"/>
  <c r="Q34" i="7" s="1"/>
  <c r="C35" i="24"/>
  <c r="C13" i="24"/>
  <c r="C35" i="7" s="1"/>
  <c r="G35" i="24"/>
  <c r="G13" i="24"/>
  <c r="G35" i="7" s="1"/>
  <c r="K35" i="24"/>
  <c r="K13" i="24"/>
  <c r="K35" i="7" s="1"/>
  <c r="O35" i="24"/>
  <c r="O13" i="24"/>
  <c r="O35" i="7" s="1"/>
  <c r="C36" i="24"/>
  <c r="C14" i="24"/>
  <c r="C36" i="7" s="1"/>
  <c r="E36" i="24"/>
  <c r="E14" i="24"/>
  <c r="E36" i="7" s="1"/>
  <c r="G36" i="24"/>
  <c r="G14" i="24"/>
  <c r="G36" i="7" s="1"/>
  <c r="I36" i="24"/>
  <c r="I14" i="24"/>
  <c r="I36" i="7" s="1"/>
  <c r="K36" i="24"/>
  <c r="K14" i="24"/>
  <c r="K36" i="7" s="1"/>
  <c r="M36" i="24"/>
  <c r="M14" i="24"/>
  <c r="M36" i="7" s="1"/>
  <c r="O36" i="24"/>
  <c r="O14" i="24"/>
  <c r="O36" i="7" s="1"/>
  <c r="Q36" i="24"/>
  <c r="Q14" i="24"/>
  <c r="Q36" i="7" s="1"/>
  <c r="C37" i="24"/>
  <c r="C15" i="24"/>
  <c r="C37" i="7" s="1"/>
  <c r="G37" i="24"/>
  <c r="G15" i="24"/>
  <c r="G37" i="7" s="1"/>
  <c r="K37" i="24"/>
  <c r="K15" i="24"/>
  <c r="K37" i="7" s="1"/>
  <c r="O37" i="24"/>
  <c r="O15" i="24"/>
  <c r="O37" i="7" s="1"/>
  <c r="C38" i="24"/>
  <c r="C16" i="24"/>
  <c r="C38" i="7" s="1"/>
  <c r="E38" i="24"/>
  <c r="E16" i="24"/>
  <c r="E38" i="7" s="1"/>
  <c r="G38" i="24"/>
  <c r="G16" i="24"/>
  <c r="G38" i="7" s="1"/>
  <c r="I38" i="24"/>
  <c r="I16" i="24"/>
  <c r="I38" i="7" s="1"/>
  <c r="K38" i="24"/>
  <c r="K16" i="24"/>
  <c r="K38" i="7" s="1"/>
  <c r="M38" i="24"/>
  <c r="M16" i="24"/>
  <c r="M38" i="7" s="1"/>
  <c r="O38" i="24"/>
  <c r="O16" i="24"/>
  <c r="O38" i="7" s="1"/>
  <c r="Q38" i="24"/>
  <c r="Q16" i="24"/>
  <c r="Q38" i="7" s="1"/>
  <c r="C39" i="24"/>
  <c r="C17" i="24"/>
  <c r="C39" i="7" s="1"/>
  <c r="G39" i="24"/>
  <c r="G17" i="24"/>
  <c r="G39" i="7" s="1"/>
  <c r="K39" i="24"/>
  <c r="K17" i="24"/>
  <c r="K39" i="7" s="1"/>
  <c r="O39" i="24"/>
  <c r="O17" i="24"/>
  <c r="O39" i="7" s="1"/>
  <c r="C40" i="24"/>
  <c r="C18" i="24"/>
  <c r="C40" i="7" s="1"/>
  <c r="E40" i="24"/>
  <c r="E18" i="24"/>
  <c r="E40" i="7" s="1"/>
  <c r="G40" i="24"/>
  <c r="G18" i="24"/>
  <c r="G40" i="7" s="1"/>
  <c r="I40" i="24"/>
  <c r="I18" i="24"/>
  <c r="I40" i="7" s="1"/>
  <c r="K40" i="24"/>
  <c r="K18" i="24"/>
  <c r="K40" i="7" s="1"/>
  <c r="M40" i="24"/>
  <c r="M18" i="24"/>
  <c r="M40" i="7" s="1"/>
  <c r="O40" i="24"/>
  <c r="O18" i="24"/>
  <c r="O40" i="7" s="1"/>
  <c r="Q40" i="24"/>
  <c r="Q18" i="24"/>
  <c r="Q40" i="7" s="1"/>
  <c r="C41" i="24"/>
  <c r="C19" i="24"/>
  <c r="C41" i="7" s="1"/>
  <c r="G41" i="24"/>
  <c r="G19" i="24"/>
  <c r="G41" i="7" s="1"/>
  <c r="K41" i="24"/>
  <c r="K19" i="24"/>
  <c r="K41" i="7" s="1"/>
  <c r="O41" i="24"/>
  <c r="O19" i="24"/>
  <c r="O41" i="7" s="1"/>
  <c r="C42" i="24"/>
  <c r="C20" i="24"/>
  <c r="C42" i="7" s="1"/>
  <c r="I42" i="24"/>
  <c r="I20" i="24"/>
  <c r="I42" i="7" s="1"/>
  <c r="K42" i="24"/>
  <c r="K20" i="24"/>
  <c r="K42" i="7" s="1"/>
  <c r="O42" i="24"/>
  <c r="O20" i="24"/>
  <c r="E43" i="24"/>
  <c r="E21" i="24"/>
  <c r="E43" i="7" s="1"/>
  <c r="I43" i="24"/>
  <c r="I21" i="24"/>
  <c r="I43" i="7" s="1"/>
  <c r="M43" i="24"/>
  <c r="M21" i="24"/>
  <c r="M43" i="7" s="1"/>
  <c r="Q43" i="24"/>
  <c r="Q21" i="24"/>
  <c r="F25" i="24"/>
  <c r="F3" i="24"/>
  <c r="F25" i="7" s="1"/>
  <c r="J25" i="24"/>
  <c r="J3" i="24"/>
  <c r="J25" i="7" s="1"/>
  <c r="N25" i="24"/>
  <c r="N3" i="24"/>
  <c r="N25" i="7" s="1"/>
  <c r="R25" i="24"/>
  <c r="R3" i="24"/>
  <c r="R25" i="7" s="1"/>
  <c r="D41" i="24"/>
  <c r="D19" i="24"/>
  <c r="D41" i="7" s="1"/>
  <c r="H41" i="24"/>
  <c r="H19" i="24"/>
  <c r="H41" i="7" s="1"/>
  <c r="P41" i="24"/>
  <c r="P19" i="24"/>
  <c r="P41" i="7" s="1"/>
  <c r="H42" i="24"/>
  <c r="H20" i="24"/>
  <c r="H42" i="7" s="1"/>
  <c r="P42" i="24"/>
  <c r="P20" i="24"/>
  <c r="H43" i="24"/>
  <c r="H21" i="24"/>
  <c r="H43" i="7" s="1"/>
  <c r="P43" i="24"/>
  <c r="P21" i="24"/>
  <c r="I25" i="24"/>
  <c r="I3" i="24"/>
  <c r="I25" i="7" s="1"/>
  <c r="Q25" i="24"/>
  <c r="Q3" i="24"/>
  <c r="Q25" i="7" s="1"/>
  <c r="R41" i="20"/>
  <c r="F41" i="20"/>
  <c r="M40" i="20"/>
  <c r="E40" i="20"/>
  <c r="L39" i="20"/>
  <c r="D39" i="20"/>
  <c r="K38" i="20"/>
  <c r="R37" i="20"/>
  <c r="J37" i="20"/>
  <c r="Q36" i="20"/>
  <c r="I36" i="20"/>
  <c r="G34" i="20"/>
  <c r="M32" i="20"/>
  <c r="E32" i="20"/>
  <c r="O26" i="20"/>
  <c r="C39" i="20"/>
  <c r="P25" i="20"/>
  <c r="H36" i="20"/>
  <c r="Q42" i="20"/>
  <c r="K26" i="20"/>
  <c r="G26" i="20"/>
  <c r="F25" i="20"/>
  <c r="J25" i="20"/>
  <c r="N25" i="20"/>
  <c r="R25" i="20"/>
  <c r="Q43" i="20"/>
  <c r="M43" i="20"/>
  <c r="I43" i="20"/>
  <c r="E43" i="20"/>
  <c r="L26" i="20"/>
  <c r="C40" i="20"/>
  <c r="C36" i="20"/>
  <c r="P43" i="20"/>
  <c r="L43" i="20"/>
  <c r="H43" i="20"/>
  <c r="D43" i="20"/>
  <c r="O42" i="20"/>
  <c r="G42" i="20"/>
  <c r="G38" i="20"/>
  <c r="O34" i="20"/>
  <c r="N33" i="20"/>
  <c r="O25" i="20"/>
  <c r="D25" i="20"/>
  <c r="H25" i="20"/>
  <c r="L25" i="20"/>
  <c r="O43" i="20"/>
  <c r="K43" i="20"/>
  <c r="G43" i="20"/>
  <c r="N42" i="20"/>
  <c r="F42" i="20"/>
  <c r="Q41" i="20"/>
  <c r="M41" i="20"/>
  <c r="I41" i="20"/>
  <c r="E41" i="20"/>
  <c r="P40" i="20"/>
  <c r="L40" i="20"/>
  <c r="H40" i="20"/>
  <c r="D40" i="20"/>
  <c r="O39" i="20"/>
  <c r="K39" i="20"/>
  <c r="G39" i="20"/>
  <c r="Q37" i="20"/>
  <c r="M37" i="20"/>
  <c r="I37" i="20"/>
  <c r="E37" i="20"/>
  <c r="P36" i="20"/>
  <c r="L36" i="20"/>
  <c r="D36" i="20"/>
  <c r="O35" i="20"/>
  <c r="K35" i="20"/>
  <c r="G35" i="20"/>
  <c r="Q33" i="20"/>
  <c r="M33" i="20"/>
  <c r="I33" i="20"/>
  <c r="E33" i="20"/>
  <c r="P32" i="20"/>
  <c r="L32" i="20"/>
  <c r="H32" i="20"/>
  <c r="D32" i="20"/>
  <c r="O31" i="20"/>
  <c r="K31" i="20"/>
  <c r="G31" i="20"/>
  <c r="Q29" i="20"/>
  <c r="M29" i="20"/>
  <c r="I29" i="20"/>
  <c r="E29" i="20"/>
  <c r="P28" i="20"/>
  <c r="L28" i="20"/>
  <c r="H28" i="20"/>
  <c r="D28" i="20"/>
  <c r="C42" i="20"/>
  <c r="C38" i="20"/>
  <c r="C34" i="20"/>
  <c r="C30" i="20"/>
  <c r="N43" i="20"/>
  <c r="F43" i="20"/>
  <c r="M42" i="20"/>
  <c r="I42" i="20"/>
  <c r="E42" i="20"/>
  <c r="P41" i="20"/>
  <c r="L41" i="20"/>
  <c r="H41" i="20"/>
  <c r="D41" i="20"/>
  <c r="O40" i="20"/>
  <c r="K40" i="20"/>
  <c r="G40" i="20"/>
  <c r="Q38" i="20"/>
  <c r="M38" i="20"/>
  <c r="I38" i="20"/>
  <c r="E38" i="20"/>
  <c r="O36" i="20"/>
  <c r="K36" i="20"/>
  <c r="G36" i="20"/>
  <c r="Q34" i="20"/>
  <c r="M34" i="20"/>
  <c r="I34" i="20"/>
  <c r="E34" i="20"/>
  <c r="O32" i="20"/>
  <c r="K32" i="20"/>
  <c r="G32" i="20"/>
  <c r="Q30" i="20"/>
  <c r="M30" i="20"/>
  <c r="I30" i="20"/>
  <c r="E30" i="20"/>
  <c r="Q26" i="20"/>
  <c r="M26" i="20"/>
  <c r="I26" i="20"/>
  <c r="E26" i="20"/>
  <c r="C41" i="20"/>
  <c r="C37" i="20"/>
  <c r="C33" i="20"/>
  <c r="C43" i="20"/>
  <c r="C35" i="20"/>
  <c r="C26" i="20"/>
  <c r="E25" i="20"/>
  <c r="I25" i="20"/>
  <c r="M25" i="20"/>
  <c r="Q25" i="20"/>
  <c r="P42" i="20"/>
  <c r="L42" i="20"/>
  <c r="H42" i="20"/>
  <c r="D42" i="20"/>
  <c r="O41" i="20"/>
  <c r="K41" i="20"/>
  <c r="G41" i="20"/>
  <c r="Q39" i="20"/>
  <c r="M39" i="20"/>
  <c r="I39" i="20"/>
  <c r="E39" i="20"/>
  <c r="P38" i="20"/>
  <c r="L38" i="20"/>
  <c r="H38" i="20"/>
  <c r="D38" i="20"/>
  <c r="O37" i="20"/>
  <c r="K37" i="20"/>
  <c r="G37" i="20"/>
  <c r="Q35" i="20"/>
  <c r="M35" i="20"/>
  <c r="I35" i="20"/>
  <c r="E35" i="20"/>
  <c r="P34" i="20"/>
  <c r="L34" i="20"/>
  <c r="H34" i="20"/>
  <c r="D34" i="20"/>
  <c r="O33" i="20"/>
  <c r="K33" i="20"/>
  <c r="Q31" i="20"/>
  <c r="M31" i="20"/>
  <c r="I31" i="20"/>
  <c r="E31" i="20"/>
  <c r="P30" i="20"/>
  <c r="L30" i="20"/>
  <c r="H30" i="20"/>
  <c r="D30" i="20"/>
  <c r="O29" i="20"/>
  <c r="Q27" i="20"/>
  <c r="M27" i="20"/>
  <c r="I27" i="20"/>
  <c r="E27" i="20"/>
  <c r="P26" i="20"/>
  <c r="D26" i="20"/>
  <c r="I32" i="20"/>
  <c r="Q40" i="20"/>
  <c r="O38" i="20"/>
  <c r="M36" i="20"/>
  <c r="G25" i="20"/>
  <c r="C29" i="20"/>
  <c r="K29" i="20"/>
  <c r="G29" i="20"/>
  <c r="M36" i="11"/>
  <c r="M36" i="22" s="1"/>
  <c r="K8" i="11"/>
  <c r="K30" i="11"/>
  <c r="K30" i="22" s="1"/>
  <c r="H5" i="11"/>
  <c r="H4" i="11"/>
  <c r="H3" i="27" s="1"/>
  <c r="M32" i="11"/>
  <c r="M32" i="22" s="1"/>
  <c r="L31" i="11"/>
  <c r="L31" i="22" s="1"/>
  <c r="J29" i="11"/>
  <c r="J29" i="22" s="1"/>
  <c r="I28" i="11"/>
  <c r="I28" i="22" s="1"/>
  <c r="C39" i="11"/>
  <c r="C39" i="22" s="1"/>
  <c r="G33" i="20"/>
  <c r="C32" i="20"/>
  <c r="Q32" i="20"/>
  <c r="P17" i="11"/>
  <c r="P39" i="10" s="1"/>
  <c r="O38" i="11"/>
  <c r="O38" i="22" s="1"/>
  <c r="F37" i="11"/>
  <c r="F37" i="22" s="1"/>
  <c r="E14" i="11"/>
  <c r="L35" i="20"/>
  <c r="J33" i="20"/>
  <c r="I36" i="11"/>
  <c r="I36" i="22" s="1"/>
  <c r="P13" i="11"/>
  <c r="O30" i="20"/>
  <c r="G30" i="20"/>
  <c r="Q28" i="20"/>
  <c r="C31" i="20"/>
  <c r="K38" i="11"/>
  <c r="K38" i="22" s="1"/>
  <c r="C25" i="20"/>
  <c r="K25" i="20"/>
  <c r="C27" i="20"/>
  <c r="R42" i="20"/>
  <c r="J42" i="20"/>
  <c r="R38" i="20"/>
  <c r="N38" i="20"/>
  <c r="J38" i="20"/>
  <c r="F38" i="20"/>
  <c r="R34" i="20"/>
  <c r="N34" i="20"/>
  <c r="J34" i="20"/>
  <c r="F34" i="20"/>
  <c r="R30" i="20"/>
  <c r="N30" i="20"/>
  <c r="J30" i="20"/>
  <c r="F30" i="20"/>
  <c r="O27" i="20"/>
  <c r="K27" i="20"/>
  <c r="G27" i="20"/>
  <c r="R26" i="20"/>
  <c r="N26" i="20"/>
  <c r="J26" i="20"/>
  <c r="F26" i="20"/>
  <c r="R43" i="20"/>
  <c r="J43" i="20"/>
  <c r="R39" i="20"/>
  <c r="N39" i="20"/>
  <c r="J39" i="20"/>
  <c r="F39" i="20"/>
  <c r="P37" i="20"/>
  <c r="L37" i="20"/>
  <c r="H37" i="20"/>
  <c r="D37" i="20"/>
  <c r="R35" i="20"/>
  <c r="N35" i="20"/>
  <c r="J35" i="20"/>
  <c r="F35" i="20"/>
  <c r="P33" i="20"/>
  <c r="L33" i="20"/>
  <c r="H33" i="20"/>
  <c r="D33" i="20"/>
  <c r="R31" i="20"/>
  <c r="N31" i="20"/>
  <c r="J31" i="20"/>
  <c r="F31" i="20"/>
  <c r="P29" i="20"/>
  <c r="L29" i="20"/>
  <c r="H29" i="20"/>
  <c r="D29" i="20"/>
  <c r="O28" i="20"/>
  <c r="K28" i="20"/>
  <c r="G28" i="20"/>
  <c r="R27" i="20"/>
  <c r="N27" i="20"/>
  <c r="J27" i="20"/>
  <c r="F27" i="20"/>
  <c r="P27" i="20"/>
  <c r="D27" i="20"/>
  <c r="R40" i="20"/>
  <c r="N40" i="20"/>
  <c r="J40" i="20"/>
  <c r="F40" i="20"/>
  <c r="R36" i="20"/>
  <c r="N36" i="20"/>
  <c r="J36" i="20"/>
  <c r="F36" i="20"/>
  <c r="R32" i="20"/>
  <c r="N32" i="20"/>
  <c r="J32" i="20"/>
  <c r="F32" i="20"/>
  <c r="R28" i="20"/>
  <c r="N28" i="20"/>
  <c r="J28" i="20"/>
  <c r="F28" i="20"/>
  <c r="C28" i="20"/>
  <c r="N41" i="20"/>
  <c r="H35" i="20"/>
  <c r="D35" i="20"/>
  <c r="R33" i="20"/>
  <c r="F33" i="20"/>
  <c r="P31" i="20"/>
  <c r="L31" i="20"/>
  <c r="H31" i="20"/>
  <c r="D31" i="20"/>
  <c r="R29" i="20"/>
  <c r="N29" i="20"/>
  <c r="J29" i="20"/>
  <c r="F29" i="20"/>
  <c r="M28" i="20"/>
  <c r="I28" i="20"/>
  <c r="E28" i="20"/>
  <c r="L27" i="20"/>
  <c r="J41" i="20"/>
  <c r="H39" i="20"/>
  <c r="F37" i="20"/>
  <c r="H39" i="11"/>
  <c r="H39" i="22" s="1"/>
  <c r="N15" i="11"/>
  <c r="J41" i="11"/>
  <c r="J41" i="22" s="1"/>
  <c r="L39" i="11"/>
  <c r="L39" i="22" s="1"/>
  <c r="J37" i="11"/>
  <c r="J37" i="22" s="1"/>
  <c r="M40" i="11"/>
  <c r="M40" i="22" s="1"/>
  <c r="Q40" i="11"/>
  <c r="Q40" i="22" s="1"/>
  <c r="I18" i="11"/>
  <c r="K20" i="11"/>
  <c r="E40" i="11"/>
  <c r="E40" i="22" s="1"/>
  <c r="D39" i="11"/>
  <c r="D39" i="22" s="1"/>
  <c r="R37" i="11"/>
  <c r="R37" i="22" s="1"/>
  <c r="Q36" i="11"/>
  <c r="Q36" i="22" s="1"/>
  <c r="F41" i="11"/>
  <c r="F41" i="22" s="1"/>
  <c r="R41" i="11"/>
  <c r="R41" i="22" s="1"/>
  <c r="P17" i="18" l="1"/>
  <c r="J3" i="27"/>
  <c r="H51" i="27" s="1"/>
  <c r="I3" i="27"/>
  <c r="G50" i="27" s="1"/>
  <c r="H48" i="27"/>
  <c r="H47" i="27"/>
  <c r="R41" i="7"/>
  <c r="F3" i="27"/>
  <c r="P39" i="20"/>
  <c r="K34" i="20"/>
  <c r="K42" i="20"/>
  <c r="I40" i="20"/>
  <c r="P35" i="20"/>
  <c r="E36" i="20"/>
  <c r="H26" i="20"/>
  <c r="N37" i="20"/>
  <c r="H27" i="20"/>
  <c r="K30" i="20"/>
  <c r="H50" i="27" l="1"/>
  <c r="G51" i="27"/>
  <c r="H45" i="27"/>
  <c r="H44" i="27"/>
</calcChain>
</file>

<file path=xl/sharedStrings.xml><?xml version="1.0" encoding="utf-8"?>
<sst xmlns="http://schemas.openxmlformats.org/spreadsheetml/2006/main" count="1030" uniqueCount="81">
  <si>
    <t>Stock - Static</t>
  </si>
  <si>
    <t>Input</t>
  </si>
  <si>
    <t>Calc - End of Main Deg (Ref to TDC)</t>
  </si>
  <si>
    <t>Stock - End of Post Deg (Ref to TDC)</t>
  </si>
  <si>
    <t>Stock - Post Duration Total Deg Traveled</t>
  </si>
  <si>
    <t>Input - Desired End Of Post Deg</t>
  </si>
  <si>
    <t>Calc - Needed Post Timing Deg</t>
  </si>
  <si>
    <t>RPM</t>
  </si>
  <si>
    <t>MM3</t>
  </si>
  <si>
    <t>Calc - End of Pilot Deg (Ref to TDC)</t>
  </si>
  <si>
    <t>mm3</t>
  </si>
  <si>
    <t>Fuel Pressure</t>
  </si>
  <si>
    <t>Input - Fuel Pressure</t>
  </si>
  <si>
    <t>Input - Pilot Qty</t>
  </si>
  <si>
    <t>Input - Post Qty</t>
  </si>
  <si>
    <t>Input - Main Timing</t>
  </si>
  <si>
    <t>Input - Pilot Timing</t>
  </si>
  <si>
    <t>Calc - Normalized</t>
  </si>
  <si>
    <t>Input - Post Timing</t>
  </si>
  <si>
    <t>Calc - Post Duration</t>
  </si>
  <si>
    <t>Calc - Pilot Duration</t>
  </si>
  <si>
    <t>Input - Desired Pilot Timing BTDC</t>
  </si>
  <si>
    <t>Input - Desired Pilot to Main Delay Time</t>
  </si>
  <si>
    <t>Calc - Pilot Deg Traveled</t>
  </si>
  <si>
    <t>Calc - Main Deg Traveled</t>
  </si>
  <si>
    <t>Calc - End of Post Deg (Ref to TDC)</t>
  </si>
  <si>
    <t>Calc - Post Deg Traveled</t>
  </si>
  <si>
    <t>Input - Inj Duration</t>
  </si>
  <si>
    <t>Calc - BTDC (omit 0 qty)</t>
  </si>
  <si>
    <t>Calc - Pilot Timing (omit 0 qty)</t>
  </si>
  <si>
    <t>Calc - Pilot to Main Delay Time (omit 0 qty)</t>
  </si>
  <si>
    <t>Calc - Pilot to Main Delay Deg (omit 0 qty)</t>
  </si>
  <si>
    <t>Calc - Main to Post Delay Time (omit 0 qty)</t>
  </si>
  <si>
    <t>Calc - Main to Post Delay Deg (omit 0 qty)</t>
  </si>
  <si>
    <t>Calc - Main Inj Norm RPM</t>
  </si>
  <si>
    <t>Main Timing</t>
  </si>
  <si>
    <t>Pilot Timing</t>
  </si>
  <si>
    <t>Post Timing</t>
  </si>
  <si>
    <t>End of Main</t>
  </si>
  <si>
    <t>End of Post</t>
  </si>
  <si>
    <t>End of Pilot</t>
  </si>
  <si>
    <t>All Reference to TDC</t>
  </si>
  <si>
    <t>Circle</t>
  </si>
  <si>
    <t>x</t>
  </si>
  <si>
    <t>y</t>
  </si>
  <si>
    <t>Pilot</t>
  </si>
  <si>
    <t>Main</t>
  </si>
  <si>
    <t>Post</t>
  </si>
  <si>
    <t>TDC</t>
  </si>
  <si>
    <t>User Control</t>
  </si>
  <si>
    <t>Stock - Static BTDC</t>
  </si>
  <si>
    <t>BTDC MAX</t>
  </si>
  <si>
    <t>Calc - BTDC MAX Limited</t>
  </si>
  <si>
    <t>Stock - Static b4 main</t>
  </si>
  <si>
    <t>Stock - Static pilot to main time</t>
  </si>
  <si>
    <t>Calc - Deg BTDC</t>
  </si>
  <si>
    <t>End of Main Time</t>
  </si>
  <si>
    <t>Stock - Static Deg BTDC</t>
  </si>
  <si>
    <t>Base Timing BTDC</t>
  </si>
  <si>
    <t>Stock - Static EoM</t>
  </si>
  <si>
    <t>TPS %</t>
  </si>
  <si>
    <t>Petal Position to Desired Fuel</t>
  </si>
  <si>
    <t>PSI</t>
  </si>
  <si>
    <t>Fuel Limiter, Boost</t>
  </si>
  <si>
    <t>Fuel Limiter, Barometric, Table1</t>
  </si>
  <si>
    <t>Found only in CSP5 Programs</t>
  </si>
  <si>
    <t>Fuel Limiter, Barometric, Table2</t>
  </si>
  <si>
    <t>Fuel Limiter, Barometric, Table3</t>
  </si>
  <si>
    <t>lbm/ft3</t>
  </si>
  <si>
    <t>Fuel Limiter, Density</t>
  </si>
  <si>
    <t>Base Table</t>
  </si>
  <si>
    <t>Fuel Limter, Table Selection</t>
  </si>
  <si>
    <t>Fuel Limiter, Table Selection 2</t>
  </si>
  <si>
    <t>Internal Flash/Injection Quantity/Limiters</t>
  </si>
  <si>
    <t>Stock</t>
  </si>
  <si>
    <t>This Column^</t>
  </si>
  <si>
    <t>Interpolated Limiters</t>
  </si>
  <si>
    <t>Fuel Limit mm3</t>
  </si>
  <si>
    <t>Min</t>
  </si>
  <si>
    <t>Min Stock</t>
  </si>
  <si>
    <t>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</si>
</sst>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" fontId="0" fillId="0" borderId="0" xfId="0" applyNumberFormat="1" applyAlignment="1" applyProtection="1">
      <alignment wrapText="1"/>
      <protection locked="0"/>
    </xf>
    <xf numFmtId="164" fontId="0" fillId="0" borderId="0" xfId="0" applyNumberFormat="1" applyAlignment="1" applyProtection="1">
      <alignment wrapText="1"/>
      <protection locked="0"/>
    </xf>
    <xf numFmtId="0" fontId="0" fillId="2" borderId="0" xfId="0" applyFill="1" applyAlignment="1" applyProtection="1">
      <alignment wrapText="1"/>
    </xf>
    <xf numFmtId="1" fontId="0" fillId="0" borderId="0" xfId="0" applyNumberFormat="1" applyAlignment="1" applyProtection="1">
      <alignment wrapText="1"/>
    </xf>
    <xf numFmtId="0" fontId="0" fillId="0" borderId="0" xfId="0" applyAlignment="1" applyProtection="1">
      <alignment wrapText="1"/>
    </xf>
    <xf numFmtId="0" fontId="0" fillId="0" borderId="0" xfId="0" applyFill="1" applyAlignment="1" applyProtection="1">
      <alignment vertical="center" wrapText="1"/>
    </xf>
    <xf numFmtId="0" fontId="0" fillId="0" borderId="0" xfId="0" applyFill="1" applyAlignment="1" applyProtection="1">
      <alignment wrapText="1"/>
    </xf>
    <xf numFmtId="164" fontId="0" fillId="0" borderId="0" xfId="0" applyNumberFormat="1" applyAlignment="1" applyProtection="1">
      <alignment wrapText="1"/>
    </xf>
    <xf numFmtId="0" fontId="1" fillId="3" borderId="0" xfId="0" applyFont="1" applyFill="1" applyAlignment="1" applyProtection="1">
      <alignment wrapText="1"/>
    </xf>
    <xf numFmtId="164" fontId="0" fillId="0" borderId="0" xfId="0" applyNumberFormat="1" applyFill="1" applyAlignment="1" applyProtection="1">
      <alignment wrapText="1"/>
    </xf>
    <xf numFmtId="2" fontId="0" fillId="0" borderId="0" xfId="0" applyNumberFormat="1" applyFill="1" applyAlignment="1" applyProtection="1">
      <alignment wrapText="1"/>
    </xf>
    <xf numFmtId="0" fontId="0" fillId="0" borderId="0" xfId="0" applyAlignment="1" applyProtection="1">
      <alignment horizontal="center" vertical="center"/>
    </xf>
    <xf numFmtId="0" fontId="0" fillId="4" borderId="0" xfId="0" applyFill="1" applyAlignment="1" applyProtection="1">
      <alignment wrapText="1"/>
    </xf>
    <xf numFmtId="164" fontId="0" fillId="4" borderId="0" xfId="0" applyNumberForma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</xf>
    <xf numFmtId="0" fontId="0" fillId="5" borderId="0" xfId="0" applyFill="1" applyAlignment="1">
      <alignment wrapText="1"/>
    </xf>
    <xf numFmtId="0" fontId="0" fillId="6" borderId="6" xfId="0" applyFill="1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wrapText="1"/>
    </xf>
    <xf numFmtId="164" fontId="0" fillId="0" borderId="0" xfId="0" applyNumberFormat="1" applyFill="1" applyBorder="1" applyAlignment="1" applyProtection="1"/>
    <xf numFmtId="0" fontId="0" fillId="0" borderId="0" xfId="0" applyFill="1" applyBorder="1" applyAlignment="1" applyProtection="1">
      <alignment vertical="center" wrapText="1"/>
    </xf>
    <xf numFmtId="0" fontId="0" fillId="4" borderId="8" xfId="0" applyFill="1" applyBorder="1" applyAlignment="1" applyProtection="1">
      <alignment wrapText="1"/>
    </xf>
    <xf numFmtId="0" fontId="0" fillId="4" borderId="1" xfId="0" applyFill="1" applyBorder="1" applyAlignment="1" applyProtection="1">
      <alignment wrapText="1"/>
      <protection locked="0"/>
    </xf>
    <xf numFmtId="0" fontId="0" fillId="7" borderId="0" xfId="0" applyFill="1" applyAlignment="1" applyProtection="1">
      <alignment vertical="center" wrapText="1"/>
    </xf>
    <xf numFmtId="0" fontId="0" fillId="7" borderId="0" xfId="0" applyFill="1" applyAlignment="1" applyProtection="1">
      <alignment wrapText="1"/>
    </xf>
    <xf numFmtId="0" fontId="0" fillId="7" borderId="0" xfId="0" applyFill="1" applyAlignment="1" applyProtection="1">
      <alignment vertical="center" wrapText="1"/>
      <protection locked="0"/>
    </xf>
    <xf numFmtId="165" fontId="0" fillId="0" borderId="0" xfId="0" applyNumberFormat="1" applyAlignment="1" applyProtection="1">
      <alignment wrapText="1"/>
    </xf>
    <xf numFmtId="0" fontId="0" fillId="0" borderId="15" xfId="0" applyBorder="1" applyAlignment="1" applyProtection="1">
      <alignment wrapText="1"/>
    </xf>
    <xf numFmtId="164" fontId="0" fillId="0" borderId="16" xfId="0" applyNumberFormat="1" applyBorder="1" applyAlignment="1" applyProtection="1">
      <alignment wrapText="1"/>
    </xf>
    <xf numFmtId="0" fontId="0" fillId="0" borderId="17" xfId="0" applyBorder="1" applyAlignment="1" applyProtection="1">
      <alignment wrapText="1"/>
    </xf>
    <xf numFmtId="164" fontId="0" fillId="0" borderId="18" xfId="0" applyNumberFormat="1" applyBorder="1" applyAlignment="1" applyProtection="1">
      <alignment wrapText="1"/>
    </xf>
    <xf numFmtId="164" fontId="0" fillId="0" borderId="0" xfId="0" applyNumberFormat="1" applyBorder="1" applyAlignment="1" applyProtection="1">
      <alignment wrapText="1"/>
    </xf>
    <xf numFmtId="164" fontId="0" fillId="0" borderId="19" xfId="0" applyNumberFormat="1" applyBorder="1" applyAlignment="1" applyProtection="1">
      <alignment wrapText="1"/>
    </xf>
    <xf numFmtId="2" fontId="0" fillId="4" borderId="0" xfId="0" applyNumberFormat="1" applyFill="1" applyAlignment="1" applyProtection="1">
      <alignment wrapText="1"/>
    </xf>
    <xf numFmtId="164" fontId="0" fillId="4" borderId="0" xfId="0" applyNumberFormat="1" applyFill="1" applyAlignment="1" applyProtection="1">
      <alignment wrapText="1"/>
    </xf>
    <xf numFmtId="0" fontId="0" fillId="0" borderId="0" xfId="0" applyAlignment="1" applyProtection="1"/>
    <xf numFmtId="0" fontId="0" fillId="2" borderId="0" xfId="0" applyFill="1" applyAlignment="1" applyProtection="1">
      <alignment horizontal="center" wrapText="1"/>
    </xf>
    <xf numFmtId="0" fontId="0" fillId="2" borderId="0" xfId="0" applyFill="1" applyAlignment="1" applyProtection="1">
      <alignment horizontal="center" vertical="center" wrapText="1"/>
    </xf>
    <xf numFmtId="0" fontId="0" fillId="5" borderId="0" xfId="0" applyFill="1" applyAlignment="1" applyProtection="1">
      <alignment horizontal="center" vertical="center" wrapText="1"/>
    </xf>
    <xf numFmtId="0" fontId="0" fillId="5" borderId="0" xfId="0" applyFill="1" applyAlignment="1" applyProtection="1">
      <alignment horizontal="center" wrapText="1"/>
    </xf>
    <xf numFmtId="0" fontId="0" fillId="4" borderId="0" xfId="0" applyFill="1" applyAlignment="1" applyProtection="1">
      <alignment horizontal="center" wrapText="1"/>
    </xf>
    <xf numFmtId="0" fontId="0" fillId="4" borderId="0" xfId="0" applyFill="1" applyAlignment="1" applyProtection="1">
      <alignment horizontal="center" vertical="center" wrapText="1"/>
    </xf>
    <xf numFmtId="0" fontId="2" fillId="9" borderId="6" xfId="0" applyFont="1" applyFill="1" applyBorder="1" applyAlignment="1" applyProtection="1">
      <alignment horizontal="center" vertical="center" textRotation="90"/>
    </xf>
    <xf numFmtId="0" fontId="2" fillId="9" borderId="11" xfId="0" applyFont="1" applyFill="1" applyBorder="1" applyAlignment="1" applyProtection="1">
      <alignment horizontal="center" vertical="center" textRotation="90"/>
    </xf>
    <xf numFmtId="0" fontId="2" fillId="9" borderId="7" xfId="0" applyFont="1" applyFill="1" applyBorder="1" applyAlignment="1" applyProtection="1">
      <alignment horizontal="center" vertical="center" textRotation="90"/>
    </xf>
    <xf numFmtId="0" fontId="2" fillId="8" borderId="6" xfId="0" applyFont="1" applyFill="1" applyBorder="1" applyAlignment="1" applyProtection="1">
      <alignment horizontal="center" vertical="center" textRotation="90"/>
    </xf>
    <xf numFmtId="0" fontId="2" fillId="8" borderId="11" xfId="0" applyFont="1" applyFill="1" applyBorder="1" applyAlignment="1" applyProtection="1">
      <alignment horizontal="center" vertical="center" textRotation="90"/>
    </xf>
    <xf numFmtId="0" fontId="2" fillId="8" borderId="7" xfId="0" applyFont="1" applyFill="1" applyBorder="1" applyAlignment="1" applyProtection="1">
      <alignment horizontal="center" vertical="center" textRotation="90"/>
    </xf>
    <xf numFmtId="0" fontId="0" fillId="0" borderId="13" xfId="0" applyBorder="1" applyAlignment="1" applyProtection="1">
      <alignment horizontal="center" wrapText="1"/>
    </xf>
    <xf numFmtId="0" fontId="0" fillId="0" borderId="14" xfId="0" applyBorder="1" applyAlignment="1" applyProtection="1">
      <alignment horizontal="center" wrapText="1"/>
    </xf>
    <xf numFmtId="0" fontId="0" fillId="0" borderId="12" xfId="0" applyBorder="1" applyAlignment="1" applyProtection="1">
      <alignment horizontal="center" wrapText="1"/>
    </xf>
    <xf numFmtId="0" fontId="0" fillId="2" borderId="1" xfId="0" applyFill="1" applyBorder="1" applyAlignment="1" applyProtection="1">
      <alignment horizontal="center" vertical="center"/>
    </xf>
    <xf numFmtId="0" fontId="0" fillId="2" borderId="8" xfId="0" applyFill="1" applyBorder="1" applyAlignment="1" applyProtection="1">
      <alignment horizontal="center" vertical="center"/>
    </xf>
    <xf numFmtId="0" fontId="0" fillId="2" borderId="9" xfId="0" applyFill="1" applyBorder="1" applyAlignment="1" applyProtection="1">
      <alignment horizontal="center" vertical="center"/>
    </xf>
    <xf numFmtId="0" fontId="0" fillId="2" borderId="10" xfId="0" applyFill="1" applyBorder="1" applyAlignment="1" applyProtection="1">
      <alignment horizontal="center" vertical="center"/>
    </xf>
    <xf numFmtId="0" fontId="0" fillId="7" borderId="0" xfId="0" applyFill="1" applyAlignment="1" applyProtection="1">
      <alignment horizontal="center" vertical="center" wrapText="1"/>
    </xf>
    <xf numFmtId="0" fontId="0" fillId="7" borderId="0" xfId="0" applyFill="1" applyAlignment="1" applyProtection="1">
      <alignment horizont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0" fontId="0" fillId="5" borderId="0" xfId="0" applyFill="1" applyAlignment="1">
      <alignment horizontal="center" vertical="center" wrapText="1"/>
    </xf>
    <xf numFmtId="0" fontId="0" fillId="5" borderId="0" xfId="0" applyFill="1" applyAlignment="1">
      <alignment horizontal="center" wrapText="1"/>
    </xf>
    <xf numFmtId="0" fontId="0" fillId="0" borderId="0" xfId="0" applyFill="1" applyAlignment="1" applyProtection="1">
      <alignment horizontal="center" wrapText="1"/>
    </xf>
  </cellXfs>
  <cellStyles count="1">
    <cellStyle name="Normal" xfId="0" builtinId="0"/>
  </cellStyles>
  <dxfs count="5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3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4800"/>
              <a:t>Modified</a:t>
            </a:r>
          </a:p>
        </c:rich>
      </c:tx>
      <c:layout>
        <c:manualLayout>
          <c:xMode val="edge"/>
          <c:yMode val="edge"/>
          <c:x val="0.30464381836922882"/>
          <c:y val="2.406015037593984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5275168554797256E-2"/>
          <c:y val="1.07160948626145E-2"/>
          <c:w val="0.81477764585337364"/>
          <c:h val="0.96686365138312924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'Timing Chart Mod'!$D$44</c:f>
              <c:strCache>
                <c:ptCount val="1"/>
                <c:pt idx="0">
                  <c:v>Pilot</c:v>
                </c:pt>
              </c:strCache>
            </c:strRef>
          </c:tx>
          <c:spPr>
            <a:ln w="12700">
              <a:solidFill>
                <a:schemeClr val="accent6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'Timing Chart Mod'!$F$44:$I$44</c:f>
              <c:numCache>
                <c:formatCode>General</c:formatCode>
                <c:ptCount val="4"/>
                <c:pt idx="0">
                  <c:v>0</c:v>
                </c:pt>
                <c:pt idx="1">
                  <c:v>-0.1312020984415046</c:v>
                </c:pt>
                <c:pt idx="2">
                  <c:v>-0.1106413712629998</c:v>
                </c:pt>
                <c:pt idx="3">
                  <c:v>0</c:v>
                </c:pt>
              </c:numCache>
            </c:numRef>
          </c:xVal>
          <c:yVal>
            <c:numRef>
              <c:f>'Timing Chart Mod'!$F$45:$I$45</c:f>
              <c:numCache>
                <c:formatCode>General</c:formatCode>
                <c:ptCount val="4"/>
                <c:pt idx="0">
                  <c:v>0</c:v>
                </c:pt>
                <c:pt idx="1">
                  <c:v>0.99135564222157213</c:v>
                </c:pt>
                <c:pt idx="2">
                  <c:v>0.99386039611458665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0-4213-B351-9AD29EBFDC5B}"/>
            </c:ext>
          </c:extLst>
        </c:ser>
        <c:ser>
          <c:idx val="2"/>
          <c:order val="2"/>
          <c:tx>
            <c:strRef>
              <c:f>'Timing Chart Mod'!$D$47</c:f>
              <c:strCache>
                <c:ptCount val="1"/>
                <c:pt idx="0">
                  <c:v>Main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</c:spPr>
          <c:marker>
            <c:symbol val="none"/>
          </c:marker>
          <c:xVal>
            <c:numRef>
              <c:f>'Timing Chart Mod'!$F$47:$I$47</c:f>
              <c:numCache>
                <c:formatCode>General</c:formatCode>
                <c:ptCount val="4"/>
                <c:pt idx="0">
                  <c:v>0</c:v>
                </c:pt>
                <c:pt idx="1">
                  <c:v>6.8804298942834352E-2</c:v>
                </c:pt>
                <c:pt idx="2">
                  <c:v>0.1235323578028394</c:v>
                </c:pt>
                <c:pt idx="3">
                  <c:v>0</c:v>
                </c:pt>
              </c:numCache>
            </c:numRef>
          </c:xVal>
          <c:yVal>
            <c:numRef>
              <c:f>'Timing Chart Mod'!$F$48:$I$48</c:f>
              <c:numCache>
                <c:formatCode>General</c:formatCode>
                <c:ptCount val="4"/>
                <c:pt idx="0">
                  <c:v>0</c:v>
                </c:pt>
                <c:pt idx="1">
                  <c:v>0.99763017619104977</c:v>
                </c:pt>
                <c:pt idx="2">
                  <c:v>0.99234054465978128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40-4213-B351-9AD29EBFDC5B}"/>
            </c:ext>
          </c:extLst>
        </c:ser>
        <c:ser>
          <c:idx val="3"/>
          <c:order val="3"/>
          <c:tx>
            <c:strRef>
              <c:f>'Timing Chart Mod'!$D$50</c:f>
              <c:strCache>
                <c:ptCount val="1"/>
                <c:pt idx="0">
                  <c:v>Post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'Timing Chart Mod'!$F$50:$I$50</c:f>
              <c:numCache>
                <c:formatCode>General</c:formatCode>
                <c:ptCount val="4"/>
                <c:pt idx="0">
                  <c:v>0</c:v>
                </c:pt>
                <c:pt idx="1">
                  <c:v>6.1257422745431001E-17</c:v>
                </c:pt>
                <c:pt idx="2">
                  <c:v>6.1257422745431001E-17</c:v>
                </c:pt>
                <c:pt idx="3">
                  <c:v>0</c:v>
                </c:pt>
              </c:numCache>
            </c:numRef>
          </c:xVal>
          <c:yVal>
            <c:numRef>
              <c:f>'Timing Chart Mod'!$F$51:$I$51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40-4213-B351-9AD29EBFDC5B}"/>
            </c:ext>
          </c:extLst>
        </c:ser>
        <c:ser>
          <c:idx val="4"/>
          <c:order val="4"/>
          <c:tx>
            <c:strRef>
              <c:f>'Timing Chart Mod'!$D$53</c:f>
              <c:strCache>
                <c:ptCount val="1"/>
                <c:pt idx="0">
                  <c:v>TDC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'Timing Chart Mod'!$F$53:$G$53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'Timing Chart Mod'!$F$54:$G$54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40-4213-B351-9AD29EBFD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42848"/>
        <c:axId val="141744384"/>
      </c:scatterChart>
      <c:scatterChart>
        <c:scatterStyle val="lineMarker"/>
        <c:varyColors val="0"/>
        <c:ser>
          <c:idx val="0"/>
          <c:order val="0"/>
          <c:tx>
            <c:strRef>
              <c:f>'Timing Chart Mod'!$D$41</c:f>
              <c:strCache>
                <c:ptCount val="1"/>
                <c:pt idx="0">
                  <c:v>Circle</c:v>
                </c:pt>
              </c:strCache>
            </c:strRef>
          </c:tx>
          <c:spPr>
            <a:ln w="38100" cap="sq">
              <a:solidFill>
                <a:srgbClr val="4F81BD">
                  <a:shade val="95000"/>
                  <a:satMod val="105000"/>
                  <a:alpha val="34000"/>
                </a:srgbClr>
              </a:solidFill>
            </a:ln>
          </c:spPr>
          <c:marker>
            <c:symbol val="none"/>
          </c:marker>
          <c:xVal>
            <c:numRef>
              <c:f>'Timing Chart Mod'!$F$41:$AP$41</c:f>
              <c:numCache>
                <c:formatCode>General</c:formatCode>
                <c:ptCount val="37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0.86602540378443871</c:v>
                </c:pt>
                <c:pt idx="4">
                  <c:v>0.76604444311897801</c:v>
                </c:pt>
                <c:pt idx="5">
                  <c:v>0.64278760968653936</c:v>
                </c:pt>
                <c:pt idx="6">
                  <c:v>0.50000000000000011</c:v>
                </c:pt>
                <c:pt idx="7">
                  <c:v>0.34202014332566882</c:v>
                </c:pt>
                <c:pt idx="8">
                  <c:v>0.17364817766693041</c:v>
                </c:pt>
                <c:pt idx="9">
                  <c:v>6.1257422745431001E-17</c:v>
                </c:pt>
                <c:pt idx="10">
                  <c:v>-0.1736481776669303</c:v>
                </c:pt>
                <c:pt idx="11">
                  <c:v>-0.34202014332566871</c:v>
                </c:pt>
                <c:pt idx="12">
                  <c:v>-0.49999999999999978</c:v>
                </c:pt>
                <c:pt idx="13">
                  <c:v>-0.64278760968653936</c:v>
                </c:pt>
                <c:pt idx="14">
                  <c:v>-0.7660444431189779</c:v>
                </c:pt>
                <c:pt idx="15">
                  <c:v>-0.86602540378443871</c:v>
                </c:pt>
                <c:pt idx="16">
                  <c:v>-0.93969262078590832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-0.93969262078590843</c:v>
                </c:pt>
                <c:pt idx="21">
                  <c:v>-0.8660254037844386</c:v>
                </c:pt>
                <c:pt idx="22">
                  <c:v>-0.76604444311897801</c:v>
                </c:pt>
                <c:pt idx="23">
                  <c:v>-0.64278760968653947</c:v>
                </c:pt>
                <c:pt idx="24">
                  <c:v>-0.50000000000000044</c:v>
                </c:pt>
                <c:pt idx="25">
                  <c:v>-0.34202014332566938</c:v>
                </c:pt>
                <c:pt idx="26">
                  <c:v>-0.17364817766693033</c:v>
                </c:pt>
                <c:pt idx="27">
                  <c:v>-1.83772268236293E-16</c:v>
                </c:pt>
                <c:pt idx="28">
                  <c:v>0.17364817766692997</c:v>
                </c:pt>
                <c:pt idx="29">
                  <c:v>0.34202014332566816</c:v>
                </c:pt>
                <c:pt idx="30">
                  <c:v>0.50000000000000011</c:v>
                </c:pt>
                <c:pt idx="31">
                  <c:v>0.64278760968653925</c:v>
                </c:pt>
                <c:pt idx="32">
                  <c:v>0.76604444311897779</c:v>
                </c:pt>
                <c:pt idx="33">
                  <c:v>0.86602540378443837</c:v>
                </c:pt>
                <c:pt idx="34">
                  <c:v>0.93969262078590843</c:v>
                </c:pt>
                <c:pt idx="35">
                  <c:v>0.98480775301220791</c:v>
                </c:pt>
                <c:pt idx="36">
                  <c:v>1</c:v>
                </c:pt>
              </c:numCache>
            </c:numRef>
          </c:xVal>
          <c:yVal>
            <c:numRef>
              <c:f>'Timing Chart Mod'!$F$42:$AP$42</c:f>
              <c:numCache>
                <c:formatCode>General</c:formatCode>
                <c:ptCount val="37"/>
                <c:pt idx="0">
                  <c:v>0</c:v>
                </c:pt>
                <c:pt idx="1">
                  <c:v>0.17364817766693033</c:v>
                </c:pt>
                <c:pt idx="2">
                  <c:v>0.34202014332566871</c:v>
                </c:pt>
                <c:pt idx="3">
                  <c:v>0.49999999999999994</c:v>
                </c:pt>
                <c:pt idx="4">
                  <c:v>0.64278760968653925</c:v>
                </c:pt>
                <c:pt idx="5">
                  <c:v>0.76604444311897801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0.98480775301220802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0.86602540378443871</c:v>
                </c:pt>
                <c:pt idx="13">
                  <c:v>0.76604444311897801</c:v>
                </c:pt>
                <c:pt idx="14">
                  <c:v>0.64278760968653947</c:v>
                </c:pt>
                <c:pt idx="15">
                  <c:v>0.49999999999999994</c:v>
                </c:pt>
                <c:pt idx="16">
                  <c:v>0.34202014332566888</c:v>
                </c:pt>
                <c:pt idx="17">
                  <c:v>0.17364817766693028</c:v>
                </c:pt>
                <c:pt idx="18">
                  <c:v>1.22514845490862E-16</c:v>
                </c:pt>
                <c:pt idx="19">
                  <c:v>-0.17364817766693047</c:v>
                </c:pt>
                <c:pt idx="20">
                  <c:v>-0.34202014332566866</c:v>
                </c:pt>
                <c:pt idx="21">
                  <c:v>-0.50000000000000011</c:v>
                </c:pt>
                <c:pt idx="22">
                  <c:v>-0.64278760968653925</c:v>
                </c:pt>
                <c:pt idx="23">
                  <c:v>-0.7660444431189779</c:v>
                </c:pt>
                <c:pt idx="24">
                  <c:v>-0.86602540378443837</c:v>
                </c:pt>
                <c:pt idx="25">
                  <c:v>-0.93969262078590821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-0.98480775301220813</c:v>
                </c:pt>
                <c:pt idx="29">
                  <c:v>-0.93969262078590854</c:v>
                </c:pt>
                <c:pt idx="30">
                  <c:v>-0.8660254037844386</c:v>
                </c:pt>
                <c:pt idx="31">
                  <c:v>-0.76604444311897812</c:v>
                </c:pt>
                <c:pt idx="32">
                  <c:v>-0.64278760968653958</c:v>
                </c:pt>
                <c:pt idx="33">
                  <c:v>-0.50000000000000044</c:v>
                </c:pt>
                <c:pt idx="34">
                  <c:v>-0.3420201433256686</c:v>
                </c:pt>
                <c:pt idx="35">
                  <c:v>-0.17364817766693127</c:v>
                </c:pt>
                <c:pt idx="36">
                  <c:v>-2.45029690981724E-16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140-4213-B351-9AD29EBFD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42848"/>
        <c:axId val="141744384"/>
      </c:scatterChart>
      <c:valAx>
        <c:axId val="141742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41744384"/>
        <c:crosses val="autoZero"/>
        <c:crossBetween val="midCat"/>
      </c:valAx>
      <c:valAx>
        <c:axId val="1417443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41742848"/>
        <c:crosses val="autoZero"/>
        <c:crossBetween val="midCat"/>
      </c:valAx>
      <c:spPr>
        <a:noFill/>
        <a:ln w="6350">
          <a:solidFill>
            <a:schemeClr val="tx1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4800"/>
              <a:t>Stock Static</a:t>
            </a:r>
            <a:endParaRPr lang="en-US"/>
          </a:p>
        </c:rich>
      </c:tx>
      <c:layout>
        <c:manualLayout>
          <c:xMode val="edge"/>
          <c:yMode val="edge"/>
          <c:x val="0.26755995335449773"/>
          <c:y val="2.406015037593984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5275168554797256E-2"/>
          <c:y val="1.07160948626145E-2"/>
          <c:w val="0.81477764585337364"/>
          <c:h val="0.96686365138312902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'Timing Chart Stock'!$D$44</c:f>
              <c:strCache>
                <c:ptCount val="1"/>
                <c:pt idx="0">
                  <c:v>Pilot</c:v>
                </c:pt>
              </c:strCache>
            </c:strRef>
          </c:tx>
          <c:spPr>
            <a:ln w="12700">
              <a:solidFill>
                <a:schemeClr val="accent6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'Timing Chart Stock'!$F$44:$I$44</c:f>
              <c:numCache>
                <c:formatCode>General</c:formatCode>
                <c:ptCount val="4"/>
                <c:pt idx="0">
                  <c:v>0</c:v>
                </c:pt>
                <c:pt idx="1">
                  <c:v>-0.1312020984415046</c:v>
                </c:pt>
                <c:pt idx="2">
                  <c:v>-0.1106413712629998</c:v>
                </c:pt>
                <c:pt idx="3">
                  <c:v>0</c:v>
                </c:pt>
              </c:numCache>
            </c:numRef>
          </c:xVal>
          <c:yVal>
            <c:numRef>
              <c:f>'Timing Chart Stock'!$F$45:$I$45</c:f>
              <c:numCache>
                <c:formatCode>General</c:formatCode>
                <c:ptCount val="4"/>
                <c:pt idx="0">
                  <c:v>0</c:v>
                </c:pt>
                <c:pt idx="1">
                  <c:v>0.99135564222157213</c:v>
                </c:pt>
                <c:pt idx="2">
                  <c:v>0.99386039611458665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8B-4F21-8F1B-224AB293C988}"/>
            </c:ext>
          </c:extLst>
        </c:ser>
        <c:ser>
          <c:idx val="2"/>
          <c:order val="2"/>
          <c:tx>
            <c:strRef>
              <c:f>'Timing Chart Stock'!$D$47</c:f>
              <c:strCache>
                <c:ptCount val="1"/>
                <c:pt idx="0">
                  <c:v>Main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</c:spPr>
          <c:marker>
            <c:symbol val="none"/>
          </c:marker>
          <c:xVal>
            <c:numRef>
              <c:f>'Timing Chart Stock'!$F$47:$I$47</c:f>
              <c:numCache>
                <c:formatCode>General</c:formatCode>
                <c:ptCount val="4"/>
                <c:pt idx="0">
                  <c:v>0</c:v>
                </c:pt>
                <c:pt idx="1">
                  <c:v>6.8804298942834352E-2</c:v>
                </c:pt>
                <c:pt idx="2">
                  <c:v>0.1235323578028394</c:v>
                </c:pt>
                <c:pt idx="3">
                  <c:v>0</c:v>
                </c:pt>
              </c:numCache>
            </c:numRef>
          </c:xVal>
          <c:yVal>
            <c:numRef>
              <c:f>'Timing Chart Stock'!$F$48:$I$48</c:f>
              <c:numCache>
                <c:formatCode>General</c:formatCode>
                <c:ptCount val="4"/>
                <c:pt idx="0">
                  <c:v>0</c:v>
                </c:pt>
                <c:pt idx="1">
                  <c:v>0.99763017619104977</c:v>
                </c:pt>
                <c:pt idx="2">
                  <c:v>0.99234054465978128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8B-4F21-8F1B-224AB293C988}"/>
            </c:ext>
          </c:extLst>
        </c:ser>
        <c:ser>
          <c:idx val="3"/>
          <c:order val="3"/>
          <c:tx>
            <c:strRef>
              <c:f>'Timing Chart Stock'!$D$50</c:f>
              <c:strCache>
                <c:ptCount val="1"/>
                <c:pt idx="0">
                  <c:v>Post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'Timing Chart Stock'!$F$50:$I$50</c:f>
              <c:numCache>
                <c:formatCode>General</c:formatCode>
                <c:ptCount val="4"/>
                <c:pt idx="0">
                  <c:v>0</c:v>
                </c:pt>
                <c:pt idx="1">
                  <c:v>6.1257422745431001E-17</c:v>
                </c:pt>
                <c:pt idx="2">
                  <c:v>6.1257422745431001E-17</c:v>
                </c:pt>
                <c:pt idx="3">
                  <c:v>0</c:v>
                </c:pt>
              </c:numCache>
            </c:numRef>
          </c:xVal>
          <c:yVal>
            <c:numRef>
              <c:f>'Timing Chart Stock'!$F$51:$I$51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8B-4F21-8F1B-224AB293C988}"/>
            </c:ext>
          </c:extLst>
        </c:ser>
        <c:ser>
          <c:idx val="4"/>
          <c:order val="4"/>
          <c:tx>
            <c:strRef>
              <c:f>'Timing Chart Stock'!$D$53</c:f>
              <c:strCache>
                <c:ptCount val="1"/>
                <c:pt idx="0">
                  <c:v>TDC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'Timing Chart Stock'!$F$53:$G$53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'Timing Chart Stock'!$F$54:$G$54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18B-4F21-8F1B-224AB293C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14752"/>
        <c:axId val="144720640"/>
      </c:scatterChart>
      <c:scatterChart>
        <c:scatterStyle val="lineMarker"/>
        <c:varyColors val="0"/>
        <c:ser>
          <c:idx val="0"/>
          <c:order val="0"/>
          <c:tx>
            <c:strRef>
              <c:f>'Timing Chart Stock'!$D$41</c:f>
              <c:strCache>
                <c:ptCount val="1"/>
                <c:pt idx="0">
                  <c:v>Circle</c:v>
                </c:pt>
              </c:strCache>
            </c:strRef>
          </c:tx>
          <c:spPr>
            <a:ln w="38100" cap="sq">
              <a:solidFill>
                <a:srgbClr val="4F81BD">
                  <a:shade val="95000"/>
                  <a:satMod val="105000"/>
                  <a:alpha val="34000"/>
                </a:srgbClr>
              </a:solidFill>
            </a:ln>
          </c:spPr>
          <c:marker>
            <c:symbol val="none"/>
          </c:marker>
          <c:xVal>
            <c:numRef>
              <c:f>'Timing Chart Stock'!$F$41:$AP$41</c:f>
              <c:numCache>
                <c:formatCode>General</c:formatCode>
                <c:ptCount val="37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0.86602540378443871</c:v>
                </c:pt>
                <c:pt idx="4">
                  <c:v>0.76604444311897801</c:v>
                </c:pt>
                <c:pt idx="5">
                  <c:v>0.64278760968653936</c:v>
                </c:pt>
                <c:pt idx="6">
                  <c:v>0.50000000000000011</c:v>
                </c:pt>
                <c:pt idx="7">
                  <c:v>0.34202014332566882</c:v>
                </c:pt>
                <c:pt idx="8">
                  <c:v>0.17364817766693041</c:v>
                </c:pt>
                <c:pt idx="9">
                  <c:v>6.1257422745431001E-17</c:v>
                </c:pt>
                <c:pt idx="10">
                  <c:v>-0.1736481776669303</c:v>
                </c:pt>
                <c:pt idx="11">
                  <c:v>-0.34202014332566871</c:v>
                </c:pt>
                <c:pt idx="12">
                  <c:v>-0.49999999999999978</c:v>
                </c:pt>
                <c:pt idx="13">
                  <c:v>-0.64278760968653936</c:v>
                </c:pt>
                <c:pt idx="14">
                  <c:v>-0.7660444431189779</c:v>
                </c:pt>
                <c:pt idx="15">
                  <c:v>-0.86602540378443871</c:v>
                </c:pt>
                <c:pt idx="16">
                  <c:v>-0.93969262078590832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-0.93969262078590843</c:v>
                </c:pt>
                <c:pt idx="21">
                  <c:v>-0.8660254037844386</c:v>
                </c:pt>
                <c:pt idx="22">
                  <c:v>-0.76604444311897801</c:v>
                </c:pt>
                <c:pt idx="23">
                  <c:v>-0.64278760968653947</c:v>
                </c:pt>
                <c:pt idx="24">
                  <c:v>-0.50000000000000044</c:v>
                </c:pt>
                <c:pt idx="25">
                  <c:v>-0.34202014332566938</c:v>
                </c:pt>
                <c:pt idx="26">
                  <c:v>-0.17364817766693033</c:v>
                </c:pt>
                <c:pt idx="27">
                  <c:v>-1.83772268236293E-16</c:v>
                </c:pt>
                <c:pt idx="28">
                  <c:v>0.17364817766692997</c:v>
                </c:pt>
                <c:pt idx="29">
                  <c:v>0.34202014332566816</c:v>
                </c:pt>
                <c:pt idx="30">
                  <c:v>0.50000000000000011</c:v>
                </c:pt>
                <c:pt idx="31">
                  <c:v>0.64278760968653925</c:v>
                </c:pt>
                <c:pt idx="32">
                  <c:v>0.76604444311897779</c:v>
                </c:pt>
                <c:pt idx="33">
                  <c:v>0.86602540378443837</c:v>
                </c:pt>
                <c:pt idx="34">
                  <c:v>0.93969262078590843</c:v>
                </c:pt>
                <c:pt idx="35">
                  <c:v>0.98480775301220791</c:v>
                </c:pt>
                <c:pt idx="36">
                  <c:v>1</c:v>
                </c:pt>
              </c:numCache>
            </c:numRef>
          </c:xVal>
          <c:yVal>
            <c:numRef>
              <c:f>'Timing Chart Stock'!$F$42:$AP$42</c:f>
              <c:numCache>
                <c:formatCode>General</c:formatCode>
                <c:ptCount val="37"/>
                <c:pt idx="0">
                  <c:v>0</c:v>
                </c:pt>
                <c:pt idx="1">
                  <c:v>0.17364817766693033</c:v>
                </c:pt>
                <c:pt idx="2">
                  <c:v>0.34202014332566871</c:v>
                </c:pt>
                <c:pt idx="3">
                  <c:v>0.49999999999999994</c:v>
                </c:pt>
                <c:pt idx="4">
                  <c:v>0.64278760968653925</c:v>
                </c:pt>
                <c:pt idx="5">
                  <c:v>0.76604444311897801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0.98480775301220802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0.86602540378443871</c:v>
                </c:pt>
                <c:pt idx="13">
                  <c:v>0.76604444311897801</c:v>
                </c:pt>
                <c:pt idx="14">
                  <c:v>0.64278760968653947</c:v>
                </c:pt>
                <c:pt idx="15">
                  <c:v>0.49999999999999994</c:v>
                </c:pt>
                <c:pt idx="16">
                  <c:v>0.34202014332566888</c:v>
                </c:pt>
                <c:pt idx="17">
                  <c:v>0.17364817766693028</c:v>
                </c:pt>
                <c:pt idx="18">
                  <c:v>1.22514845490862E-16</c:v>
                </c:pt>
                <c:pt idx="19">
                  <c:v>-0.17364817766693047</c:v>
                </c:pt>
                <c:pt idx="20">
                  <c:v>-0.34202014332566866</c:v>
                </c:pt>
                <c:pt idx="21">
                  <c:v>-0.50000000000000011</c:v>
                </c:pt>
                <c:pt idx="22">
                  <c:v>-0.64278760968653925</c:v>
                </c:pt>
                <c:pt idx="23">
                  <c:v>-0.7660444431189779</c:v>
                </c:pt>
                <c:pt idx="24">
                  <c:v>-0.86602540378443837</c:v>
                </c:pt>
                <c:pt idx="25">
                  <c:v>-0.93969262078590821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-0.98480775301220813</c:v>
                </c:pt>
                <c:pt idx="29">
                  <c:v>-0.93969262078590854</c:v>
                </c:pt>
                <c:pt idx="30">
                  <c:v>-0.8660254037844386</c:v>
                </c:pt>
                <c:pt idx="31">
                  <c:v>-0.76604444311897812</c:v>
                </c:pt>
                <c:pt idx="32">
                  <c:v>-0.64278760968653958</c:v>
                </c:pt>
                <c:pt idx="33">
                  <c:v>-0.50000000000000044</c:v>
                </c:pt>
                <c:pt idx="34">
                  <c:v>-0.3420201433256686</c:v>
                </c:pt>
                <c:pt idx="35">
                  <c:v>-0.17364817766693127</c:v>
                </c:pt>
                <c:pt idx="36">
                  <c:v>-2.45029690981724E-16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18B-4F21-8F1B-224AB293C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14752"/>
        <c:axId val="144720640"/>
      </c:scatterChart>
      <c:valAx>
        <c:axId val="14471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44720640"/>
        <c:crosses val="autoZero"/>
        <c:crossBetween val="midCat"/>
      </c:valAx>
      <c:valAx>
        <c:axId val="1447206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44714752"/>
        <c:crosses val="autoZero"/>
        <c:crossBetween val="midCat"/>
      </c:valAx>
      <c:spPr>
        <a:noFill/>
        <a:ln w="6350">
          <a:solidFill>
            <a:schemeClr val="tx1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trlProps/ctrlProp1.xml><?xml version="1.0" encoding="utf-8"?>
<formControlPr xmlns="http://schemas.microsoft.com/office/spreadsheetml/2009/9/main" objectType="Scroll" dx="15" fmlaLink="$A$3" inc="50" max="4000" page="0" val="800"/>
</file>

<file path=xl/ctrlProps/ctrlProp2.xml><?xml version="1.0" encoding="utf-8"?>
<formControlPr xmlns="http://schemas.microsoft.com/office/spreadsheetml/2009/9/main" objectType="Scroll" dx="15" fmlaLink="$B$3" inc="5" max="140" page="0" val="25"/>
</file>

<file path=xl/ctrlProps/ctrlProp3.xml><?xml version="1.0" encoding="utf-8"?>
<formControlPr xmlns="http://schemas.microsoft.com/office/spreadsheetml/2009/9/main" objectType="Scroll" dx="15" fmlaLink="'Timing Chart Mod'!$A$3" inc="50" max="4000" page="0" val="800"/>
</file>

<file path=xl/ctrlProps/ctrlProp4.xml><?xml version="1.0" encoding="utf-8"?>
<formControlPr xmlns="http://schemas.microsoft.com/office/spreadsheetml/2009/9/main" objectType="Scroll" dx="15" fmlaLink="'Timing Chart Mod'!$B$3" inc="5" max="140" page="0" val="25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57151</xdr:colOff>
      <xdr:row>3</xdr:row>
      <xdr:rowOff>123825</xdr:rowOff>
    </xdr:from>
    <xdr:to>
      <xdr:col>12</xdr:col>
      <xdr:colOff>723900</xdr:colOff>
      <xdr:row>36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3</xdr:row>
          <xdr:rowOff>38100</xdr:rowOff>
        </xdr:from>
        <xdr:to>
          <xdr:col>0</xdr:col>
          <xdr:colOff>666750</xdr:colOff>
          <xdr:row>21</xdr:row>
          <xdr:rowOff>19050</xdr:rowOff>
        </xdr:to>
        <xdr:sp macro="" textlink="">
          <xdr:nvSpPr>
            <xdr:cNvPr id="4097" name="Scroll Bar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8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</xdr:row>
          <xdr:rowOff>28575</xdr:rowOff>
        </xdr:from>
        <xdr:to>
          <xdr:col>1</xdr:col>
          <xdr:colOff>666750</xdr:colOff>
          <xdr:row>21</xdr:row>
          <xdr:rowOff>9525</xdr:rowOff>
        </xdr:to>
        <xdr:sp macro="" textlink="">
          <xdr:nvSpPr>
            <xdr:cNvPr id="4098" name="Scroll Bar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8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57151</xdr:colOff>
      <xdr:row>3</xdr:row>
      <xdr:rowOff>123825</xdr:rowOff>
    </xdr:from>
    <xdr:to>
      <xdr:col>12</xdr:col>
      <xdr:colOff>723900</xdr:colOff>
      <xdr:row>36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3</xdr:row>
          <xdr:rowOff>38100</xdr:rowOff>
        </xdr:from>
        <xdr:to>
          <xdr:col>0</xdr:col>
          <xdr:colOff>666750</xdr:colOff>
          <xdr:row>21</xdr:row>
          <xdr:rowOff>19050</xdr:rowOff>
        </xdr:to>
        <xdr:sp macro="" textlink="">
          <xdr:nvSpPr>
            <xdr:cNvPr id="3073" name="Scroll Ba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9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</xdr:row>
          <xdr:rowOff>28575</xdr:rowOff>
        </xdr:from>
        <xdr:to>
          <xdr:col>1</xdr:col>
          <xdr:colOff>666750</xdr:colOff>
          <xdr:row>21</xdr:row>
          <xdr:rowOff>9525</xdr:rowOff>
        </xdr:to>
        <xdr:sp macro="" textlink="">
          <xdr:nvSpPr>
            <xdr:cNvPr id="3074" name="Scroll Bar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9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K53"/>
  <sheetViews>
    <sheetView zoomScaleNormal="100" workbookViewId="0">
      <selection activeCell="F15" sqref="F15"/>
    </sheetView>
  </sheetViews>
  <sheetFormatPr defaultColWidth="8.85546875" defaultRowHeight="15" x14ac:dyDescent="0.25"/>
  <cols>
    <col min="1" max="1" width="13.140625" style="9" bestFit="1" customWidth="1"/>
    <col min="2" max="2" width="4" style="9" bestFit="1" customWidth="1"/>
    <col min="3" max="18" width="5" style="9" bestFit="1" customWidth="1"/>
    <col min="19" max="19" width="8.85546875" style="9"/>
    <col min="20" max="20" width="13.140625" style="9" bestFit="1" customWidth="1"/>
    <col min="21" max="21" width="4" style="9" bestFit="1" customWidth="1"/>
    <col min="22" max="37" width="5" style="9" bestFit="1" customWidth="1"/>
    <col min="38" max="16384" width="8.85546875" style="9"/>
  </cols>
  <sheetData>
    <row r="1" spans="1:37" x14ac:dyDescent="0.25">
      <c r="A1" s="51" t="s">
        <v>27</v>
      </c>
      <c r="B1" s="51"/>
      <c r="C1" s="50" t="s">
        <v>11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T1" s="47" t="s">
        <v>0</v>
      </c>
      <c r="U1" s="47"/>
      <c r="V1" s="46" t="s">
        <v>11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</row>
    <row r="2" spans="1:37" x14ac:dyDescent="0.25">
      <c r="A2" s="51"/>
      <c r="B2" s="51"/>
      <c r="C2" s="17">
        <v>9</v>
      </c>
      <c r="D2" s="17">
        <v>15</v>
      </c>
      <c r="E2" s="17">
        <v>20</v>
      </c>
      <c r="F2" s="17">
        <v>25</v>
      </c>
      <c r="G2" s="17">
        <v>30</v>
      </c>
      <c r="H2" s="17">
        <v>40</v>
      </c>
      <c r="I2" s="17">
        <v>50</v>
      </c>
      <c r="J2" s="17">
        <v>60</v>
      </c>
      <c r="K2" s="17">
        <v>70</v>
      </c>
      <c r="L2" s="17">
        <v>80</v>
      </c>
      <c r="M2" s="17">
        <v>100</v>
      </c>
      <c r="N2" s="17">
        <v>110</v>
      </c>
      <c r="O2" s="17">
        <v>120</v>
      </c>
      <c r="P2" s="17">
        <v>140</v>
      </c>
      <c r="Q2" s="17">
        <v>160</v>
      </c>
      <c r="R2" s="17">
        <v>180</v>
      </c>
      <c r="T2" s="47"/>
      <c r="U2" s="47"/>
      <c r="V2" s="7">
        <v>9</v>
      </c>
      <c r="W2" s="7">
        <v>15</v>
      </c>
      <c r="X2" s="7">
        <v>20</v>
      </c>
      <c r="Y2" s="7">
        <v>25</v>
      </c>
      <c r="Z2" s="7">
        <v>30</v>
      </c>
      <c r="AA2" s="7">
        <v>40</v>
      </c>
      <c r="AB2" s="7">
        <v>50</v>
      </c>
      <c r="AC2" s="7">
        <v>60</v>
      </c>
      <c r="AD2" s="7">
        <v>70</v>
      </c>
      <c r="AE2" s="7">
        <v>80</v>
      </c>
      <c r="AF2" s="7">
        <v>100</v>
      </c>
      <c r="AG2" s="7">
        <v>110</v>
      </c>
      <c r="AH2" s="7">
        <v>120</v>
      </c>
      <c r="AI2" s="7">
        <v>140</v>
      </c>
      <c r="AJ2" s="7">
        <v>160</v>
      </c>
      <c r="AK2" s="7">
        <v>180</v>
      </c>
    </row>
    <row r="3" spans="1:37" x14ac:dyDescent="0.25">
      <c r="A3" s="51" t="s">
        <v>10</v>
      </c>
      <c r="B3" s="17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T3" s="47" t="s">
        <v>10</v>
      </c>
      <c r="U3" s="7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</row>
    <row r="4" spans="1:37" x14ac:dyDescent="0.25">
      <c r="A4" s="51"/>
      <c r="B4" s="17">
        <v>1</v>
      </c>
      <c r="C4" s="5">
        <v>0</v>
      </c>
      <c r="D4" s="5">
        <v>590</v>
      </c>
      <c r="E4" s="5">
        <v>407.2</v>
      </c>
      <c r="F4" s="5">
        <v>287.2</v>
      </c>
      <c r="G4" s="5">
        <v>259.2</v>
      </c>
      <c r="H4" s="5">
        <v>160</v>
      </c>
      <c r="I4" s="5">
        <v>160</v>
      </c>
      <c r="J4" s="5">
        <v>160</v>
      </c>
      <c r="K4" s="5">
        <v>160</v>
      </c>
      <c r="L4" s="5">
        <v>160</v>
      </c>
      <c r="M4" s="5">
        <v>160</v>
      </c>
      <c r="N4" s="5">
        <v>160</v>
      </c>
      <c r="O4" s="5">
        <v>160</v>
      </c>
      <c r="P4" s="5">
        <v>160</v>
      </c>
      <c r="Q4" s="5">
        <v>160</v>
      </c>
      <c r="R4" s="5">
        <v>160</v>
      </c>
      <c r="T4" s="47"/>
      <c r="U4" s="7">
        <v>1</v>
      </c>
      <c r="V4" s="8">
        <v>0</v>
      </c>
      <c r="W4" s="8">
        <v>590</v>
      </c>
      <c r="X4" s="8">
        <v>407.2</v>
      </c>
      <c r="Y4" s="8">
        <v>287.2</v>
      </c>
      <c r="Z4" s="8">
        <v>259.2</v>
      </c>
      <c r="AA4" s="8">
        <v>160</v>
      </c>
      <c r="AB4" s="8">
        <v>160</v>
      </c>
      <c r="AC4" s="8">
        <v>160</v>
      </c>
      <c r="AD4" s="8">
        <v>160</v>
      </c>
      <c r="AE4" s="8">
        <v>160</v>
      </c>
      <c r="AF4" s="8">
        <v>160</v>
      </c>
      <c r="AG4" s="8">
        <v>160</v>
      </c>
      <c r="AH4" s="8">
        <v>160</v>
      </c>
      <c r="AI4" s="8">
        <v>160</v>
      </c>
      <c r="AJ4" s="8">
        <v>160</v>
      </c>
      <c r="AK4" s="8">
        <v>160</v>
      </c>
    </row>
    <row r="5" spans="1:37" x14ac:dyDescent="0.25">
      <c r="A5" s="51"/>
      <c r="B5" s="17">
        <v>2</v>
      </c>
      <c r="C5" s="5">
        <v>0</v>
      </c>
      <c r="D5" s="5">
        <v>784</v>
      </c>
      <c r="E5" s="5">
        <v>513.20000000000005</v>
      </c>
      <c r="F5" s="5">
        <v>378</v>
      </c>
      <c r="G5" s="5">
        <v>333.2</v>
      </c>
      <c r="H5" s="5">
        <v>264</v>
      </c>
      <c r="I5" s="5">
        <v>213.2</v>
      </c>
      <c r="J5" s="5">
        <v>200</v>
      </c>
      <c r="K5" s="5">
        <v>186</v>
      </c>
      <c r="L5" s="5">
        <v>160</v>
      </c>
      <c r="M5" s="5">
        <v>160</v>
      </c>
      <c r="N5" s="5">
        <v>160</v>
      </c>
      <c r="O5" s="5">
        <v>160</v>
      </c>
      <c r="P5" s="5">
        <v>160</v>
      </c>
      <c r="Q5" s="5">
        <v>160</v>
      </c>
      <c r="R5" s="5">
        <v>160</v>
      </c>
      <c r="T5" s="47"/>
      <c r="U5" s="7">
        <v>2</v>
      </c>
      <c r="V5" s="8">
        <v>0</v>
      </c>
      <c r="W5" s="8">
        <v>784</v>
      </c>
      <c r="X5" s="8">
        <v>513.20000000000005</v>
      </c>
      <c r="Y5" s="8">
        <v>378</v>
      </c>
      <c r="Z5" s="8">
        <v>333.2</v>
      </c>
      <c r="AA5" s="8">
        <v>264</v>
      </c>
      <c r="AB5" s="8">
        <v>213.2</v>
      </c>
      <c r="AC5" s="8">
        <v>200</v>
      </c>
      <c r="AD5" s="8">
        <v>186</v>
      </c>
      <c r="AE5" s="8">
        <v>160</v>
      </c>
      <c r="AF5" s="8">
        <v>160</v>
      </c>
      <c r="AG5" s="8">
        <v>160</v>
      </c>
      <c r="AH5" s="8">
        <v>160</v>
      </c>
      <c r="AI5" s="8">
        <v>160</v>
      </c>
      <c r="AJ5" s="8">
        <v>160</v>
      </c>
      <c r="AK5" s="8">
        <v>160</v>
      </c>
    </row>
    <row r="6" spans="1:37" x14ac:dyDescent="0.25">
      <c r="A6" s="51"/>
      <c r="B6" s="17">
        <v>5</v>
      </c>
      <c r="C6" s="5">
        <v>0</v>
      </c>
      <c r="D6" s="5">
        <v>1092</v>
      </c>
      <c r="E6" s="5">
        <v>732</v>
      </c>
      <c r="F6" s="5">
        <v>581.20000000000005</v>
      </c>
      <c r="G6" s="5">
        <v>482</v>
      </c>
      <c r="H6" s="5">
        <v>373.2</v>
      </c>
      <c r="I6" s="5">
        <v>312</v>
      </c>
      <c r="J6" s="5">
        <v>284</v>
      </c>
      <c r="K6" s="5">
        <v>263.2</v>
      </c>
      <c r="L6" s="5">
        <v>243.2</v>
      </c>
      <c r="M6" s="5">
        <v>227.2</v>
      </c>
      <c r="N6" s="5">
        <v>226</v>
      </c>
      <c r="O6" s="5">
        <v>222</v>
      </c>
      <c r="P6" s="5">
        <v>215.2</v>
      </c>
      <c r="Q6" s="5">
        <v>213.2</v>
      </c>
      <c r="R6" s="5">
        <v>200</v>
      </c>
      <c r="T6" s="47"/>
      <c r="U6" s="7">
        <v>5</v>
      </c>
      <c r="V6" s="8">
        <v>0</v>
      </c>
      <c r="W6" s="8">
        <v>1092</v>
      </c>
      <c r="X6" s="8">
        <v>732</v>
      </c>
      <c r="Y6" s="8">
        <v>581.20000000000005</v>
      </c>
      <c r="Z6" s="8">
        <v>482</v>
      </c>
      <c r="AA6" s="8">
        <v>373.2</v>
      </c>
      <c r="AB6" s="8">
        <v>312</v>
      </c>
      <c r="AC6" s="8">
        <v>284</v>
      </c>
      <c r="AD6" s="8">
        <v>263.2</v>
      </c>
      <c r="AE6" s="8">
        <v>243.2</v>
      </c>
      <c r="AF6" s="8">
        <v>227.2</v>
      </c>
      <c r="AG6" s="8">
        <v>226</v>
      </c>
      <c r="AH6" s="8">
        <v>222</v>
      </c>
      <c r="AI6" s="8">
        <v>215.2</v>
      </c>
      <c r="AJ6" s="8">
        <v>213.2</v>
      </c>
      <c r="AK6" s="8">
        <v>200</v>
      </c>
    </row>
    <row r="7" spans="1:37" x14ac:dyDescent="0.25">
      <c r="A7" s="51"/>
      <c r="B7" s="17">
        <v>8</v>
      </c>
      <c r="C7" s="5">
        <v>0</v>
      </c>
      <c r="D7" s="5">
        <v>1289.2</v>
      </c>
      <c r="E7" s="5">
        <v>883.2</v>
      </c>
      <c r="F7" s="5">
        <v>704</v>
      </c>
      <c r="G7" s="5">
        <v>595.20000000000005</v>
      </c>
      <c r="H7" s="5">
        <v>457.2</v>
      </c>
      <c r="I7" s="5">
        <v>383.2</v>
      </c>
      <c r="J7" s="5">
        <v>351.2</v>
      </c>
      <c r="K7" s="5">
        <v>313.2</v>
      </c>
      <c r="L7" s="5">
        <v>289.2</v>
      </c>
      <c r="M7" s="5">
        <v>261.2</v>
      </c>
      <c r="N7" s="5">
        <v>257.2</v>
      </c>
      <c r="O7" s="5">
        <v>248</v>
      </c>
      <c r="P7" s="5">
        <v>235.2</v>
      </c>
      <c r="Q7" s="5">
        <v>231.2</v>
      </c>
      <c r="R7" s="5">
        <v>218</v>
      </c>
      <c r="T7" s="47"/>
      <c r="U7" s="7">
        <v>8</v>
      </c>
      <c r="V7" s="8">
        <v>0</v>
      </c>
      <c r="W7" s="8">
        <v>1289.2</v>
      </c>
      <c r="X7" s="8">
        <v>883.2</v>
      </c>
      <c r="Y7" s="8">
        <v>704</v>
      </c>
      <c r="Z7" s="8">
        <v>595.20000000000005</v>
      </c>
      <c r="AA7" s="8">
        <v>457.2</v>
      </c>
      <c r="AB7" s="8">
        <v>383.2</v>
      </c>
      <c r="AC7" s="8">
        <v>351.2</v>
      </c>
      <c r="AD7" s="8">
        <v>313.2</v>
      </c>
      <c r="AE7" s="8">
        <v>289.2</v>
      </c>
      <c r="AF7" s="8">
        <v>261.2</v>
      </c>
      <c r="AG7" s="8">
        <v>257.2</v>
      </c>
      <c r="AH7" s="8">
        <v>248</v>
      </c>
      <c r="AI7" s="8">
        <v>235.2</v>
      </c>
      <c r="AJ7" s="8">
        <v>231.2</v>
      </c>
      <c r="AK7" s="8">
        <v>218</v>
      </c>
    </row>
    <row r="8" spans="1:37" x14ac:dyDescent="0.25">
      <c r="A8" s="51"/>
      <c r="B8" s="17">
        <v>12</v>
      </c>
      <c r="C8" s="5">
        <v>0</v>
      </c>
      <c r="D8" s="5">
        <v>1496</v>
      </c>
      <c r="E8" s="5">
        <v>1050</v>
      </c>
      <c r="F8" s="5">
        <v>837.2</v>
      </c>
      <c r="G8" s="5">
        <v>712</v>
      </c>
      <c r="H8" s="5">
        <v>560</v>
      </c>
      <c r="I8" s="5">
        <v>460</v>
      </c>
      <c r="J8" s="5">
        <v>398</v>
      </c>
      <c r="K8" s="5">
        <v>369.2</v>
      </c>
      <c r="L8" s="5">
        <v>351.2</v>
      </c>
      <c r="M8" s="5">
        <v>315.2</v>
      </c>
      <c r="N8" s="5">
        <v>301.2</v>
      </c>
      <c r="O8" s="5">
        <v>288</v>
      </c>
      <c r="P8" s="5">
        <v>265.2</v>
      </c>
      <c r="Q8" s="5">
        <v>258</v>
      </c>
      <c r="R8" s="5">
        <v>243.2</v>
      </c>
      <c r="T8" s="47"/>
      <c r="U8" s="7">
        <v>12</v>
      </c>
      <c r="V8" s="8">
        <v>0</v>
      </c>
      <c r="W8" s="8">
        <v>1496</v>
      </c>
      <c r="X8" s="8">
        <v>1050</v>
      </c>
      <c r="Y8" s="8">
        <v>837.2</v>
      </c>
      <c r="Z8" s="8">
        <v>712</v>
      </c>
      <c r="AA8" s="8">
        <v>560</v>
      </c>
      <c r="AB8" s="8">
        <v>460</v>
      </c>
      <c r="AC8" s="8">
        <v>398</v>
      </c>
      <c r="AD8" s="8">
        <v>369.2</v>
      </c>
      <c r="AE8" s="8">
        <v>351.2</v>
      </c>
      <c r="AF8" s="8">
        <v>315.2</v>
      </c>
      <c r="AG8" s="8">
        <v>301.2</v>
      </c>
      <c r="AH8" s="8">
        <v>288</v>
      </c>
      <c r="AI8" s="8">
        <v>265.2</v>
      </c>
      <c r="AJ8" s="8">
        <v>258</v>
      </c>
      <c r="AK8" s="8">
        <v>243.2</v>
      </c>
    </row>
    <row r="9" spans="1:37" x14ac:dyDescent="0.25">
      <c r="A9" s="51"/>
      <c r="B9" s="17">
        <v>15</v>
      </c>
      <c r="C9" s="5">
        <v>0</v>
      </c>
      <c r="D9" s="5">
        <v>1615.2</v>
      </c>
      <c r="E9" s="5">
        <v>1159.2</v>
      </c>
      <c r="F9" s="5">
        <v>929.2</v>
      </c>
      <c r="G9" s="5">
        <v>790</v>
      </c>
      <c r="H9" s="5">
        <v>621.20000000000005</v>
      </c>
      <c r="I9" s="5">
        <v>526</v>
      </c>
      <c r="J9" s="5">
        <v>455.2</v>
      </c>
      <c r="K9" s="5">
        <v>398</v>
      </c>
      <c r="L9" s="5">
        <v>374</v>
      </c>
      <c r="M9" s="5">
        <v>348</v>
      </c>
      <c r="N9" s="5">
        <v>342</v>
      </c>
      <c r="O9" s="5">
        <v>321.2</v>
      </c>
      <c r="P9" s="5">
        <v>290</v>
      </c>
      <c r="Q9" s="5">
        <v>280</v>
      </c>
      <c r="R9" s="5">
        <v>264</v>
      </c>
      <c r="T9" s="47"/>
      <c r="U9" s="7">
        <v>15</v>
      </c>
      <c r="V9" s="8">
        <v>0</v>
      </c>
      <c r="W9" s="8">
        <v>1615.2</v>
      </c>
      <c r="X9" s="8">
        <v>1159.2</v>
      </c>
      <c r="Y9" s="8">
        <v>929.2</v>
      </c>
      <c r="Z9" s="8">
        <v>790</v>
      </c>
      <c r="AA9" s="8">
        <v>621.20000000000005</v>
      </c>
      <c r="AB9" s="8">
        <v>526</v>
      </c>
      <c r="AC9" s="8">
        <v>455.2</v>
      </c>
      <c r="AD9" s="8">
        <v>398</v>
      </c>
      <c r="AE9" s="8">
        <v>374</v>
      </c>
      <c r="AF9" s="8">
        <v>348</v>
      </c>
      <c r="AG9" s="8">
        <v>342</v>
      </c>
      <c r="AH9" s="8">
        <v>321.2</v>
      </c>
      <c r="AI9" s="8">
        <v>290</v>
      </c>
      <c r="AJ9" s="8">
        <v>280</v>
      </c>
      <c r="AK9" s="8">
        <v>264</v>
      </c>
    </row>
    <row r="10" spans="1:37" x14ac:dyDescent="0.25">
      <c r="A10" s="51"/>
      <c r="B10" s="17">
        <v>20</v>
      </c>
      <c r="C10" s="5">
        <v>0</v>
      </c>
      <c r="D10" s="5">
        <v>1819.2</v>
      </c>
      <c r="E10" s="5">
        <v>1323.2</v>
      </c>
      <c r="F10" s="5">
        <v>1063.2</v>
      </c>
      <c r="G10" s="5">
        <v>911.2</v>
      </c>
      <c r="H10" s="5">
        <v>720</v>
      </c>
      <c r="I10" s="5">
        <v>604</v>
      </c>
      <c r="J10" s="5">
        <v>539.20000000000005</v>
      </c>
      <c r="K10" s="5">
        <v>490</v>
      </c>
      <c r="L10" s="5">
        <v>426</v>
      </c>
      <c r="M10" s="5">
        <v>381.2</v>
      </c>
      <c r="N10" s="5">
        <v>381.2</v>
      </c>
      <c r="O10" s="5">
        <v>366</v>
      </c>
      <c r="P10" s="5">
        <v>345.2</v>
      </c>
      <c r="Q10" s="5">
        <v>329.2</v>
      </c>
      <c r="R10" s="5">
        <v>310</v>
      </c>
      <c r="T10" s="47"/>
      <c r="U10" s="7">
        <v>20</v>
      </c>
      <c r="V10" s="8">
        <v>0</v>
      </c>
      <c r="W10" s="8">
        <v>1819.2</v>
      </c>
      <c r="X10" s="8">
        <v>1323.2</v>
      </c>
      <c r="Y10" s="8">
        <v>1063.2</v>
      </c>
      <c r="Z10" s="8">
        <v>911.2</v>
      </c>
      <c r="AA10" s="8">
        <v>720</v>
      </c>
      <c r="AB10" s="8">
        <v>604</v>
      </c>
      <c r="AC10" s="8">
        <v>539.20000000000005</v>
      </c>
      <c r="AD10" s="8">
        <v>490</v>
      </c>
      <c r="AE10" s="8">
        <v>426</v>
      </c>
      <c r="AF10" s="8">
        <v>381.2</v>
      </c>
      <c r="AG10" s="8">
        <v>381.2</v>
      </c>
      <c r="AH10" s="8">
        <v>366</v>
      </c>
      <c r="AI10" s="8">
        <v>345.2</v>
      </c>
      <c r="AJ10" s="8">
        <v>329.2</v>
      </c>
      <c r="AK10" s="8">
        <v>310</v>
      </c>
    </row>
    <row r="11" spans="1:37" x14ac:dyDescent="0.25">
      <c r="A11" s="51"/>
      <c r="B11" s="17">
        <v>25</v>
      </c>
      <c r="C11" s="5">
        <v>0</v>
      </c>
      <c r="D11" s="5">
        <v>2038</v>
      </c>
      <c r="E11" s="5">
        <v>1477.2</v>
      </c>
      <c r="F11" s="5">
        <v>1195.2</v>
      </c>
      <c r="G11" s="5">
        <v>1023.2</v>
      </c>
      <c r="H11" s="5">
        <v>817.2</v>
      </c>
      <c r="I11" s="5">
        <v>690</v>
      </c>
      <c r="J11" s="5">
        <v>602</v>
      </c>
      <c r="K11" s="5">
        <v>544</v>
      </c>
      <c r="L11" s="5">
        <v>501.2</v>
      </c>
      <c r="M11" s="5">
        <v>424</v>
      </c>
      <c r="N11" s="5">
        <v>415.2</v>
      </c>
      <c r="O11" s="5">
        <v>396</v>
      </c>
      <c r="P11" s="5">
        <v>377.2</v>
      </c>
      <c r="Q11" s="5">
        <v>364</v>
      </c>
      <c r="R11" s="5">
        <v>344</v>
      </c>
      <c r="T11" s="47"/>
      <c r="U11" s="7">
        <v>25</v>
      </c>
      <c r="V11" s="8">
        <v>0</v>
      </c>
      <c r="W11" s="8">
        <v>2038</v>
      </c>
      <c r="X11" s="8">
        <v>1477.2</v>
      </c>
      <c r="Y11" s="8">
        <v>1195.2</v>
      </c>
      <c r="Z11" s="8">
        <v>1023.2</v>
      </c>
      <c r="AA11" s="8">
        <v>817.2</v>
      </c>
      <c r="AB11" s="8">
        <v>690</v>
      </c>
      <c r="AC11" s="8">
        <v>602</v>
      </c>
      <c r="AD11" s="8">
        <v>544</v>
      </c>
      <c r="AE11" s="8">
        <v>501.2</v>
      </c>
      <c r="AF11" s="8">
        <v>424</v>
      </c>
      <c r="AG11" s="8">
        <v>415.2</v>
      </c>
      <c r="AH11" s="8">
        <v>396</v>
      </c>
      <c r="AI11" s="8">
        <v>377.2</v>
      </c>
      <c r="AJ11" s="8">
        <v>364</v>
      </c>
      <c r="AK11" s="8">
        <v>344</v>
      </c>
    </row>
    <row r="12" spans="1:37" x14ac:dyDescent="0.25">
      <c r="A12" s="51"/>
      <c r="B12" s="17">
        <v>30</v>
      </c>
      <c r="C12" s="5">
        <v>0</v>
      </c>
      <c r="D12" s="5">
        <v>2244</v>
      </c>
      <c r="E12" s="5">
        <v>1646</v>
      </c>
      <c r="F12" s="5">
        <v>1359.2</v>
      </c>
      <c r="G12" s="5">
        <v>1165.2</v>
      </c>
      <c r="H12" s="5">
        <v>935.2</v>
      </c>
      <c r="I12" s="5">
        <v>775.2</v>
      </c>
      <c r="J12" s="5">
        <v>686</v>
      </c>
      <c r="K12" s="5">
        <v>608</v>
      </c>
      <c r="L12" s="5">
        <v>552</v>
      </c>
      <c r="M12" s="5">
        <v>486</v>
      </c>
      <c r="N12" s="5">
        <v>451.2</v>
      </c>
      <c r="O12" s="5">
        <v>432</v>
      </c>
      <c r="P12" s="5">
        <v>407.2</v>
      </c>
      <c r="Q12" s="5">
        <v>386</v>
      </c>
      <c r="R12" s="5">
        <v>364</v>
      </c>
      <c r="T12" s="47"/>
      <c r="U12" s="7">
        <v>30</v>
      </c>
      <c r="V12" s="8">
        <v>0</v>
      </c>
      <c r="W12" s="8">
        <v>2244</v>
      </c>
      <c r="X12" s="8">
        <v>1646</v>
      </c>
      <c r="Y12" s="8">
        <v>1359.2</v>
      </c>
      <c r="Z12" s="8">
        <v>1165.2</v>
      </c>
      <c r="AA12" s="8">
        <v>935.2</v>
      </c>
      <c r="AB12" s="8">
        <v>775.2</v>
      </c>
      <c r="AC12" s="8">
        <v>686</v>
      </c>
      <c r="AD12" s="8">
        <v>608</v>
      </c>
      <c r="AE12" s="8">
        <v>552</v>
      </c>
      <c r="AF12" s="8">
        <v>486</v>
      </c>
      <c r="AG12" s="8">
        <v>451.2</v>
      </c>
      <c r="AH12" s="8">
        <v>432</v>
      </c>
      <c r="AI12" s="8">
        <v>407.2</v>
      </c>
      <c r="AJ12" s="8">
        <v>386</v>
      </c>
      <c r="AK12" s="8">
        <v>364</v>
      </c>
    </row>
    <row r="13" spans="1:37" x14ac:dyDescent="0.25">
      <c r="A13" s="51"/>
      <c r="B13" s="17">
        <v>33</v>
      </c>
      <c r="C13" s="5">
        <v>0</v>
      </c>
      <c r="D13" s="5">
        <v>2385.1999999999998</v>
      </c>
      <c r="E13" s="5">
        <v>1766</v>
      </c>
      <c r="F13" s="5">
        <v>1481.2</v>
      </c>
      <c r="G13" s="5">
        <v>1284</v>
      </c>
      <c r="H13" s="5">
        <v>1037.2</v>
      </c>
      <c r="I13" s="5">
        <v>870</v>
      </c>
      <c r="J13" s="5">
        <v>742</v>
      </c>
      <c r="K13" s="5">
        <v>657.2</v>
      </c>
      <c r="L13" s="5">
        <v>580</v>
      </c>
      <c r="M13" s="5">
        <v>517.20000000000005</v>
      </c>
      <c r="N13" s="5">
        <v>486</v>
      </c>
      <c r="O13" s="5">
        <v>456</v>
      </c>
      <c r="P13" s="5">
        <v>425.2</v>
      </c>
      <c r="Q13" s="5">
        <v>399.2</v>
      </c>
      <c r="R13" s="5">
        <v>376</v>
      </c>
      <c r="T13" s="47"/>
      <c r="U13" s="7">
        <v>33</v>
      </c>
      <c r="V13" s="8">
        <v>0</v>
      </c>
      <c r="W13" s="8">
        <v>2385.1999999999998</v>
      </c>
      <c r="X13" s="8">
        <v>1766</v>
      </c>
      <c r="Y13" s="8">
        <v>1481.2</v>
      </c>
      <c r="Z13" s="8">
        <v>1284</v>
      </c>
      <c r="AA13" s="8">
        <v>1037.2</v>
      </c>
      <c r="AB13" s="8">
        <v>870</v>
      </c>
      <c r="AC13" s="8">
        <v>742</v>
      </c>
      <c r="AD13" s="8">
        <v>657.2</v>
      </c>
      <c r="AE13" s="8">
        <v>580</v>
      </c>
      <c r="AF13" s="8">
        <v>517.20000000000005</v>
      </c>
      <c r="AG13" s="8">
        <v>486</v>
      </c>
      <c r="AH13" s="8">
        <v>456</v>
      </c>
      <c r="AI13" s="8">
        <v>425.2</v>
      </c>
      <c r="AJ13" s="8">
        <v>399.2</v>
      </c>
      <c r="AK13" s="8">
        <v>376</v>
      </c>
    </row>
    <row r="14" spans="1:37" x14ac:dyDescent="0.25">
      <c r="A14" s="51"/>
      <c r="B14" s="17">
        <v>35</v>
      </c>
      <c r="C14" s="5">
        <v>0</v>
      </c>
      <c r="D14" s="5">
        <v>2479.1999999999998</v>
      </c>
      <c r="E14" s="5">
        <v>1858</v>
      </c>
      <c r="F14" s="5">
        <v>1555.2</v>
      </c>
      <c r="G14" s="5">
        <v>1359.2</v>
      </c>
      <c r="H14" s="5">
        <v>1102</v>
      </c>
      <c r="I14" s="5">
        <v>933.2</v>
      </c>
      <c r="J14" s="5">
        <v>817.2</v>
      </c>
      <c r="K14" s="5">
        <v>694</v>
      </c>
      <c r="L14" s="5">
        <v>599.20000000000005</v>
      </c>
      <c r="M14" s="5">
        <v>534</v>
      </c>
      <c r="N14" s="5">
        <v>507.2</v>
      </c>
      <c r="O14" s="5">
        <v>480</v>
      </c>
      <c r="P14" s="5">
        <v>437.2</v>
      </c>
      <c r="Q14" s="5">
        <v>409.2</v>
      </c>
      <c r="R14" s="5">
        <v>386</v>
      </c>
      <c r="T14" s="47"/>
      <c r="U14" s="7">
        <v>35</v>
      </c>
      <c r="V14" s="8">
        <v>0</v>
      </c>
      <c r="W14" s="8">
        <v>2479.1999999999998</v>
      </c>
      <c r="X14" s="8">
        <v>1858</v>
      </c>
      <c r="Y14" s="8">
        <v>1555.2</v>
      </c>
      <c r="Z14" s="8">
        <v>1359.2</v>
      </c>
      <c r="AA14" s="8">
        <v>1102</v>
      </c>
      <c r="AB14" s="8">
        <v>933.2</v>
      </c>
      <c r="AC14" s="8">
        <v>817.2</v>
      </c>
      <c r="AD14" s="8">
        <v>694</v>
      </c>
      <c r="AE14" s="8">
        <v>599.20000000000005</v>
      </c>
      <c r="AF14" s="8">
        <v>534</v>
      </c>
      <c r="AG14" s="8">
        <v>507.2</v>
      </c>
      <c r="AH14" s="8">
        <v>480</v>
      </c>
      <c r="AI14" s="8">
        <v>437.2</v>
      </c>
      <c r="AJ14" s="8">
        <v>409.2</v>
      </c>
      <c r="AK14" s="8">
        <v>386</v>
      </c>
    </row>
    <row r="15" spans="1:37" x14ac:dyDescent="0.25">
      <c r="A15" s="51"/>
      <c r="B15" s="17">
        <v>38</v>
      </c>
      <c r="C15" s="5">
        <v>0</v>
      </c>
      <c r="D15" s="5">
        <v>2617.1999999999998</v>
      </c>
      <c r="E15" s="5">
        <v>1997.2</v>
      </c>
      <c r="F15" s="5">
        <v>1668</v>
      </c>
      <c r="G15" s="5">
        <v>1468</v>
      </c>
      <c r="H15" s="5">
        <v>1199.2</v>
      </c>
      <c r="I15" s="5">
        <v>1019.2</v>
      </c>
      <c r="J15" s="5">
        <v>887.2</v>
      </c>
      <c r="K15" s="5">
        <v>803.2</v>
      </c>
      <c r="L15" s="5">
        <v>725.2</v>
      </c>
      <c r="M15" s="5">
        <v>566</v>
      </c>
      <c r="N15" s="5">
        <v>532</v>
      </c>
      <c r="O15" s="5">
        <v>511.2</v>
      </c>
      <c r="P15" s="5">
        <v>461.2</v>
      </c>
      <c r="Q15" s="5">
        <v>426</v>
      </c>
      <c r="R15" s="5">
        <v>401.2</v>
      </c>
      <c r="T15" s="47"/>
      <c r="U15" s="7">
        <v>38</v>
      </c>
      <c r="V15" s="8">
        <v>0</v>
      </c>
      <c r="W15" s="8">
        <v>2617.1999999999998</v>
      </c>
      <c r="X15" s="8">
        <v>1997.2</v>
      </c>
      <c r="Y15" s="8">
        <v>1668</v>
      </c>
      <c r="Z15" s="8">
        <v>1468</v>
      </c>
      <c r="AA15" s="8">
        <v>1199.2</v>
      </c>
      <c r="AB15" s="8">
        <v>1019.2</v>
      </c>
      <c r="AC15" s="8">
        <v>887.2</v>
      </c>
      <c r="AD15" s="8">
        <v>803.2</v>
      </c>
      <c r="AE15" s="8">
        <v>725.2</v>
      </c>
      <c r="AF15" s="8">
        <v>566</v>
      </c>
      <c r="AG15" s="8">
        <v>532</v>
      </c>
      <c r="AH15" s="8">
        <v>511.2</v>
      </c>
      <c r="AI15" s="8">
        <v>461.2</v>
      </c>
      <c r="AJ15" s="8">
        <v>426</v>
      </c>
      <c r="AK15" s="8">
        <v>401.2</v>
      </c>
    </row>
    <row r="16" spans="1:37" x14ac:dyDescent="0.25">
      <c r="A16" s="51"/>
      <c r="B16" s="17">
        <v>40</v>
      </c>
      <c r="C16" s="5">
        <v>0</v>
      </c>
      <c r="D16" s="5">
        <v>2709.2</v>
      </c>
      <c r="E16" s="5">
        <v>2087.1999999999998</v>
      </c>
      <c r="F16" s="5">
        <v>1745.2</v>
      </c>
      <c r="G16" s="5">
        <v>1542</v>
      </c>
      <c r="H16" s="5">
        <v>1257.2</v>
      </c>
      <c r="I16" s="5">
        <v>1086</v>
      </c>
      <c r="J16" s="5">
        <v>946</v>
      </c>
      <c r="K16" s="5">
        <v>853.2</v>
      </c>
      <c r="L16" s="5">
        <v>758</v>
      </c>
      <c r="M16" s="5">
        <v>593.20000000000005</v>
      </c>
      <c r="N16" s="5">
        <v>549.20000000000005</v>
      </c>
      <c r="O16" s="5">
        <v>527.20000000000005</v>
      </c>
      <c r="P16" s="5">
        <v>489.2</v>
      </c>
      <c r="Q16" s="5">
        <v>437.2</v>
      </c>
      <c r="R16" s="5">
        <v>412</v>
      </c>
      <c r="T16" s="47"/>
      <c r="U16" s="7">
        <v>40</v>
      </c>
      <c r="V16" s="8">
        <v>0</v>
      </c>
      <c r="W16" s="8">
        <v>2709.2</v>
      </c>
      <c r="X16" s="8">
        <v>2087.1999999999998</v>
      </c>
      <c r="Y16" s="8">
        <v>1745.2</v>
      </c>
      <c r="Z16" s="8">
        <v>1542</v>
      </c>
      <c r="AA16" s="8">
        <v>1257.2</v>
      </c>
      <c r="AB16" s="8">
        <v>1086</v>
      </c>
      <c r="AC16" s="8">
        <v>946</v>
      </c>
      <c r="AD16" s="8">
        <v>853.2</v>
      </c>
      <c r="AE16" s="8">
        <v>758</v>
      </c>
      <c r="AF16" s="8">
        <v>593.20000000000005</v>
      </c>
      <c r="AG16" s="8">
        <v>549.20000000000005</v>
      </c>
      <c r="AH16" s="8">
        <v>527.20000000000005</v>
      </c>
      <c r="AI16" s="8">
        <v>489.2</v>
      </c>
      <c r="AJ16" s="8">
        <v>437.2</v>
      </c>
      <c r="AK16" s="8">
        <v>412</v>
      </c>
    </row>
    <row r="17" spans="1:37" x14ac:dyDescent="0.25">
      <c r="A17" s="51"/>
      <c r="B17" s="17">
        <v>41</v>
      </c>
      <c r="C17" s="5">
        <v>0</v>
      </c>
      <c r="D17" s="5">
        <v>2754</v>
      </c>
      <c r="E17" s="5">
        <v>2133.1999999999998</v>
      </c>
      <c r="F17" s="5">
        <v>1786</v>
      </c>
      <c r="G17" s="5">
        <v>1579.2</v>
      </c>
      <c r="H17" s="5">
        <v>1285.2</v>
      </c>
      <c r="I17" s="5">
        <v>1116</v>
      </c>
      <c r="J17" s="5">
        <v>978</v>
      </c>
      <c r="K17" s="5">
        <v>879.2</v>
      </c>
      <c r="L17" s="5">
        <v>778</v>
      </c>
      <c r="M17" s="5">
        <v>649.20000000000005</v>
      </c>
      <c r="N17" s="5">
        <v>569.20000000000005</v>
      </c>
      <c r="O17" s="5">
        <v>534</v>
      </c>
      <c r="P17" s="5">
        <v>502</v>
      </c>
      <c r="Q17" s="5">
        <v>442</v>
      </c>
      <c r="R17" s="5">
        <v>417.2</v>
      </c>
      <c r="T17" s="47"/>
      <c r="U17" s="7">
        <v>41</v>
      </c>
      <c r="V17" s="8">
        <v>0</v>
      </c>
      <c r="W17" s="8">
        <v>2754</v>
      </c>
      <c r="X17" s="8">
        <v>2133.1999999999998</v>
      </c>
      <c r="Y17" s="8">
        <v>1786</v>
      </c>
      <c r="Z17" s="8">
        <v>1579.2</v>
      </c>
      <c r="AA17" s="8">
        <v>1285.2</v>
      </c>
      <c r="AB17" s="8">
        <v>1116</v>
      </c>
      <c r="AC17" s="8">
        <v>978</v>
      </c>
      <c r="AD17" s="8">
        <v>879.2</v>
      </c>
      <c r="AE17" s="8">
        <v>778</v>
      </c>
      <c r="AF17" s="8">
        <v>649.20000000000005</v>
      </c>
      <c r="AG17" s="8">
        <v>569.20000000000005</v>
      </c>
      <c r="AH17" s="8">
        <v>534</v>
      </c>
      <c r="AI17" s="8">
        <v>502</v>
      </c>
      <c r="AJ17" s="8">
        <v>442</v>
      </c>
      <c r="AK17" s="8">
        <v>417.2</v>
      </c>
    </row>
    <row r="18" spans="1:37" x14ac:dyDescent="0.25">
      <c r="A18" s="51"/>
      <c r="B18" s="17">
        <v>44</v>
      </c>
      <c r="C18" s="5">
        <v>0</v>
      </c>
      <c r="D18" s="5">
        <v>2892</v>
      </c>
      <c r="E18" s="5">
        <v>2268</v>
      </c>
      <c r="F18" s="5">
        <v>1912</v>
      </c>
      <c r="G18" s="5">
        <v>1691.2</v>
      </c>
      <c r="H18" s="5">
        <v>1387.2</v>
      </c>
      <c r="I18" s="5">
        <v>1197.2</v>
      </c>
      <c r="J18" s="5">
        <v>1054</v>
      </c>
      <c r="K18" s="5">
        <v>947.2</v>
      </c>
      <c r="L18" s="5">
        <v>840</v>
      </c>
      <c r="M18" s="5">
        <v>721.2</v>
      </c>
      <c r="N18" s="5">
        <v>666</v>
      </c>
      <c r="O18" s="5">
        <v>603.20000000000005</v>
      </c>
      <c r="P18" s="5">
        <v>533.20000000000005</v>
      </c>
      <c r="Q18" s="5">
        <v>469.2</v>
      </c>
      <c r="R18" s="5">
        <v>442</v>
      </c>
      <c r="T18" s="47"/>
      <c r="U18" s="7">
        <v>44</v>
      </c>
      <c r="V18" s="8">
        <v>0</v>
      </c>
      <c r="W18" s="8">
        <v>2892</v>
      </c>
      <c r="X18" s="8">
        <v>2268</v>
      </c>
      <c r="Y18" s="8">
        <v>1912</v>
      </c>
      <c r="Z18" s="8">
        <v>1691.2</v>
      </c>
      <c r="AA18" s="8">
        <v>1387.2</v>
      </c>
      <c r="AB18" s="8">
        <v>1197.2</v>
      </c>
      <c r="AC18" s="8">
        <v>1054</v>
      </c>
      <c r="AD18" s="8">
        <v>947.2</v>
      </c>
      <c r="AE18" s="8">
        <v>840</v>
      </c>
      <c r="AF18" s="8">
        <v>721.2</v>
      </c>
      <c r="AG18" s="8">
        <v>666</v>
      </c>
      <c r="AH18" s="8">
        <v>603.20000000000005</v>
      </c>
      <c r="AI18" s="8">
        <v>533.20000000000005</v>
      </c>
      <c r="AJ18" s="8">
        <v>469.2</v>
      </c>
      <c r="AK18" s="8">
        <v>442</v>
      </c>
    </row>
    <row r="19" spans="1:37" x14ac:dyDescent="0.25">
      <c r="A19" s="51"/>
      <c r="B19" s="17">
        <v>46</v>
      </c>
      <c r="C19" s="5">
        <v>0</v>
      </c>
      <c r="D19" s="5">
        <v>2983.2</v>
      </c>
      <c r="E19" s="5">
        <v>2360</v>
      </c>
      <c r="F19" s="5">
        <v>1996</v>
      </c>
      <c r="G19" s="5">
        <v>1751.2</v>
      </c>
      <c r="H19" s="5">
        <v>1451.2</v>
      </c>
      <c r="I19" s="5">
        <v>1256</v>
      </c>
      <c r="J19" s="5">
        <v>1100</v>
      </c>
      <c r="K19" s="5">
        <v>990</v>
      </c>
      <c r="L19" s="5">
        <v>900</v>
      </c>
      <c r="M19" s="5">
        <v>753.2</v>
      </c>
      <c r="N19" s="5">
        <v>707.2</v>
      </c>
      <c r="O19" s="5">
        <v>670</v>
      </c>
      <c r="P19" s="5">
        <v>564</v>
      </c>
      <c r="Q19" s="5">
        <v>493.2</v>
      </c>
      <c r="R19" s="5">
        <v>464</v>
      </c>
      <c r="T19" s="47"/>
      <c r="U19" s="7">
        <v>46</v>
      </c>
      <c r="V19" s="8">
        <v>0</v>
      </c>
      <c r="W19" s="8">
        <v>2983.2</v>
      </c>
      <c r="X19" s="8">
        <v>2360</v>
      </c>
      <c r="Y19" s="8">
        <v>1996</v>
      </c>
      <c r="Z19" s="8">
        <v>1751.2</v>
      </c>
      <c r="AA19" s="8">
        <v>1451.2</v>
      </c>
      <c r="AB19" s="8">
        <v>1256</v>
      </c>
      <c r="AC19" s="8">
        <v>1100</v>
      </c>
      <c r="AD19" s="8">
        <v>990</v>
      </c>
      <c r="AE19" s="8">
        <v>900</v>
      </c>
      <c r="AF19" s="8">
        <v>753.2</v>
      </c>
      <c r="AG19" s="8">
        <v>707.2</v>
      </c>
      <c r="AH19" s="8">
        <v>670</v>
      </c>
      <c r="AI19" s="8">
        <v>564</v>
      </c>
      <c r="AJ19" s="8">
        <v>493.2</v>
      </c>
      <c r="AK19" s="8">
        <v>464</v>
      </c>
    </row>
    <row r="20" spans="1:37" x14ac:dyDescent="0.25">
      <c r="A20" s="51"/>
      <c r="B20" s="17">
        <v>48</v>
      </c>
      <c r="C20" s="5">
        <v>0</v>
      </c>
      <c r="D20" s="5">
        <v>3074</v>
      </c>
      <c r="E20" s="5">
        <v>2451.1999999999998</v>
      </c>
      <c r="F20" s="5">
        <v>2077.1999999999998</v>
      </c>
      <c r="G20" s="5">
        <v>1825.2</v>
      </c>
      <c r="H20" s="5">
        <v>1513.2</v>
      </c>
      <c r="I20" s="5">
        <v>1314</v>
      </c>
      <c r="J20" s="5">
        <v>1159.2</v>
      </c>
      <c r="K20" s="5">
        <v>1047.2</v>
      </c>
      <c r="L20" s="5">
        <v>939.2</v>
      </c>
      <c r="M20" s="5">
        <v>800</v>
      </c>
      <c r="N20" s="5">
        <v>741.2</v>
      </c>
      <c r="O20" s="5">
        <v>706</v>
      </c>
      <c r="P20" s="5">
        <v>646</v>
      </c>
      <c r="Q20" s="5">
        <v>527.20000000000005</v>
      </c>
      <c r="R20" s="5">
        <v>497.2</v>
      </c>
      <c r="T20" s="47"/>
      <c r="U20" s="7">
        <v>48</v>
      </c>
      <c r="V20" s="8">
        <v>0</v>
      </c>
      <c r="W20" s="8">
        <v>3074</v>
      </c>
      <c r="X20" s="8">
        <v>2451.1999999999998</v>
      </c>
      <c r="Y20" s="8">
        <v>2077.1999999999998</v>
      </c>
      <c r="Z20" s="8">
        <v>1825.2</v>
      </c>
      <c r="AA20" s="8">
        <v>1513.2</v>
      </c>
      <c r="AB20" s="8">
        <v>1314</v>
      </c>
      <c r="AC20" s="8">
        <v>1159.2</v>
      </c>
      <c r="AD20" s="8">
        <v>1047.2</v>
      </c>
      <c r="AE20" s="8">
        <v>939.2</v>
      </c>
      <c r="AF20" s="8">
        <v>800</v>
      </c>
      <c r="AG20" s="8">
        <v>741.2</v>
      </c>
      <c r="AH20" s="8">
        <v>706</v>
      </c>
      <c r="AI20" s="8">
        <v>646</v>
      </c>
      <c r="AJ20" s="8">
        <v>527.20000000000005</v>
      </c>
      <c r="AK20" s="8">
        <v>497.2</v>
      </c>
    </row>
    <row r="21" spans="1:37" x14ac:dyDescent="0.25">
      <c r="A21" s="51"/>
      <c r="B21" s="17">
        <v>51</v>
      </c>
      <c r="C21" s="5">
        <v>0</v>
      </c>
      <c r="D21" s="5">
        <v>3212</v>
      </c>
      <c r="E21" s="5">
        <v>2589.1999999999998</v>
      </c>
      <c r="F21" s="5">
        <v>2198</v>
      </c>
      <c r="G21" s="5">
        <v>1936</v>
      </c>
      <c r="H21" s="5">
        <v>1606</v>
      </c>
      <c r="I21" s="5">
        <v>1397.2</v>
      </c>
      <c r="J21" s="5">
        <v>1242</v>
      </c>
      <c r="K21" s="5">
        <v>1128</v>
      </c>
      <c r="L21" s="5">
        <v>1000</v>
      </c>
      <c r="M21" s="5">
        <v>852</v>
      </c>
      <c r="N21" s="5">
        <v>803.2</v>
      </c>
      <c r="O21" s="5">
        <v>764</v>
      </c>
      <c r="P21" s="5">
        <v>694</v>
      </c>
      <c r="Q21" s="5">
        <v>615.20000000000005</v>
      </c>
      <c r="R21" s="5">
        <v>580</v>
      </c>
      <c r="T21" s="47"/>
      <c r="U21" s="7">
        <v>51</v>
      </c>
      <c r="V21" s="8">
        <v>0</v>
      </c>
      <c r="W21" s="8">
        <v>3212</v>
      </c>
      <c r="X21" s="8">
        <v>2589.1999999999998</v>
      </c>
      <c r="Y21" s="8">
        <v>2198</v>
      </c>
      <c r="Z21" s="8">
        <v>1936</v>
      </c>
      <c r="AA21" s="8">
        <v>1606</v>
      </c>
      <c r="AB21" s="8">
        <v>1397.2</v>
      </c>
      <c r="AC21" s="8">
        <v>1242</v>
      </c>
      <c r="AD21" s="8">
        <v>1128</v>
      </c>
      <c r="AE21" s="8">
        <v>1000</v>
      </c>
      <c r="AF21" s="8">
        <v>852</v>
      </c>
      <c r="AG21" s="8">
        <v>803.2</v>
      </c>
      <c r="AH21" s="8">
        <v>764</v>
      </c>
      <c r="AI21" s="8">
        <v>694</v>
      </c>
      <c r="AJ21" s="8">
        <v>615.20000000000005</v>
      </c>
      <c r="AK21" s="8">
        <v>580</v>
      </c>
    </row>
    <row r="22" spans="1:37" x14ac:dyDescent="0.25">
      <c r="A22" s="51"/>
      <c r="B22" s="17">
        <v>60</v>
      </c>
      <c r="C22" s="5">
        <v>3000</v>
      </c>
      <c r="D22" s="5">
        <v>3623.2</v>
      </c>
      <c r="E22" s="5">
        <v>3000</v>
      </c>
      <c r="F22" s="5">
        <v>2568</v>
      </c>
      <c r="G22" s="5">
        <v>2262</v>
      </c>
      <c r="H22" s="5">
        <v>1885.2</v>
      </c>
      <c r="I22" s="5">
        <v>1651.2</v>
      </c>
      <c r="J22" s="5">
        <v>1471.2</v>
      </c>
      <c r="K22" s="5">
        <v>1344</v>
      </c>
      <c r="L22" s="5">
        <v>1218</v>
      </c>
      <c r="M22" s="5">
        <v>1054</v>
      </c>
      <c r="N22" s="5">
        <v>982</v>
      </c>
      <c r="O22" s="5">
        <v>930</v>
      </c>
      <c r="P22" s="5">
        <v>836</v>
      </c>
      <c r="Q22" s="5">
        <v>766</v>
      </c>
      <c r="R22" s="5">
        <v>722</v>
      </c>
      <c r="T22" s="47"/>
      <c r="U22" s="7">
        <v>60</v>
      </c>
      <c r="V22" s="8">
        <v>3000</v>
      </c>
      <c r="W22" s="8">
        <v>3623.2</v>
      </c>
      <c r="X22" s="8">
        <v>3000</v>
      </c>
      <c r="Y22" s="8">
        <v>2568</v>
      </c>
      <c r="Z22" s="8">
        <v>2262</v>
      </c>
      <c r="AA22" s="8">
        <v>1885.2</v>
      </c>
      <c r="AB22" s="8">
        <v>1651.2</v>
      </c>
      <c r="AC22" s="8">
        <v>1471.2</v>
      </c>
      <c r="AD22" s="8">
        <v>1344</v>
      </c>
      <c r="AE22" s="8">
        <v>1218</v>
      </c>
      <c r="AF22" s="8">
        <v>1054</v>
      </c>
      <c r="AG22" s="8">
        <v>982</v>
      </c>
      <c r="AH22" s="8">
        <v>930</v>
      </c>
      <c r="AI22" s="8">
        <v>836</v>
      </c>
      <c r="AJ22" s="8">
        <v>766</v>
      </c>
      <c r="AK22" s="8">
        <v>722</v>
      </c>
    </row>
    <row r="23" spans="1:37" x14ac:dyDescent="0.25">
      <c r="A23" s="51"/>
      <c r="B23" s="17">
        <v>80</v>
      </c>
      <c r="C23" s="5">
        <v>4750</v>
      </c>
      <c r="D23" s="5">
        <v>4538</v>
      </c>
      <c r="E23" s="5">
        <v>3915.2</v>
      </c>
      <c r="F23" s="5">
        <v>3392</v>
      </c>
      <c r="G23" s="5">
        <v>2983.2</v>
      </c>
      <c r="H23" s="5">
        <v>2505.1999999999998</v>
      </c>
      <c r="I23" s="5">
        <v>2210</v>
      </c>
      <c r="J23" s="5">
        <v>1989.2</v>
      </c>
      <c r="K23" s="5">
        <v>1811.2</v>
      </c>
      <c r="L23" s="5">
        <v>1656</v>
      </c>
      <c r="M23" s="5">
        <v>1459.2</v>
      </c>
      <c r="N23" s="5">
        <v>1371.2</v>
      </c>
      <c r="O23" s="5">
        <v>1304</v>
      </c>
      <c r="P23" s="5">
        <v>1175.2</v>
      </c>
      <c r="Q23" s="5">
        <v>1088</v>
      </c>
      <c r="R23" s="5">
        <v>1026</v>
      </c>
      <c r="T23" s="47"/>
      <c r="U23" s="7">
        <v>80</v>
      </c>
      <c r="V23" s="8">
        <v>4750</v>
      </c>
      <c r="W23" s="8">
        <v>4538</v>
      </c>
      <c r="X23" s="8">
        <v>3915.2</v>
      </c>
      <c r="Y23" s="8">
        <v>3392</v>
      </c>
      <c r="Z23" s="8">
        <v>2983.2</v>
      </c>
      <c r="AA23" s="8">
        <v>2505.1999999999998</v>
      </c>
      <c r="AB23" s="8">
        <v>2210</v>
      </c>
      <c r="AC23" s="8">
        <v>1989.2</v>
      </c>
      <c r="AD23" s="8">
        <v>1811.2</v>
      </c>
      <c r="AE23" s="8">
        <v>1656</v>
      </c>
      <c r="AF23" s="8">
        <v>1459.2</v>
      </c>
      <c r="AG23" s="8">
        <v>1371.2</v>
      </c>
      <c r="AH23" s="8">
        <v>1304</v>
      </c>
      <c r="AI23" s="8">
        <v>1175.2</v>
      </c>
      <c r="AJ23" s="8">
        <v>1088</v>
      </c>
      <c r="AK23" s="8">
        <v>1026</v>
      </c>
    </row>
    <row r="24" spans="1:37" x14ac:dyDescent="0.25">
      <c r="A24" s="51"/>
      <c r="B24" s="17">
        <v>100</v>
      </c>
      <c r="C24" s="5">
        <v>5500</v>
      </c>
      <c r="D24" s="5">
        <v>5453.2</v>
      </c>
      <c r="E24" s="5">
        <v>4830</v>
      </c>
      <c r="F24" s="5">
        <v>4216</v>
      </c>
      <c r="G24" s="5">
        <v>3705.2</v>
      </c>
      <c r="H24" s="5">
        <v>3125.2</v>
      </c>
      <c r="I24" s="5">
        <v>2768</v>
      </c>
      <c r="J24" s="5">
        <v>2508</v>
      </c>
      <c r="K24" s="5">
        <v>2290</v>
      </c>
      <c r="L24" s="5">
        <v>2103.1999999999998</v>
      </c>
      <c r="M24" s="5">
        <v>1840</v>
      </c>
      <c r="N24" s="5">
        <v>1740</v>
      </c>
      <c r="O24" s="5">
        <v>1654</v>
      </c>
      <c r="P24" s="5">
        <v>1508</v>
      </c>
      <c r="Q24" s="5">
        <v>1396</v>
      </c>
      <c r="R24" s="5">
        <v>1316</v>
      </c>
      <c r="T24" s="47"/>
      <c r="U24" s="7">
        <v>100</v>
      </c>
      <c r="V24" s="8">
        <v>5500</v>
      </c>
      <c r="W24" s="8">
        <v>5453.2</v>
      </c>
      <c r="X24" s="8">
        <v>4830</v>
      </c>
      <c r="Y24" s="8">
        <v>4216</v>
      </c>
      <c r="Z24" s="8">
        <v>3705.2</v>
      </c>
      <c r="AA24" s="8">
        <v>3125.2</v>
      </c>
      <c r="AB24" s="8">
        <v>2768</v>
      </c>
      <c r="AC24" s="8">
        <v>2508</v>
      </c>
      <c r="AD24" s="8">
        <v>2290</v>
      </c>
      <c r="AE24" s="8">
        <v>2103.1999999999998</v>
      </c>
      <c r="AF24" s="8">
        <v>1840</v>
      </c>
      <c r="AG24" s="8">
        <v>1740</v>
      </c>
      <c r="AH24" s="8">
        <v>1654</v>
      </c>
      <c r="AI24" s="8">
        <v>1508</v>
      </c>
      <c r="AJ24" s="8">
        <v>1396</v>
      </c>
      <c r="AK24" s="8">
        <v>1316</v>
      </c>
    </row>
    <row r="25" spans="1:37" x14ac:dyDescent="0.25">
      <c r="A25" s="51"/>
      <c r="B25" s="17">
        <v>120</v>
      </c>
      <c r="C25" s="5">
        <v>6300</v>
      </c>
      <c r="D25" s="5">
        <v>6367.2</v>
      </c>
      <c r="E25" s="5">
        <v>5744</v>
      </c>
      <c r="F25" s="5">
        <v>5039.2</v>
      </c>
      <c r="G25" s="5">
        <v>4426</v>
      </c>
      <c r="H25" s="5">
        <v>3745.2</v>
      </c>
      <c r="I25" s="5">
        <v>3327.2</v>
      </c>
      <c r="J25" s="5">
        <v>3028</v>
      </c>
      <c r="K25" s="5">
        <v>2759.2</v>
      </c>
      <c r="L25" s="5">
        <v>2545.1999999999998</v>
      </c>
      <c r="M25" s="5">
        <v>2238</v>
      </c>
      <c r="N25" s="5">
        <v>2102</v>
      </c>
      <c r="O25" s="5">
        <v>2001.2</v>
      </c>
      <c r="P25" s="5">
        <v>1831.2</v>
      </c>
      <c r="Q25" s="5">
        <v>1701.2</v>
      </c>
      <c r="R25" s="5">
        <v>1604</v>
      </c>
      <c r="T25" s="47"/>
      <c r="U25" s="7">
        <v>120</v>
      </c>
      <c r="V25" s="8">
        <v>6300</v>
      </c>
      <c r="W25" s="8">
        <v>6367.2</v>
      </c>
      <c r="X25" s="8">
        <v>5744</v>
      </c>
      <c r="Y25" s="8">
        <v>5039.2</v>
      </c>
      <c r="Z25" s="8">
        <v>4426</v>
      </c>
      <c r="AA25" s="8">
        <v>3745.2</v>
      </c>
      <c r="AB25" s="8">
        <v>3327.2</v>
      </c>
      <c r="AC25" s="8">
        <v>3028</v>
      </c>
      <c r="AD25" s="8">
        <v>2759.2</v>
      </c>
      <c r="AE25" s="8">
        <v>2545.1999999999998</v>
      </c>
      <c r="AF25" s="8">
        <v>2238</v>
      </c>
      <c r="AG25" s="8">
        <v>2102</v>
      </c>
      <c r="AH25" s="8">
        <v>2001.2</v>
      </c>
      <c r="AI25" s="8">
        <v>1831.2</v>
      </c>
      <c r="AJ25" s="8">
        <v>1701.2</v>
      </c>
      <c r="AK25" s="8">
        <v>1604</v>
      </c>
    </row>
    <row r="26" spans="1:37" x14ac:dyDescent="0.25">
      <c r="A26" s="51"/>
      <c r="B26" s="17">
        <v>140</v>
      </c>
      <c r="C26" s="5">
        <v>7400</v>
      </c>
      <c r="D26" s="5">
        <v>7282</v>
      </c>
      <c r="E26" s="5">
        <v>6659.2</v>
      </c>
      <c r="F26" s="5">
        <v>5863.2</v>
      </c>
      <c r="G26" s="5">
        <v>5148</v>
      </c>
      <c r="H26" s="5">
        <v>4365.2</v>
      </c>
      <c r="I26" s="5">
        <v>3885.2</v>
      </c>
      <c r="J26" s="5">
        <v>3547.2</v>
      </c>
      <c r="K26" s="5">
        <v>3228</v>
      </c>
      <c r="L26" s="5">
        <v>2987.2</v>
      </c>
      <c r="M26" s="5">
        <v>2626</v>
      </c>
      <c r="N26" s="5">
        <v>2468</v>
      </c>
      <c r="O26" s="5">
        <v>2350</v>
      </c>
      <c r="P26" s="5">
        <v>2156</v>
      </c>
      <c r="Q26" s="5">
        <v>2005.2</v>
      </c>
      <c r="R26" s="5">
        <v>1890</v>
      </c>
      <c r="T26" s="47"/>
      <c r="U26" s="7">
        <v>140</v>
      </c>
      <c r="V26" s="8">
        <v>7400</v>
      </c>
      <c r="W26" s="8">
        <v>7282</v>
      </c>
      <c r="X26" s="8">
        <v>6659.2</v>
      </c>
      <c r="Y26" s="8">
        <v>5863.2</v>
      </c>
      <c r="Z26" s="8">
        <v>5148</v>
      </c>
      <c r="AA26" s="8">
        <v>4365.2</v>
      </c>
      <c r="AB26" s="8">
        <v>3885.2</v>
      </c>
      <c r="AC26" s="8">
        <v>3547.2</v>
      </c>
      <c r="AD26" s="8">
        <v>3228</v>
      </c>
      <c r="AE26" s="8">
        <v>2987.2</v>
      </c>
      <c r="AF26" s="8">
        <v>2626</v>
      </c>
      <c r="AG26" s="8">
        <v>2468</v>
      </c>
      <c r="AH26" s="8">
        <v>2350</v>
      </c>
      <c r="AI26" s="8">
        <v>2156</v>
      </c>
      <c r="AJ26" s="8">
        <v>2005.2</v>
      </c>
      <c r="AK26" s="8">
        <v>1890</v>
      </c>
    </row>
    <row r="28" spans="1:37" ht="26.45" customHeight="1" x14ac:dyDescent="0.25">
      <c r="A28" s="48" t="s">
        <v>17</v>
      </c>
      <c r="B28" s="48"/>
      <c r="C28" s="49" t="s">
        <v>10</v>
      </c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T28" s="47" t="s">
        <v>0</v>
      </c>
      <c r="U28" s="47"/>
      <c r="V28" s="46" t="s">
        <v>10</v>
      </c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</row>
    <row r="29" spans="1:37" x14ac:dyDescent="0.25">
      <c r="A29" s="48"/>
      <c r="B29" s="48"/>
      <c r="C29" s="19">
        <v>0</v>
      </c>
      <c r="D29" s="19">
        <v>10</v>
      </c>
      <c r="E29" s="19">
        <v>20</v>
      </c>
      <c r="F29" s="19">
        <v>30</v>
      </c>
      <c r="G29" s="19">
        <v>45</v>
      </c>
      <c r="H29" s="19">
        <v>55</v>
      </c>
      <c r="I29" s="19">
        <v>65</v>
      </c>
      <c r="J29" s="19">
        <v>75</v>
      </c>
      <c r="K29" s="19">
        <v>85</v>
      </c>
      <c r="L29" s="19">
        <v>95</v>
      </c>
      <c r="M29" s="19">
        <v>110</v>
      </c>
      <c r="N29" s="19">
        <v>120</v>
      </c>
      <c r="O29" s="19">
        <v>125</v>
      </c>
      <c r="P29" s="19">
        <v>130</v>
      </c>
      <c r="Q29" s="19">
        <v>135</v>
      </c>
      <c r="R29" s="19">
        <v>140</v>
      </c>
      <c r="T29" s="47"/>
      <c r="U29" s="47"/>
      <c r="V29" s="7">
        <v>0</v>
      </c>
      <c r="W29" s="7">
        <v>10</v>
      </c>
      <c r="X29" s="7">
        <v>20</v>
      </c>
      <c r="Y29" s="7">
        <v>30</v>
      </c>
      <c r="Z29" s="7">
        <v>45</v>
      </c>
      <c r="AA29" s="7">
        <v>55</v>
      </c>
      <c r="AB29" s="7">
        <v>65</v>
      </c>
      <c r="AC29" s="7">
        <v>75</v>
      </c>
      <c r="AD29" s="7">
        <v>85</v>
      </c>
      <c r="AE29" s="7">
        <v>95</v>
      </c>
      <c r="AF29" s="7">
        <v>110</v>
      </c>
      <c r="AG29" s="7">
        <v>120</v>
      </c>
      <c r="AH29" s="7">
        <v>125</v>
      </c>
      <c r="AI29" s="7">
        <v>130</v>
      </c>
      <c r="AJ29" s="7">
        <v>135</v>
      </c>
      <c r="AK29" s="7">
        <v>140</v>
      </c>
    </row>
    <row r="30" spans="1:37" x14ac:dyDescent="0.25">
      <c r="A30" s="48" t="s">
        <v>11</v>
      </c>
      <c r="B30" s="19">
        <v>9</v>
      </c>
      <c r="C30" s="8">
        <f>_xll.Interp2dTab(-1,0,$C$2:$R$2,$B$3:$B$26,$C$3:$R$26,$B30,C$29,0)</f>
        <v>0</v>
      </c>
      <c r="D30" s="8">
        <f>_xll.Interp2dTab(-1,0,$C$2:$R$2,$B$3:$B$26,$C$3:$R$26,$B30,D$29,0)</f>
        <v>0</v>
      </c>
      <c r="E30" s="8">
        <f>_xll.Interp2dTab(-1,0,$C$2:$R$2,$B$3:$B$26,$C$3:$R$26,$B30,E$29,0)</f>
        <v>0</v>
      </c>
      <c r="F30" s="8">
        <f>_xll.Interp2dTab(-1,0,$C$2:$R$2,$B$3:$B$26,$C$3:$R$26,$B30,F$29,0)</f>
        <v>0</v>
      </c>
      <c r="G30" s="8">
        <f>_xll.Interp2dTab(-1,0,$C$2:$R$2,$B$3:$B$26,$C$3:$R$26,$B30,G$29,0)</f>
        <v>0</v>
      </c>
      <c r="H30" s="8">
        <f>_xll.Interp2dTab(-1,0,$C$2:$R$2,$B$3:$B$26,$C$3:$R$26,$B30,H$29,0)</f>
        <v>1333.3333333333333</v>
      </c>
      <c r="I30" s="8">
        <f>_xll.Interp2dTab(-1,0,$C$2:$R$2,$B$3:$B$26,$C$3:$R$26,$B30,I$29,0)</f>
        <v>3437.5</v>
      </c>
      <c r="J30" s="8">
        <f>_xll.Interp2dTab(-1,0,$C$2:$R$2,$B$3:$B$26,$C$3:$R$26,$B30,J$29,0)</f>
        <v>4312.5</v>
      </c>
      <c r="K30" s="8">
        <f>_xll.Interp2dTab(-1,0,$C$2:$R$2,$B$3:$B$26,$C$3:$R$26,$B30,K$29,0)</f>
        <v>4937.5</v>
      </c>
      <c r="L30" s="8">
        <f>_xll.Interp2dTab(-1,0,$C$2:$R$2,$B$3:$B$26,$C$3:$R$26,$B30,L$29,0)</f>
        <v>5312.5</v>
      </c>
      <c r="M30" s="8">
        <f>_xll.Interp2dTab(-1,0,$C$2:$R$2,$B$3:$B$26,$C$3:$R$26,$B30,M$29,0)</f>
        <v>5900</v>
      </c>
      <c r="N30" s="8">
        <f>_xll.Interp2dTab(-1,0,$C$2:$R$2,$B$3:$B$26,$C$3:$R$26,$B30,N$29,0)</f>
        <v>6300</v>
      </c>
      <c r="O30" s="8">
        <f>_xll.Interp2dTab(-1,0,$C$2:$R$2,$B$3:$B$26,$C$3:$R$26,$B30,O$29,0)</f>
        <v>6575</v>
      </c>
      <c r="P30" s="8">
        <f>_xll.Interp2dTab(-1,0,$C$2:$R$2,$B$3:$B$26,$C$3:$R$26,$B30,P$29,0)</f>
        <v>6850</v>
      </c>
      <c r="Q30" s="8">
        <f>_xll.Interp2dTab(-1,0,$C$2:$R$2,$B$3:$B$26,$C$3:$R$26,$B30,Q$29,0)</f>
        <v>7125</v>
      </c>
      <c r="R30" s="8">
        <f>_xll.Interp2dTab(-1,0,$C$2:$R$2,$B$3:$B$26,$C$3:$R$26,$B30,R$29,0)</f>
        <v>7400</v>
      </c>
      <c r="T30" s="47" t="s">
        <v>11</v>
      </c>
      <c r="U30" s="7">
        <v>9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1333.3333333333333</v>
      </c>
      <c r="AB30" s="8">
        <v>3437.5</v>
      </c>
      <c r="AC30" s="8">
        <v>4312.5</v>
      </c>
      <c r="AD30" s="8">
        <v>4937.5</v>
      </c>
      <c r="AE30" s="8">
        <v>5312.5</v>
      </c>
      <c r="AF30" s="8">
        <v>5900</v>
      </c>
      <c r="AG30" s="8">
        <v>6300</v>
      </c>
      <c r="AH30" s="8">
        <v>6575</v>
      </c>
      <c r="AI30" s="8">
        <v>6850</v>
      </c>
      <c r="AJ30" s="8">
        <v>7125</v>
      </c>
      <c r="AK30" s="8">
        <v>7400</v>
      </c>
    </row>
    <row r="31" spans="1:37" x14ac:dyDescent="0.25">
      <c r="A31" s="48"/>
      <c r="B31" s="19">
        <v>15</v>
      </c>
      <c r="C31" s="8">
        <f>_xll.Interp2dTab(-1,0,$C$2:$R$2,$B$3:$B$26,$C$3:$R$26,$B31,C$29,0)</f>
        <v>0</v>
      </c>
      <c r="D31" s="8">
        <f>_xll.Interp2dTab(-1,0,$C$2:$R$2,$B$3:$B$26,$C$3:$R$26,$B31,D$29,0)</f>
        <v>1392.6</v>
      </c>
      <c r="E31" s="8">
        <f>_xll.Interp2dTab(-1,0,$C$2:$R$2,$B$3:$B$26,$C$3:$R$26,$B31,E$29,0)</f>
        <v>1819.2</v>
      </c>
      <c r="F31" s="8">
        <f>_xll.Interp2dTab(-1,0,$C$2:$R$2,$B$3:$B$26,$C$3:$R$26,$B31,F$29,0)</f>
        <v>2244</v>
      </c>
      <c r="G31" s="8">
        <f>_xll.Interp2dTab(-1,0,$C$2:$R$2,$B$3:$B$26,$C$3:$R$26,$B31,G$29,0)</f>
        <v>2937.6</v>
      </c>
      <c r="H31" s="8">
        <f>_xll.Interp2dTab(-1,0,$C$2:$R$2,$B$3:$B$26,$C$3:$R$26,$B31,H$29,0)</f>
        <v>3394.7555555555555</v>
      </c>
      <c r="I31" s="8">
        <f>_xll.Interp2dTab(-1,0,$C$2:$R$2,$B$3:$B$26,$C$3:$R$26,$B31,I$29,0)</f>
        <v>3851.8999999999996</v>
      </c>
      <c r="J31" s="8">
        <f>_xll.Interp2dTab(-1,0,$C$2:$R$2,$B$3:$B$26,$C$3:$R$26,$B31,J$29,0)</f>
        <v>4309.3</v>
      </c>
      <c r="K31" s="8">
        <f>_xll.Interp2dTab(-1,0,$C$2:$R$2,$B$3:$B$26,$C$3:$R$26,$B31,K$29,0)</f>
        <v>4766.8</v>
      </c>
      <c r="L31" s="8">
        <f>_xll.Interp2dTab(-1,0,$C$2:$R$2,$B$3:$B$26,$C$3:$R$26,$B31,L$29,0)</f>
        <v>5224.3999999999996</v>
      </c>
      <c r="M31" s="8">
        <f>_xll.Interp2dTab(-1,0,$C$2:$R$2,$B$3:$B$26,$C$3:$R$26,$B31,M$29,0)</f>
        <v>5910.2</v>
      </c>
      <c r="N31" s="8">
        <f>_xll.Interp2dTab(-1,0,$C$2:$R$2,$B$3:$B$26,$C$3:$R$26,$B31,N$29,0)</f>
        <v>6367.2</v>
      </c>
      <c r="O31" s="8">
        <f>_xll.Interp2dTab(-1,0,$C$2:$R$2,$B$3:$B$26,$C$3:$R$26,$B31,O$29,0)</f>
        <v>6595.9</v>
      </c>
      <c r="P31" s="8">
        <f>_xll.Interp2dTab(-1,0,$C$2:$R$2,$B$3:$B$26,$C$3:$R$26,$B31,P$29,0)</f>
        <v>6824.6</v>
      </c>
      <c r="Q31" s="8">
        <f>_xll.Interp2dTab(-1,0,$C$2:$R$2,$B$3:$B$26,$C$3:$R$26,$B31,Q$29,0)</f>
        <v>7053.3</v>
      </c>
      <c r="R31" s="8">
        <f>_xll.Interp2dTab(-1,0,$C$2:$R$2,$B$3:$B$26,$C$3:$R$26,$B31,R$29,0)</f>
        <v>7282</v>
      </c>
      <c r="T31" s="47"/>
      <c r="U31" s="7">
        <v>15</v>
      </c>
      <c r="V31" s="8">
        <v>0</v>
      </c>
      <c r="W31" s="8">
        <v>1392.6</v>
      </c>
      <c r="X31" s="8">
        <v>1819.2</v>
      </c>
      <c r="Y31" s="8">
        <v>2244</v>
      </c>
      <c r="Z31" s="8">
        <v>2937.6</v>
      </c>
      <c r="AA31" s="8">
        <v>3394.7555555555555</v>
      </c>
      <c r="AB31" s="8">
        <v>3851.8999999999996</v>
      </c>
      <c r="AC31" s="8">
        <v>4309.3</v>
      </c>
      <c r="AD31" s="8">
        <v>4766.8</v>
      </c>
      <c r="AE31" s="8">
        <v>5224.3999999999996</v>
      </c>
      <c r="AF31" s="8">
        <v>5910.2</v>
      </c>
      <c r="AG31" s="8">
        <v>6367.2</v>
      </c>
      <c r="AH31" s="8">
        <v>6595.9</v>
      </c>
      <c r="AI31" s="8">
        <v>6824.6</v>
      </c>
      <c r="AJ31" s="8">
        <v>7053.3</v>
      </c>
      <c r="AK31" s="8">
        <v>7282</v>
      </c>
    </row>
    <row r="32" spans="1:37" x14ac:dyDescent="0.25">
      <c r="A32" s="48"/>
      <c r="B32" s="19">
        <v>20</v>
      </c>
      <c r="C32" s="8">
        <f>_xll.Interp2dTab(-1,0,$C$2:$R$2,$B$3:$B$26,$C$3:$R$26,$B32,C$29,0)</f>
        <v>0</v>
      </c>
      <c r="D32" s="8">
        <f>_xll.Interp2dTab(-1,0,$C$2:$R$2,$B$3:$B$26,$C$3:$R$26,$B32,D$29,0)</f>
        <v>966.6</v>
      </c>
      <c r="E32" s="8">
        <f>_xll.Interp2dTab(-1,0,$C$2:$R$2,$B$3:$B$26,$C$3:$R$26,$B32,E$29,0)</f>
        <v>1323.2</v>
      </c>
      <c r="F32" s="8">
        <f>_xll.Interp2dTab(-1,0,$C$2:$R$2,$B$3:$B$26,$C$3:$R$26,$B32,F$29,0)</f>
        <v>1646</v>
      </c>
      <c r="G32" s="8">
        <f>_xll.Interp2dTab(-1,0,$C$2:$R$2,$B$3:$B$26,$C$3:$R$26,$B32,G$29,0)</f>
        <v>2314</v>
      </c>
      <c r="H32" s="8">
        <f>_xll.Interp2dTab(-1,0,$C$2:$R$2,$B$3:$B$26,$C$3:$R$26,$B32,H$29,0)</f>
        <v>2771.7777777777774</v>
      </c>
      <c r="I32" s="8">
        <f>_xll.Interp2dTab(-1,0,$C$2:$R$2,$B$3:$B$26,$C$3:$R$26,$B32,I$29,0)</f>
        <v>3228.8</v>
      </c>
      <c r="J32" s="8">
        <f>_xll.Interp2dTab(-1,0,$C$2:$R$2,$B$3:$B$26,$C$3:$R$26,$B32,J$29,0)</f>
        <v>3686.3999999999996</v>
      </c>
      <c r="K32" s="8">
        <f>_xll.Interp2dTab(-1,0,$C$2:$R$2,$B$3:$B$26,$C$3:$R$26,$B32,K$29,0)</f>
        <v>4143.8999999999996</v>
      </c>
      <c r="L32" s="8">
        <f>_xll.Interp2dTab(-1,0,$C$2:$R$2,$B$3:$B$26,$C$3:$R$26,$B32,L$29,0)</f>
        <v>4601.3</v>
      </c>
      <c r="M32" s="8">
        <f>_xll.Interp2dTab(-1,0,$C$2:$R$2,$B$3:$B$26,$C$3:$R$26,$B32,M$29,0)</f>
        <v>5287</v>
      </c>
      <c r="N32" s="8">
        <f>_xll.Interp2dTab(-1,0,$C$2:$R$2,$B$3:$B$26,$C$3:$R$26,$B32,N$29,0)</f>
        <v>5744</v>
      </c>
      <c r="O32" s="8">
        <f>_xll.Interp2dTab(-1,0,$C$2:$R$2,$B$3:$B$26,$C$3:$R$26,$B32,O$29,0)</f>
        <v>5972.8</v>
      </c>
      <c r="P32" s="8">
        <f>_xll.Interp2dTab(-1,0,$C$2:$R$2,$B$3:$B$26,$C$3:$R$26,$B32,P$29,0)</f>
        <v>6201.6</v>
      </c>
      <c r="Q32" s="8">
        <f>_xll.Interp2dTab(-1,0,$C$2:$R$2,$B$3:$B$26,$C$3:$R$26,$B32,Q$29,0)</f>
        <v>6430.4</v>
      </c>
      <c r="R32" s="8">
        <f>_xll.Interp2dTab(-1,0,$C$2:$R$2,$B$3:$B$26,$C$3:$R$26,$B32,R$29,0)</f>
        <v>6659.2</v>
      </c>
      <c r="T32" s="47"/>
      <c r="U32" s="7">
        <v>20</v>
      </c>
      <c r="V32" s="8">
        <v>0</v>
      </c>
      <c r="W32" s="8">
        <v>966.6</v>
      </c>
      <c r="X32" s="8">
        <v>1323.2</v>
      </c>
      <c r="Y32" s="8">
        <v>1646</v>
      </c>
      <c r="Z32" s="8">
        <v>2314</v>
      </c>
      <c r="AA32" s="8">
        <v>2771.7777777777774</v>
      </c>
      <c r="AB32" s="8">
        <v>3228.8</v>
      </c>
      <c r="AC32" s="8">
        <v>3686.3999999999996</v>
      </c>
      <c r="AD32" s="8">
        <v>4143.8999999999996</v>
      </c>
      <c r="AE32" s="8">
        <v>4601.3</v>
      </c>
      <c r="AF32" s="8">
        <v>5287</v>
      </c>
      <c r="AG32" s="8">
        <v>5744</v>
      </c>
      <c r="AH32" s="8">
        <v>5972.8</v>
      </c>
      <c r="AI32" s="8">
        <v>6201.6</v>
      </c>
      <c r="AJ32" s="8">
        <v>6430.4</v>
      </c>
      <c r="AK32" s="8">
        <v>6659.2</v>
      </c>
    </row>
    <row r="33" spans="1:37" x14ac:dyDescent="0.25">
      <c r="A33" s="48"/>
      <c r="B33" s="19">
        <v>25</v>
      </c>
      <c r="C33" s="8">
        <f>_xll.Interp2dTab(-1,0,$C$2:$R$2,$B$3:$B$26,$C$3:$R$26,$B33,C$29,0)</f>
        <v>0</v>
      </c>
      <c r="D33" s="8">
        <f>_xll.Interp2dTab(-1,0,$C$2:$R$2,$B$3:$B$26,$C$3:$R$26,$B33,D$29,0)</f>
        <v>770.6</v>
      </c>
      <c r="E33" s="8">
        <f>_xll.Interp2dTab(-1,0,$C$2:$R$2,$B$3:$B$26,$C$3:$R$26,$B33,E$29,0)</f>
        <v>1063.2</v>
      </c>
      <c r="F33" s="8">
        <f>_xll.Interp2dTab(-1,0,$C$2:$R$2,$B$3:$B$26,$C$3:$R$26,$B33,F$29,0)</f>
        <v>1359.2</v>
      </c>
      <c r="G33" s="8">
        <f>_xll.Interp2dTab(-1,0,$C$2:$R$2,$B$3:$B$26,$C$3:$R$26,$B33,G$29,0)</f>
        <v>1954</v>
      </c>
      <c r="H33" s="8">
        <f>_xll.Interp2dTab(-1,0,$C$2:$R$2,$B$3:$B$26,$C$3:$R$26,$B33,H$29,0)</f>
        <v>2362.4444444444443</v>
      </c>
      <c r="I33" s="8">
        <f>_xll.Interp2dTab(-1,0,$C$2:$R$2,$B$3:$B$26,$C$3:$R$26,$B33,I$29,0)</f>
        <v>2774</v>
      </c>
      <c r="J33" s="8">
        <f>_xll.Interp2dTab(-1,0,$C$2:$R$2,$B$3:$B$26,$C$3:$R$26,$B33,J$29,0)</f>
        <v>3186</v>
      </c>
      <c r="K33" s="8">
        <f>_xll.Interp2dTab(-1,0,$C$2:$R$2,$B$3:$B$26,$C$3:$R$26,$B33,K$29,0)</f>
        <v>3598</v>
      </c>
      <c r="L33" s="8">
        <f>_xll.Interp2dTab(-1,0,$C$2:$R$2,$B$3:$B$26,$C$3:$R$26,$B33,L$29,0)</f>
        <v>4010</v>
      </c>
      <c r="M33" s="8">
        <f>_xll.Interp2dTab(-1,0,$C$2:$R$2,$B$3:$B$26,$C$3:$R$26,$B33,M$29,0)</f>
        <v>4627.6000000000004</v>
      </c>
      <c r="N33" s="8">
        <f>_xll.Interp2dTab(-1,0,$C$2:$R$2,$B$3:$B$26,$C$3:$R$26,$B33,N$29,0)</f>
        <v>5039.2</v>
      </c>
      <c r="O33" s="8">
        <f>_xll.Interp2dTab(-1,0,$C$2:$R$2,$B$3:$B$26,$C$3:$R$26,$B33,O$29,0)</f>
        <v>5245.2</v>
      </c>
      <c r="P33" s="8">
        <f>_xll.Interp2dTab(-1,0,$C$2:$R$2,$B$3:$B$26,$C$3:$R$26,$B33,P$29,0)</f>
        <v>5451.2</v>
      </c>
      <c r="Q33" s="8">
        <f>_xll.Interp2dTab(-1,0,$C$2:$R$2,$B$3:$B$26,$C$3:$R$26,$B33,Q$29,0)</f>
        <v>5657.2</v>
      </c>
      <c r="R33" s="8">
        <f>_xll.Interp2dTab(-1,0,$C$2:$R$2,$B$3:$B$26,$C$3:$R$26,$B33,R$29,0)</f>
        <v>5863.2</v>
      </c>
      <c r="T33" s="47"/>
      <c r="U33" s="7">
        <v>25</v>
      </c>
      <c r="V33" s="8">
        <v>0</v>
      </c>
      <c r="W33" s="8">
        <v>770.6</v>
      </c>
      <c r="X33" s="8">
        <v>1063.2</v>
      </c>
      <c r="Y33" s="8">
        <v>1359.2</v>
      </c>
      <c r="Z33" s="8">
        <v>1954</v>
      </c>
      <c r="AA33" s="8">
        <v>2362.4444444444443</v>
      </c>
      <c r="AB33" s="8">
        <v>2774</v>
      </c>
      <c r="AC33" s="8">
        <v>3186</v>
      </c>
      <c r="AD33" s="8">
        <v>3598</v>
      </c>
      <c r="AE33" s="8">
        <v>4010</v>
      </c>
      <c r="AF33" s="8">
        <v>4627.6000000000004</v>
      </c>
      <c r="AG33" s="8">
        <v>5039.2</v>
      </c>
      <c r="AH33" s="8">
        <v>5245.2</v>
      </c>
      <c r="AI33" s="8">
        <v>5451.2</v>
      </c>
      <c r="AJ33" s="8">
        <v>5657.2</v>
      </c>
      <c r="AK33" s="8">
        <v>5863.2</v>
      </c>
    </row>
    <row r="34" spans="1:37" x14ac:dyDescent="0.25">
      <c r="A34" s="48"/>
      <c r="B34" s="19">
        <v>30</v>
      </c>
      <c r="C34" s="8">
        <f>_xll.Interp2dTab(-1,0,$C$2:$R$2,$B$3:$B$26,$C$3:$R$26,$B34,C$29,0)</f>
        <v>0</v>
      </c>
      <c r="D34" s="8">
        <f>_xll.Interp2dTab(-1,0,$C$2:$R$2,$B$3:$B$26,$C$3:$R$26,$B34,D$29,0)</f>
        <v>653.6</v>
      </c>
      <c r="E34" s="8">
        <f>_xll.Interp2dTab(-1,0,$C$2:$R$2,$B$3:$B$26,$C$3:$R$26,$B34,E$29,0)</f>
        <v>911.2</v>
      </c>
      <c r="F34" s="8">
        <f>_xll.Interp2dTab(-1,0,$C$2:$R$2,$B$3:$B$26,$C$3:$R$26,$B34,F$29,0)</f>
        <v>1165.2</v>
      </c>
      <c r="G34" s="8">
        <f>_xll.Interp2dTab(-1,0,$C$2:$R$2,$B$3:$B$26,$C$3:$R$26,$B34,G$29,0)</f>
        <v>1721.2</v>
      </c>
      <c r="H34" s="8">
        <f>_xll.Interp2dTab(-1,0,$C$2:$R$2,$B$3:$B$26,$C$3:$R$26,$B34,H$29,0)</f>
        <v>2080.8888888888887</v>
      </c>
      <c r="I34" s="8">
        <f>_xll.Interp2dTab(-1,0,$C$2:$R$2,$B$3:$B$26,$C$3:$R$26,$B34,I$29,0)</f>
        <v>2442.3000000000002</v>
      </c>
      <c r="J34" s="8">
        <f>_xll.Interp2dTab(-1,0,$C$2:$R$2,$B$3:$B$26,$C$3:$R$26,$B34,J$29,0)</f>
        <v>2802.8999999999996</v>
      </c>
      <c r="K34" s="8">
        <f>_xll.Interp2dTab(-1,0,$C$2:$R$2,$B$3:$B$26,$C$3:$R$26,$B34,K$29,0)</f>
        <v>3163.7</v>
      </c>
      <c r="L34" s="8">
        <f>_xll.Interp2dTab(-1,0,$C$2:$R$2,$B$3:$B$26,$C$3:$R$26,$B34,L$29,0)</f>
        <v>3524.7</v>
      </c>
      <c r="M34" s="8">
        <f>_xll.Interp2dTab(-1,0,$C$2:$R$2,$B$3:$B$26,$C$3:$R$26,$B34,M$29,0)</f>
        <v>4065.6</v>
      </c>
      <c r="N34" s="8">
        <f>_xll.Interp2dTab(-1,0,$C$2:$R$2,$B$3:$B$26,$C$3:$R$26,$B34,N$29,0)</f>
        <v>4426</v>
      </c>
      <c r="O34" s="8">
        <f>_xll.Interp2dTab(-1,0,$C$2:$R$2,$B$3:$B$26,$C$3:$R$26,$B34,O$29,0)</f>
        <v>4606.5</v>
      </c>
      <c r="P34" s="8">
        <f>_xll.Interp2dTab(-1,0,$C$2:$R$2,$B$3:$B$26,$C$3:$R$26,$B34,P$29,0)</f>
        <v>4787</v>
      </c>
      <c r="Q34" s="8">
        <f>_xll.Interp2dTab(-1,0,$C$2:$R$2,$B$3:$B$26,$C$3:$R$26,$B34,Q$29,0)</f>
        <v>4967.5</v>
      </c>
      <c r="R34" s="8">
        <f>_xll.Interp2dTab(-1,0,$C$2:$R$2,$B$3:$B$26,$C$3:$R$26,$B34,R$29,0)</f>
        <v>5148</v>
      </c>
      <c r="T34" s="47"/>
      <c r="U34" s="7">
        <v>30</v>
      </c>
      <c r="V34" s="8">
        <v>0</v>
      </c>
      <c r="W34" s="8">
        <v>653.6</v>
      </c>
      <c r="X34" s="8">
        <v>911.2</v>
      </c>
      <c r="Y34" s="8">
        <v>1165.2</v>
      </c>
      <c r="Z34" s="8">
        <v>1721.2</v>
      </c>
      <c r="AA34" s="8">
        <v>2080.8888888888887</v>
      </c>
      <c r="AB34" s="8">
        <v>2442.3000000000002</v>
      </c>
      <c r="AC34" s="8">
        <v>2802.8999999999996</v>
      </c>
      <c r="AD34" s="8">
        <v>3163.7</v>
      </c>
      <c r="AE34" s="8">
        <v>3524.7</v>
      </c>
      <c r="AF34" s="8">
        <v>4065.6</v>
      </c>
      <c r="AG34" s="8">
        <v>4426</v>
      </c>
      <c r="AH34" s="8">
        <v>4606.5</v>
      </c>
      <c r="AI34" s="8">
        <v>4787</v>
      </c>
      <c r="AJ34" s="8">
        <v>4967.5</v>
      </c>
      <c r="AK34" s="8">
        <v>5148</v>
      </c>
    </row>
    <row r="35" spans="1:37" x14ac:dyDescent="0.25">
      <c r="A35" s="48"/>
      <c r="B35" s="19">
        <v>40</v>
      </c>
      <c r="C35" s="8">
        <f>_xll.Interp2dTab(-1,0,$C$2:$R$2,$B$3:$B$26,$C$3:$R$26,$B35,C$29,0)</f>
        <v>0</v>
      </c>
      <c r="D35" s="8">
        <f>_xll.Interp2dTab(-1,0,$C$2:$R$2,$B$3:$B$26,$C$3:$R$26,$B35,D$29,0)</f>
        <v>508.6</v>
      </c>
      <c r="E35" s="8">
        <f>_xll.Interp2dTab(-1,0,$C$2:$R$2,$B$3:$B$26,$C$3:$R$26,$B35,E$29,0)</f>
        <v>720</v>
      </c>
      <c r="F35" s="8">
        <f>_xll.Interp2dTab(-1,0,$C$2:$R$2,$B$3:$B$26,$C$3:$R$26,$B35,F$29,0)</f>
        <v>935.2</v>
      </c>
      <c r="G35" s="8">
        <f>_xll.Interp2dTab(-1,0,$C$2:$R$2,$B$3:$B$26,$C$3:$R$26,$B35,G$29,0)</f>
        <v>1419.2</v>
      </c>
      <c r="H35" s="8">
        <f>_xll.Interp2dTab(-1,0,$C$2:$R$2,$B$3:$B$26,$C$3:$R$26,$B35,H$29,0)</f>
        <v>1730.088888888889</v>
      </c>
      <c r="I35" s="8">
        <f>_xll.Interp2dTab(-1,0,$C$2:$R$2,$B$3:$B$26,$C$3:$R$26,$B35,I$29,0)</f>
        <v>2040.2</v>
      </c>
      <c r="J35" s="8">
        <f>_xll.Interp2dTab(-1,0,$C$2:$R$2,$B$3:$B$26,$C$3:$R$26,$B35,J$29,0)</f>
        <v>2350.1999999999998</v>
      </c>
      <c r="K35" s="8">
        <f>_xll.Interp2dTab(-1,0,$C$2:$R$2,$B$3:$B$26,$C$3:$R$26,$B35,K$29,0)</f>
        <v>2660.2</v>
      </c>
      <c r="L35" s="8">
        <f>_xll.Interp2dTab(-1,0,$C$2:$R$2,$B$3:$B$26,$C$3:$R$26,$B35,L$29,0)</f>
        <v>2970.2</v>
      </c>
      <c r="M35" s="8">
        <f>_xll.Interp2dTab(-1,0,$C$2:$R$2,$B$3:$B$26,$C$3:$R$26,$B35,M$29,0)</f>
        <v>3435.2</v>
      </c>
      <c r="N35" s="8">
        <f>_xll.Interp2dTab(-1,0,$C$2:$R$2,$B$3:$B$26,$C$3:$R$26,$B35,N$29,0)</f>
        <v>3745.2</v>
      </c>
      <c r="O35" s="8">
        <f>_xll.Interp2dTab(-1,0,$C$2:$R$2,$B$3:$B$26,$C$3:$R$26,$B35,O$29,0)</f>
        <v>3900.2</v>
      </c>
      <c r="P35" s="8">
        <f>_xll.Interp2dTab(-1,0,$C$2:$R$2,$B$3:$B$26,$C$3:$R$26,$B35,P$29,0)</f>
        <v>4055.2</v>
      </c>
      <c r="Q35" s="8">
        <f>_xll.Interp2dTab(-1,0,$C$2:$R$2,$B$3:$B$26,$C$3:$R$26,$B35,Q$29,0)</f>
        <v>4210.2</v>
      </c>
      <c r="R35" s="8">
        <f>_xll.Interp2dTab(-1,0,$C$2:$R$2,$B$3:$B$26,$C$3:$R$26,$B35,R$29,0)</f>
        <v>4365.2</v>
      </c>
      <c r="T35" s="47"/>
      <c r="U35" s="7">
        <v>40</v>
      </c>
      <c r="V35" s="8">
        <v>0</v>
      </c>
      <c r="W35" s="8">
        <v>508.6</v>
      </c>
      <c r="X35" s="8">
        <v>720</v>
      </c>
      <c r="Y35" s="8">
        <v>935.2</v>
      </c>
      <c r="Z35" s="8">
        <v>1419.2</v>
      </c>
      <c r="AA35" s="8">
        <v>1730.088888888889</v>
      </c>
      <c r="AB35" s="8">
        <v>2040.2</v>
      </c>
      <c r="AC35" s="8">
        <v>2350.1999999999998</v>
      </c>
      <c r="AD35" s="8">
        <v>2660.2</v>
      </c>
      <c r="AE35" s="8">
        <v>2970.2</v>
      </c>
      <c r="AF35" s="8">
        <v>3435.2</v>
      </c>
      <c r="AG35" s="8">
        <v>3745.2</v>
      </c>
      <c r="AH35" s="8">
        <v>3900.2</v>
      </c>
      <c r="AI35" s="8">
        <v>4055.2</v>
      </c>
      <c r="AJ35" s="8">
        <v>4210.2</v>
      </c>
      <c r="AK35" s="8">
        <v>4365.2</v>
      </c>
    </row>
    <row r="36" spans="1:37" x14ac:dyDescent="0.25">
      <c r="A36" s="48"/>
      <c r="B36" s="19">
        <v>50</v>
      </c>
      <c r="C36" s="8">
        <f>_xll.Interp2dTab(-1,0,$C$2:$R$2,$B$3:$B$26,$C$3:$R$26,$B36,C$29,0)</f>
        <v>0</v>
      </c>
      <c r="D36" s="8">
        <f>_xll.Interp2dTab(-1,0,$C$2:$R$2,$B$3:$B$26,$C$3:$R$26,$B36,D$29,0)</f>
        <v>421.6</v>
      </c>
      <c r="E36" s="8">
        <f>_xll.Interp2dTab(-1,0,$C$2:$R$2,$B$3:$B$26,$C$3:$R$26,$B36,E$29,0)</f>
        <v>604</v>
      </c>
      <c r="F36" s="8">
        <f>_xll.Interp2dTab(-1,0,$C$2:$R$2,$B$3:$B$26,$C$3:$R$26,$B36,F$29,0)</f>
        <v>775.2</v>
      </c>
      <c r="G36" s="8">
        <f>_xll.Interp2dTab(-1,0,$C$2:$R$2,$B$3:$B$26,$C$3:$R$26,$B36,G$29,0)</f>
        <v>1226.5999999999999</v>
      </c>
      <c r="H36" s="8">
        <f>_xll.Interp2dTab(-1,0,$C$2:$R$2,$B$3:$B$26,$C$3:$R$26,$B36,H$29,0)</f>
        <v>1510.088888888889</v>
      </c>
      <c r="I36" s="8">
        <f>_xll.Interp2dTab(-1,0,$C$2:$R$2,$B$3:$B$26,$C$3:$R$26,$B36,I$29,0)</f>
        <v>1790.9</v>
      </c>
      <c r="J36" s="8">
        <f>_xll.Interp2dTab(-1,0,$C$2:$R$2,$B$3:$B$26,$C$3:$R$26,$B36,J$29,0)</f>
        <v>2070.3000000000002</v>
      </c>
      <c r="K36" s="8">
        <f>_xll.Interp2dTab(-1,0,$C$2:$R$2,$B$3:$B$26,$C$3:$R$26,$B36,K$29,0)</f>
        <v>2349.5</v>
      </c>
      <c r="L36" s="8">
        <f>_xll.Interp2dTab(-1,0,$C$2:$R$2,$B$3:$B$26,$C$3:$R$26,$B36,L$29,0)</f>
        <v>2628.5</v>
      </c>
      <c r="M36" s="8">
        <f>_xll.Interp2dTab(-1,0,$C$2:$R$2,$B$3:$B$26,$C$3:$R$26,$B36,M$29,0)</f>
        <v>3047.6</v>
      </c>
      <c r="N36" s="8">
        <f>_xll.Interp2dTab(-1,0,$C$2:$R$2,$B$3:$B$26,$C$3:$R$26,$B36,N$29,0)</f>
        <v>3327.2</v>
      </c>
      <c r="O36" s="8">
        <f>_xll.Interp2dTab(-1,0,$C$2:$R$2,$B$3:$B$26,$C$3:$R$26,$B36,O$29,0)</f>
        <v>3466.7</v>
      </c>
      <c r="P36" s="8">
        <f>_xll.Interp2dTab(-1,0,$C$2:$R$2,$B$3:$B$26,$C$3:$R$26,$B36,P$29,0)</f>
        <v>3606.2</v>
      </c>
      <c r="Q36" s="8">
        <f>_xll.Interp2dTab(-1,0,$C$2:$R$2,$B$3:$B$26,$C$3:$R$26,$B36,Q$29,0)</f>
        <v>3745.7</v>
      </c>
      <c r="R36" s="8">
        <f>_xll.Interp2dTab(-1,0,$C$2:$R$2,$B$3:$B$26,$C$3:$R$26,$B36,R$29,0)</f>
        <v>3885.2</v>
      </c>
      <c r="T36" s="47"/>
      <c r="U36" s="7">
        <v>50</v>
      </c>
      <c r="V36" s="8">
        <v>0</v>
      </c>
      <c r="W36" s="8">
        <v>421.6</v>
      </c>
      <c r="X36" s="8">
        <v>604</v>
      </c>
      <c r="Y36" s="8">
        <v>775.2</v>
      </c>
      <c r="Z36" s="8">
        <v>1226.5999999999999</v>
      </c>
      <c r="AA36" s="8">
        <v>1510.088888888889</v>
      </c>
      <c r="AB36" s="8">
        <v>1790.9</v>
      </c>
      <c r="AC36" s="8">
        <v>2070.3000000000002</v>
      </c>
      <c r="AD36" s="8">
        <v>2349.5</v>
      </c>
      <c r="AE36" s="8">
        <v>2628.5</v>
      </c>
      <c r="AF36" s="8">
        <v>3047.6</v>
      </c>
      <c r="AG36" s="8">
        <v>3327.2</v>
      </c>
      <c r="AH36" s="8">
        <v>3466.7</v>
      </c>
      <c r="AI36" s="8">
        <v>3606.2</v>
      </c>
      <c r="AJ36" s="8">
        <v>3745.7</v>
      </c>
      <c r="AK36" s="8">
        <v>3885.2</v>
      </c>
    </row>
    <row r="37" spans="1:37" x14ac:dyDescent="0.25">
      <c r="A37" s="48"/>
      <c r="B37" s="19">
        <v>60</v>
      </c>
      <c r="C37" s="8">
        <f>_xll.Interp2dTab(-1,0,$C$2:$R$2,$B$3:$B$26,$C$3:$R$26,$B37,C$29,0)</f>
        <v>0</v>
      </c>
      <c r="D37" s="8">
        <f>_xll.Interp2dTab(-1,0,$C$2:$R$2,$B$3:$B$26,$C$3:$R$26,$B37,D$29,0)</f>
        <v>374.6</v>
      </c>
      <c r="E37" s="8">
        <f>_xll.Interp2dTab(-1,0,$C$2:$R$2,$B$3:$B$26,$C$3:$R$26,$B37,E$29,0)</f>
        <v>539.20000000000005</v>
      </c>
      <c r="F37" s="8">
        <f>_xll.Interp2dTab(-1,0,$C$2:$R$2,$B$3:$B$26,$C$3:$R$26,$B37,F$29,0)</f>
        <v>686</v>
      </c>
      <c r="G37" s="8">
        <f>_xll.Interp2dTab(-1,0,$C$2:$R$2,$B$3:$B$26,$C$3:$R$26,$B37,G$29,0)</f>
        <v>1077</v>
      </c>
      <c r="H37" s="8">
        <f>_xll.Interp2dTab(-1,0,$C$2:$R$2,$B$3:$B$26,$C$3:$R$26,$B37,H$29,0)</f>
        <v>1343.8666666666668</v>
      </c>
      <c r="I37" s="8">
        <f>_xll.Interp2dTab(-1,0,$C$2:$R$2,$B$3:$B$26,$C$3:$R$26,$B37,I$29,0)</f>
        <v>1600.7</v>
      </c>
      <c r="J37" s="8">
        <f>_xll.Interp2dTab(-1,0,$C$2:$R$2,$B$3:$B$26,$C$3:$R$26,$B37,J$29,0)</f>
        <v>1859.7</v>
      </c>
      <c r="K37" s="8">
        <f>_xll.Interp2dTab(-1,0,$C$2:$R$2,$B$3:$B$26,$C$3:$R$26,$B37,K$29,0)</f>
        <v>2118.9</v>
      </c>
      <c r="L37" s="8">
        <f>_xll.Interp2dTab(-1,0,$C$2:$R$2,$B$3:$B$26,$C$3:$R$26,$B37,L$29,0)</f>
        <v>2378.3000000000002</v>
      </c>
      <c r="M37" s="8">
        <f>_xll.Interp2dTab(-1,0,$C$2:$R$2,$B$3:$B$26,$C$3:$R$26,$B37,M$29,0)</f>
        <v>2768</v>
      </c>
      <c r="N37" s="8">
        <f>_xll.Interp2dTab(-1,0,$C$2:$R$2,$B$3:$B$26,$C$3:$R$26,$B37,N$29,0)</f>
        <v>3028</v>
      </c>
      <c r="O37" s="8">
        <f>_xll.Interp2dTab(-1,0,$C$2:$R$2,$B$3:$B$26,$C$3:$R$26,$B37,O$29,0)</f>
        <v>3157.8</v>
      </c>
      <c r="P37" s="8">
        <f>_xll.Interp2dTab(-1,0,$C$2:$R$2,$B$3:$B$26,$C$3:$R$26,$B37,P$29,0)</f>
        <v>3287.6</v>
      </c>
      <c r="Q37" s="8">
        <f>_xll.Interp2dTab(-1,0,$C$2:$R$2,$B$3:$B$26,$C$3:$R$26,$B37,Q$29,0)</f>
        <v>3417.3999999999996</v>
      </c>
      <c r="R37" s="8">
        <f>_xll.Interp2dTab(-1,0,$C$2:$R$2,$B$3:$B$26,$C$3:$R$26,$B37,R$29,0)</f>
        <v>3547.2</v>
      </c>
      <c r="T37" s="47"/>
      <c r="U37" s="7">
        <v>60</v>
      </c>
      <c r="V37" s="8">
        <v>0</v>
      </c>
      <c r="W37" s="8">
        <v>374.6</v>
      </c>
      <c r="X37" s="8">
        <v>539.20000000000005</v>
      </c>
      <c r="Y37" s="8">
        <v>686</v>
      </c>
      <c r="Z37" s="8">
        <v>1077</v>
      </c>
      <c r="AA37" s="8">
        <v>1343.8666666666668</v>
      </c>
      <c r="AB37" s="8">
        <v>1600.7</v>
      </c>
      <c r="AC37" s="8">
        <v>1859.7</v>
      </c>
      <c r="AD37" s="8">
        <v>2118.9</v>
      </c>
      <c r="AE37" s="8">
        <v>2378.3000000000002</v>
      </c>
      <c r="AF37" s="8">
        <v>2768</v>
      </c>
      <c r="AG37" s="8">
        <v>3028</v>
      </c>
      <c r="AH37" s="8">
        <v>3157.8</v>
      </c>
      <c r="AI37" s="8">
        <v>3287.6</v>
      </c>
      <c r="AJ37" s="8">
        <v>3417.3999999999996</v>
      </c>
      <c r="AK37" s="8">
        <v>3547.2</v>
      </c>
    </row>
    <row r="38" spans="1:37" x14ac:dyDescent="0.25">
      <c r="A38" s="48"/>
      <c r="B38" s="19">
        <v>70</v>
      </c>
      <c r="C38" s="8">
        <f>_xll.Interp2dTab(-1,0,$C$2:$R$2,$B$3:$B$26,$C$3:$R$26,$B38,C$29,0)</f>
        <v>0</v>
      </c>
      <c r="D38" s="8">
        <f>_xll.Interp2dTab(-1,0,$C$2:$R$2,$B$3:$B$26,$C$3:$R$26,$B38,D$29,0)</f>
        <v>341.2</v>
      </c>
      <c r="E38" s="8">
        <f>_xll.Interp2dTab(-1,0,$C$2:$R$2,$B$3:$B$26,$C$3:$R$26,$B38,E$29,0)</f>
        <v>490</v>
      </c>
      <c r="F38" s="8">
        <f>_xll.Interp2dTab(-1,0,$C$2:$R$2,$B$3:$B$26,$C$3:$R$26,$B38,F$29,0)</f>
        <v>608</v>
      </c>
      <c r="G38" s="8">
        <f>_xll.Interp2dTab(-1,0,$C$2:$R$2,$B$3:$B$26,$C$3:$R$26,$B38,G$29,0)</f>
        <v>968.6</v>
      </c>
      <c r="H38" s="8">
        <f>_xll.Interp2dTab(-1,0,$C$2:$R$2,$B$3:$B$26,$C$3:$R$26,$B38,H$29,0)</f>
        <v>1224</v>
      </c>
      <c r="I38" s="8">
        <f>_xll.Interp2dTab(-1,0,$C$2:$R$2,$B$3:$B$26,$C$3:$R$26,$B38,I$29,0)</f>
        <v>1460.8</v>
      </c>
      <c r="J38" s="8">
        <f>_xll.Interp2dTab(-1,0,$C$2:$R$2,$B$3:$B$26,$C$3:$R$26,$B38,J$29,0)</f>
        <v>1694.4</v>
      </c>
      <c r="K38" s="8">
        <f>_xll.Interp2dTab(-1,0,$C$2:$R$2,$B$3:$B$26,$C$3:$R$26,$B38,K$29,0)</f>
        <v>1930.9</v>
      </c>
      <c r="L38" s="8">
        <f>_xll.Interp2dTab(-1,0,$C$2:$R$2,$B$3:$B$26,$C$3:$R$26,$B38,L$29,0)</f>
        <v>2170.3000000000002</v>
      </c>
      <c r="M38" s="8">
        <f>_xll.Interp2dTab(-1,0,$C$2:$R$2,$B$3:$B$26,$C$3:$R$26,$B38,M$29,0)</f>
        <v>2524.6</v>
      </c>
      <c r="N38" s="8">
        <f>_xll.Interp2dTab(-1,0,$C$2:$R$2,$B$3:$B$26,$C$3:$R$26,$B38,N$29,0)</f>
        <v>2759.2</v>
      </c>
      <c r="O38" s="8">
        <f>_xll.Interp2dTab(-1,0,$C$2:$R$2,$B$3:$B$26,$C$3:$R$26,$B38,O$29,0)</f>
        <v>2876.3999999999996</v>
      </c>
      <c r="P38" s="8">
        <f>_xll.Interp2dTab(-1,0,$C$2:$R$2,$B$3:$B$26,$C$3:$R$26,$B38,P$29,0)</f>
        <v>2993.6</v>
      </c>
      <c r="Q38" s="8">
        <f>_xll.Interp2dTab(-1,0,$C$2:$R$2,$B$3:$B$26,$C$3:$R$26,$B38,Q$29,0)</f>
        <v>3110.8</v>
      </c>
      <c r="R38" s="8">
        <f>_xll.Interp2dTab(-1,0,$C$2:$R$2,$B$3:$B$26,$C$3:$R$26,$B38,R$29,0)</f>
        <v>3228</v>
      </c>
      <c r="T38" s="47"/>
      <c r="U38" s="7">
        <v>70</v>
      </c>
      <c r="V38" s="8">
        <v>0</v>
      </c>
      <c r="W38" s="8">
        <v>341.2</v>
      </c>
      <c r="X38" s="8">
        <v>490</v>
      </c>
      <c r="Y38" s="8">
        <v>608</v>
      </c>
      <c r="Z38" s="8">
        <v>968.6</v>
      </c>
      <c r="AA38" s="8">
        <v>1224</v>
      </c>
      <c r="AB38" s="8">
        <v>1460.8</v>
      </c>
      <c r="AC38" s="8">
        <v>1694.4</v>
      </c>
      <c r="AD38" s="8">
        <v>1930.9</v>
      </c>
      <c r="AE38" s="8">
        <v>2170.3000000000002</v>
      </c>
      <c r="AF38" s="8">
        <v>2524.6</v>
      </c>
      <c r="AG38" s="8">
        <v>2759.2</v>
      </c>
      <c r="AH38" s="8">
        <v>2876.3999999999996</v>
      </c>
      <c r="AI38" s="8">
        <v>2993.6</v>
      </c>
      <c r="AJ38" s="8">
        <v>3110.8</v>
      </c>
      <c r="AK38" s="8">
        <v>3228</v>
      </c>
    </row>
    <row r="39" spans="1:37" x14ac:dyDescent="0.25">
      <c r="A39" s="48"/>
      <c r="B39" s="19">
        <v>80</v>
      </c>
      <c r="C39" s="8">
        <f>_xll.Interp2dTab(-1,0,$C$2:$R$2,$B$3:$B$26,$C$3:$R$26,$B39,C$29,0)</f>
        <v>0</v>
      </c>
      <c r="D39" s="8">
        <f>_xll.Interp2dTab(-1,0,$C$2:$R$2,$B$3:$B$26,$C$3:$R$26,$B39,D$29,0)</f>
        <v>320.2</v>
      </c>
      <c r="E39" s="8">
        <f>_xll.Interp2dTab(-1,0,$C$2:$R$2,$B$3:$B$26,$C$3:$R$26,$B39,E$29,0)</f>
        <v>426</v>
      </c>
      <c r="F39" s="8">
        <f>_xll.Interp2dTab(-1,0,$C$2:$R$2,$B$3:$B$26,$C$3:$R$26,$B39,F$29,0)</f>
        <v>552</v>
      </c>
      <c r="G39" s="8">
        <f>_xll.Interp2dTab(-1,0,$C$2:$R$2,$B$3:$B$26,$C$3:$R$26,$B39,G$29,0)</f>
        <v>870</v>
      </c>
      <c r="H39" s="8">
        <f>_xll.Interp2dTab(-1,0,$C$2:$R$2,$B$3:$B$26,$C$3:$R$26,$B39,H$29,0)</f>
        <v>1096.8888888888887</v>
      </c>
      <c r="I39" s="8">
        <f>_xll.Interp2dTab(-1,0,$C$2:$R$2,$B$3:$B$26,$C$3:$R$26,$B39,I$29,0)</f>
        <v>1327.5</v>
      </c>
      <c r="J39" s="8">
        <f>_xll.Interp2dTab(-1,0,$C$2:$R$2,$B$3:$B$26,$C$3:$R$26,$B39,J$29,0)</f>
        <v>1546.5</v>
      </c>
      <c r="K39" s="8">
        <f>_xll.Interp2dTab(-1,0,$C$2:$R$2,$B$3:$B$26,$C$3:$R$26,$B39,K$29,0)</f>
        <v>1767.8</v>
      </c>
      <c r="L39" s="8">
        <f>_xll.Interp2dTab(-1,0,$C$2:$R$2,$B$3:$B$26,$C$3:$R$26,$B39,L$29,0)</f>
        <v>1991.3999999999999</v>
      </c>
      <c r="M39" s="8">
        <f>_xll.Interp2dTab(-1,0,$C$2:$R$2,$B$3:$B$26,$C$3:$R$26,$B39,M$29,0)</f>
        <v>2324.1999999999998</v>
      </c>
      <c r="N39" s="8">
        <f>_xll.Interp2dTab(-1,0,$C$2:$R$2,$B$3:$B$26,$C$3:$R$26,$B39,N$29,0)</f>
        <v>2545.1999999999998</v>
      </c>
      <c r="O39" s="8">
        <f>_xll.Interp2dTab(-1,0,$C$2:$R$2,$B$3:$B$26,$C$3:$R$26,$B39,O$29,0)</f>
        <v>2655.7</v>
      </c>
      <c r="P39" s="8">
        <f>_xll.Interp2dTab(-1,0,$C$2:$R$2,$B$3:$B$26,$C$3:$R$26,$B39,P$29,0)</f>
        <v>2766.2</v>
      </c>
      <c r="Q39" s="8">
        <f>_xll.Interp2dTab(-1,0,$C$2:$R$2,$B$3:$B$26,$C$3:$R$26,$B39,Q$29,0)</f>
        <v>2876.7</v>
      </c>
      <c r="R39" s="8">
        <f>_xll.Interp2dTab(-1,0,$C$2:$R$2,$B$3:$B$26,$C$3:$R$26,$B39,R$29,0)</f>
        <v>2987.2</v>
      </c>
      <c r="T39" s="47"/>
      <c r="U39" s="7">
        <v>80</v>
      </c>
      <c r="V39" s="8">
        <v>0</v>
      </c>
      <c r="W39" s="8">
        <v>320.2</v>
      </c>
      <c r="X39" s="8">
        <v>426</v>
      </c>
      <c r="Y39" s="8">
        <v>552</v>
      </c>
      <c r="Z39" s="8">
        <v>870</v>
      </c>
      <c r="AA39" s="8">
        <v>1096.8888888888887</v>
      </c>
      <c r="AB39" s="8">
        <v>1327.5</v>
      </c>
      <c r="AC39" s="8">
        <v>1546.5</v>
      </c>
      <c r="AD39" s="8">
        <v>1767.8</v>
      </c>
      <c r="AE39" s="8">
        <v>1991.3999999999999</v>
      </c>
      <c r="AF39" s="8">
        <v>2324.1999999999998</v>
      </c>
      <c r="AG39" s="8">
        <v>2545.1999999999998</v>
      </c>
      <c r="AH39" s="8">
        <v>2655.7</v>
      </c>
      <c r="AI39" s="8">
        <v>2766.2</v>
      </c>
      <c r="AJ39" s="8">
        <v>2876.7</v>
      </c>
      <c r="AK39" s="8">
        <v>2987.2</v>
      </c>
    </row>
    <row r="40" spans="1:37" x14ac:dyDescent="0.25">
      <c r="A40" s="48"/>
      <c r="B40" s="19">
        <v>100</v>
      </c>
      <c r="C40" s="8">
        <f>_xll.Interp2dTab(-1,0,$C$2:$R$2,$B$3:$B$26,$C$3:$R$26,$B40,C$29,0)</f>
        <v>0</v>
      </c>
      <c r="D40" s="8">
        <f>_xll.Interp2dTab(-1,0,$C$2:$R$2,$B$3:$B$26,$C$3:$R$26,$B40,D$29,0)</f>
        <v>288.2</v>
      </c>
      <c r="E40" s="8">
        <f>_xll.Interp2dTab(-1,0,$C$2:$R$2,$B$3:$B$26,$C$3:$R$26,$B40,E$29,0)</f>
        <v>381.2</v>
      </c>
      <c r="F40" s="8">
        <f>_xll.Interp2dTab(-1,0,$C$2:$R$2,$B$3:$B$26,$C$3:$R$26,$B40,F$29,0)</f>
        <v>486</v>
      </c>
      <c r="G40" s="8">
        <f>_xll.Interp2dTab(-1,0,$C$2:$R$2,$B$3:$B$26,$C$3:$R$26,$B40,G$29,0)</f>
        <v>737.2</v>
      </c>
      <c r="H40" s="8">
        <f>_xll.Interp2dTab(-1,0,$C$2:$R$2,$B$3:$B$26,$C$3:$R$26,$B40,H$29,0)</f>
        <v>941.77777777777783</v>
      </c>
      <c r="I40" s="8">
        <f>_xll.Interp2dTab(-1,0,$C$2:$R$2,$B$3:$B$26,$C$3:$R$26,$B40,I$29,0)</f>
        <v>1155.3</v>
      </c>
      <c r="J40" s="8">
        <f>_xll.Interp2dTab(-1,0,$C$2:$R$2,$B$3:$B$26,$C$3:$R$26,$B40,J$29,0)</f>
        <v>1357.9</v>
      </c>
      <c r="K40" s="8">
        <f>_xll.Interp2dTab(-1,0,$C$2:$R$2,$B$3:$B$26,$C$3:$R$26,$B40,K$29,0)</f>
        <v>1554.4</v>
      </c>
      <c r="L40" s="8">
        <f>_xll.Interp2dTab(-1,0,$C$2:$R$2,$B$3:$B$26,$C$3:$R$26,$B40,L$29,0)</f>
        <v>1744.8</v>
      </c>
      <c r="M40" s="8">
        <f>_xll.Interp2dTab(-1,0,$C$2:$R$2,$B$3:$B$26,$C$3:$R$26,$B40,M$29,0)</f>
        <v>2039</v>
      </c>
      <c r="N40" s="8">
        <f>_xll.Interp2dTab(-1,0,$C$2:$R$2,$B$3:$B$26,$C$3:$R$26,$B40,N$29,0)</f>
        <v>2238</v>
      </c>
      <c r="O40" s="8">
        <f>_xll.Interp2dTab(-1,0,$C$2:$R$2,$B$3:$B$26,$C$3:$R$26,$B40,O$29,0)</f>
        <v>2335</v>
      </c>
      <c r="P40" s="8">
        <f>_xll.Interp2dTab(-1,0,$C$2:$R$2,$B$3:$B$26,$C$3:$R$26,$B40,P$29,0)</f>
        <v>2432</v>
      </c>
      <c r="Q40" s="8">
        <f>_xll.Interp2dTab(-1,0,$C$2:$R$2,$B$3:$B$26,$C$3:$R$26,$B40,Q$29,0)</f>
        <v>2529</v>
      </c>
      <c r="R40" s="8">
        <f>_xll.Interp2dTab(-1,0,$C$2:$R$2,$B$3:$B$26,$C$3:$R$26,$B40,R$29,0)</f>
        <v>2626</v>
      </c>
      <c r="T40" s="47"/>
      <c r="U40" s="7">
        <v>100</v>
      </c>
      <c r="V40" s="8">
        <v>0</v>
      </c>
      <c r="W40" s="8">
        <v>288.2</v>
      </c>
      <c r="X40" s="8">
        <v>381.2</v>
      </c>
      <c r="Y40" s="8">
        <v>486</v>
      </c>
      <c r="Z40" s="8">
        <v>737.2</v>
      </c>
      <c r="AA40" s="8">
        <v>941.77777777777783</v>
      </c>
      <c r="AB40" s="8">
        <v>1155.3</v>
      </c>
      <c r="AC40" s="8">
        <v>1357.9</v>
      </c>
      <c r="AD40" s="8">
        <v>1554.4</v>
      </c>
      <c r="AE40" s="8">
        <v>1744.8</v>
      </c>
      <c r="AF40" s="8">
        <v>2039</v>
      </c>
      <c r="AG40" s="8">
        <v>2238</v>
      </c>
      <c r="AH40" s="8">
        <v>2335</v>
      </c>
      <c r="AI40" s="8">
        <v>2432</v>
      </c>
      <c r="AJ40" s="8">
        <v>2529</v>
      </c>
      <c r="AK40" s="8">
        <v>2626</v>
      </c>
    </row>
    <row r="41" spans="1:37" x14ac:dyDescent="0.25">
      <c r="A41" s="48"/>
      <c r="B41" s="19">
        <v>110</v>
      </c>
      <c r="C41" s="8">
        <f>_xll.Interp2dTab(-1,0,$C$2:$R$2,$B$3:$B$26,$C$3:$R$26,$B41,C$29,0)</f>
        <v>0</v>
      </c>
      <c r="D41" s="8">
        <f>_xll.Interp2dTab(-1,0,$C$2:$R$2,$B$3:$B$26,$C$3:$R$26,$B41,D$29,0)</f>
        <v>279.2</v>
      </c>
      <c r="E41" s="8">
        <f>_xll.Interp2dTab(-1,0,$C$2:$R$2,$B$3:$B$26,$C$3:$R$26,$B41,E$29,0)</f>
        <v>381.2</v>
      </c>
      <c r="F41" s="8">
        <f>_xll.Interp2dTab(-1,0,$C$2:$R$2,$B$3:$B$26,$C$3:$R$26,$B41,F$29,0)</f>
        <v>451.2</v>
      </c>
      <c r="G41" s="8">
        <f>_xll.Interp2dTab(-1,0,$C$2:$R$2,$B$3:$B$26,$C$3:$R$26,$B41,G$29,0)</f>
        <v>686.6</v>
      </c>
      <c r="H41" s="8">
        <f>_xll.Interp2dTab(-1,0,$C$2:$R$2,$B$3:$B$26,$C$3:$R$26,$B41,H$29,0)</f>
        <v>882.66666666666674</v>
      </c>
      <c r="I41" s="8">
        <f>_xll.Interp2dTab(-1,0,$C$2:$R$2,$B$3:$B$26,$C$3:$R$26,$B41,I$29,0)</f>
        <v>1079.3</v>
      </c>
      <c r="J41" s="8">
        <f>_xll.Interp2dTab(-1,0,$C$2:$R$2,$B$3:$B$26,$C$3:$R$26,$B41,J$29,0)</f>
        <v>1273.9000000000001</v>
      </c>
      <c r="K41" s="8">
        <f>_xll.Interp2dTab(-1,0,$C$2:$R$2,$B$3:$B$26,$C$3:$R$26,$B41,K$29,0)</f>
        <v>1463.4</v>
      </c>
      <c r="L41" s="8">
        <f>_xll.Interp2dTab(-1,0,$C$2:$R$2,$B$3:$B$26,$C$3:$R$26,$B41,L$29,0)</f>
        <v>1647.8</v>
      </c>
      <c r="M41" s="8">
        <f>_xll.Interp2dTab(-1,0,$C$2:$R$2,$B$3:$B$26,$C$3:$R$26,$B41,M$29,0)</f>
        <v>1921</v>
      </c>
      <c r="N41" s="8">
        <f>_xll.Interp2dTab(-1,0,$C$2:$R$2,$B$3:$B$26,$C$3:$R$26,$B41,N$29,0)</f>
        <v>2102</v>
      </c>
      <c r="O41" s="8">
        <f>_xll.Interp2dTab(-1,0,$C$2:$R$2,$B$3:$B$26,$C$3:$R$26,$B41,O$29,0)</f>
        <v>2193.5</v>
      </c>
      <c r="P41" s="8">
        <f>_xll.Interp2dTab(-1,0,$C$2:$R$2,$B$3:$B$26,$C$3:$R$26,$B41,P$29,0)</f>
        <v>2285</v>
      </c>
      <c r="Q41" s="8">
        <f>_xll.Interp2dTab(-1,0,$C$2:$R$2,$B$3:$B$26,$C$3:$R$26,$B41,Q$29,0)</f>
        <v>2376.5</v>
      </c>
      <c r="R41" s="8">
        <f>_xll.Interp2dTab(-1,0,$C$2:$R$2,$B$3:$B$26,$C$3:$R$26,$B41,R$29,0)</f>
        <v>2468</v>
      </c>
      <c r="T41" s="47"/>
      <c r="U41" s="7">
        <v>110</v>
      </c>
      <c r="V41" s="8">
        <v>0</v>
      </c>
      <c r="W41" s="8">
        <v>279.2</v>
      </c>
      <c r="X41" s="8">
        <v>381.2</v>
      </c>
      <c r="Y41" s="8">
        <v>451.2</v>
      </c>
      <c r="Z41" s="8">
        <v>686.6</v>
      </c>
      <c r="AA41" s="8">
        <v>882.66666666666674</v>
      </c>
      <c r="AB41" s="8">
        <v>1079.3</v>
      </c>
      <c r="AC41" s="8">
        <v>1273.9000000000001</v>
      </c>
      <c r="AD41" s="8">
        <v>1463.4</v>
      </c>
      <c r="AE41" s="8">
        <v>1647.8</v>
      </c>
      <c r="AF41" s="8">
        <v>1921</v>
      </c>
      <c r="AG41" s="8">
        <v>2102</v>
      </c>
      <c r="AH41" s="8">
        <v>2193.5</v>
      </c>
      <c r="AI41" s="8">
        <v>2285</v>
      </c>
      <c r="AJ41" s="8">
        <v>2376.5</v>
      </c>
      <c r="AK41" s="8">
        <v>2468</v>
      </c>
    </row>
    <row r="42" spans="1:37" x14ac:dyDescent="0.25">
      <c r="A42" s="48"/>
      <c r="B42" s="19">
        <v>120</v>
      </c>
      <c r="C42" s="8">
        <f>_xll.Interp2dTab(-1,0,$C$2:$R$2,$B$3:$B$26,$C$3:$R$26,$B42,C$29,0)</f>
        <v>0</v>
      </c>
      <c r="D42" s="8">
        <f>_xll.Interp2dTab(-1,0,$C$2:$R$2,$B$3:$B$26,$C$3:$R$26,$B42,D$29,0)</f>
        <v>268</v>
      </c>
      <c r="E42" s="8">
        <f>_xll.Interp2dTab(-1,0,$C$2:$R$2,$B$3:$B$26,$C$3:$R$26,$B42,E$29,0)</f>
        <v>366</v>
      </c>
      <c r="F42" s="8">
        <f>_xll.Interp2dTab(-1,0,$C$2:$R$2,$B$3:$B$26,$C$3:$R$26,$B42,F$29,0)</f>
        <v>432</v>
      </c>
      <c r="G42" s="8">
        <f>_xll.Interp2dTab(-1,0,$C$2:$R$2,$B$3:$B$26,$C$3:$R$26,$B42,G$29,0)</f>
        <v>636.6</v>
      </c>
      <c r="H42" s="8">
        <f>_xll.Interp2dTab(-1,0,$C$2:$R$2,$B$3:$B$26,$C$3:$R$26,$B42,H$29,0)</f>
        <v>837.77777777777783</v>
      </c>
      <c r="I42" s="8">
        <f>_xll.Interp2dTab(-1,0,$C$2:$R$2,$B$3:$B$26,$C$3:$R$26,$B42,I$29,0)</f>
        <v>1023.5</v>
      </c>
      <c r="J42" s="8">
        <f>_xll.Interp2dTab(-1,0,$C$2:$R$2,$B$3:$B$26,$C$3:$R$26,$B42,J$29,0)</f>
        <v>1210.5</v>
      </c>
      <c r="K42" s="8">
        <f>_xll.Interp2dTab(-1,0,$C$2:$R$2,$B$3:$B$26,$C$3:$R$26,$B42,K$29,0)</f>
        <v>1391.5</v>
      </c>
      <c r="L42" s="8">
        <f>_xll.Interp2dTab(-1,0,$C$2:$R$2,$B$3:$B$26,$C$3:$R$26,$B42,L$29,0)</f>
        <v>1566.5</v>
      </c>
      <c r="M42" s="8">
        <f>_xll.Interp2dTab(-1,0,$C$2:$R$2,$B$3:$B$26,$C$3:$R$26,$B42,M$29,0)</f>
        <v>1827.6</v>
      </c>
      <c r="N42" s="8">
        <f>_xll.Interp2dTab(-1,0,$C$2:$R$2,$B$3:$B$26,$C$3:$R$26,$B42,N$29,0)</f>
        <v>2001.2</v>
      </c>
      <c r="O42" s="8">
        <f>_xll.Interp2dTab(-1,0,$C$2:$R$2,$B$3:$B$26,$C$3:$R$26,$B42,O$29,0)</f>
        <v>2088.4</v>
      </c>
      <c r="P42" s="8">
        <f>_xll.Interp2dTab(-1,0,$C$2:$R$2,$B$3:$B$26,$C$3:$R$26,$B42,P$29,0)</f>
        <v>2175.6</v>
      </c>
      <c r="Q42" s="8">
        <f>_xll.Interp2dTab(-1,0,$C$2:$R$2,$B$3:$B$26,$C$3:$R$26,$B42,Q$29,0)</f>
        <v>2262.8000000000002</v>
      </c>
      <c r="R42" s="8">
        <f>_xll.Interp2dTab(-1,0,$C$2:$R$2,$B$3:$B$26,$C$3:$R$26,$B42,R$29,0)</f>
        <v>2350</v>
      </c>
      <c r="T42" s="47"/>
      <c r="U42" s="7">
        <v>120</v>
      </c>
      <c r="V42" s="8">
        <v>0</v>
      </c>
      <c r="W42" s="8">
        <v>268</v>
      </c>
      <c r="X42" s="8">
        <v>366</v>
      </c>
      <c r="Y42" s="8">
        <v>432</v>
      </c>
      <c r="Z42" s="8">
        <v>636.6</v>
      </c>
      <c r="AA42" s="8">
        <v>837.77777777777783</v>
      </c>
      <c r="AB42" s="8">
        <v>1023.5</v>
      </c>
      <c r="AC42" s="8">
        <v>1210.5</v>
      </c>
      <c r="AD42" s="8">
        <v>1391.5</v>
      </c>
      <c r="AE42" s="8">
        <v>1566.5</v>
      </c>
      <c r="AF42" s="8">
        <v>1827.6</v>
      </c>
      <c r="AG42" s="8">
        <v>2001.2</v>
      </c>
      <c r="AH42" s="8">
        <v>2088.4</v>
      </c>
      <c r="AI42" s="8">
        <v>2175.6</v>
      </c>
      <c r="AJ42" s="8">
        <v>2262.8000000000002</v>
      </c>
      <c r="AK42" s="8">
        <v>2350</v>
      </c>
    </row>
    <row r="43" spans="1:37" x14ac:dyDescent="0.25">
      <c r="A43" s="48"/>
      <c r="B43" s="19">
        <v>140</v>
      </c>
      <c r="C43" s="8">
        <f>_xll.Interp2dTab(-1,0,$C$2:$R$2,$B$3:$B$26,$C$3:$R$26,$B43,C$29,0)</f>
        <v>0</v>
      </c>
      <c r="D43" s="8">
        <f>_xll.Interp2dTab(-1,0,$C$2:$R$2,$B$3:$B$26,$C$3:$R$26,$B43,D$29,0)</f>
        <v>250.2</v>
      </c>
      <c r="E43" s="8">
        <f>_xll.Interp2dTab(-1,0,$C$2:$R$2,$B$3:$B$26,$C$3:$R$26,$B43,E$29,0)</f>
        <v>345.2</v>
      </c>
      <c r="F43" s="8">
        <f>_xll.Interp2dTab(-1,0,$C$2:$R$2,$B$3:$B$26,$C$3:$R$26,$B43,F$29,0)</f>
        <v>407.2</v>
      </c>
      <c r="G43" s="8">
        <f>_xll.Interp2dTab(-1,0,$C$2:$R$2,$B$3:$B$26,$C$3:$R$26,$B43,G$29,0)</f>
        <v>548.6</v>
      </c>
      <c r="H43" s="8">
        <f>_xll.Interp2dTab(-1,0,$C$2:$R$2,$B$3:$B$26,$C$3:$R$26,$B43,H$29,0)</f>
        <v>757.11111111111109</v>
      </c>
      <c r="I43" s="8">
        <f>_xll.Interp2dTab(-1,0,$C$2:$R$2,$B$3:$B$26,$C$3:$R$26,$B43,I$29,0)</f>
        <v>920.8</v>
      </c>
      <c r="J43" s="8">
        <f>_xll.Interp2dTab(-1,0,$C$2:$R$2,$B$3:$B$26,$C$3:$R$26,$B43,J$29,0)</f>
        <v>1090.4000000000001</v>
      </c>
      <c r="K43" s="8">
        <f>_xll.Interp2dTab(-1,0,$C$2:$R$2,$B$3:$B$26,$C$3:$R$26,$B43,K$29,0)</f>
        <v>1258.4000000000001</v>
      </c>
      <c r="L43" s="8">
        <f>_xll.Interp2dTab(-1,0,$C$2:$R$2,$B$3:$B$26,$C$3:$R$26,$B43,L$29,0)</f>
        <v>1424.8</v>
      </c>
      <c r="M43" s="8">
        <f>_xll.Interp2dTab(-1,0,$C$2:$R$2,$B$3:$B$26,$C$3:$R$26,$B43,M$29,0)</f>
        <v>1669.6</v>
      </c>
      <c r="N43" s="8">
        <f>_xll.Interp2dTab(-1,0,$C$2:$R$2,$B$3:$B$26,$C$3:$R$26,$B43,N$29,0)</f>
        <v>1831.2</v>
      </c>
      <c r="O43" s="8">
        <f>_xll.Interp2dTab(-1,0,$C$2:$R$2,$B$3:$B$26,$C$3:$R$26,$B43,O$29,0)</f>
        <v>1912.4</v>
      </c>
      <c r="P43" s="8">
        <f>_xll.Interp2dTab(-1,0,$C$2:$R$2,$B$3:$B$26,$C$3:$R$26,$B43,P$29,0)</f>
        <v>1993.6</v>
      </c>
      <c r="Q43" s="8">
        <f>_xll.Interp2dTab(-1,0,$C$2:$R$2,$B$3:$B$26,$C$3:$R$26,$B43,Q$29,0)</f>
        <v>2074.8000000000002</v>
      </c>
      <c r="R43" s="8">
        <f>_xll.Interp2dTab(-1,0,$C$2:$R$2,$B$3:$B$26,$C$3:$R$26,$B43,R$29,0)</f>
        <v>2156</v>
      </c>
      <c r="T43" s="47"/>
      <c r="U43" s="7">
        <v>140</v>
      </c>
      <c r="V43" s="8">
        <v>0</v>
      </c>
      <c r="W43" s="8">
        <v>250.2</v>
      </c>
      <c r="X43" s="8">
        <v>345.2</v>
      </c>
      <c r="Y43" s="8">
        <v>407.2</v>
      </c>
      <c r="Z43" s="8">
        <v>548.6</v>
      </c>
      <c r="AA43" s="8">
        <v>757.11111111111109</v>
      </c>
      <c r="AB43" s="8">
        <v>920.8</v>
      </c>
      <c r="AC43" s="8">
        <v>1090.4000000000001</v>
      </c>
      <c r="AD43" s="8">
        <v>1258.4000000000001</v>
      </c>
      <c r="AE43" s="8">
        <v>1424.8</v>
      </c>
      <c r="AF43" s="8">
        <v>1669.6</v>
      </c>
      <c r="AG43" s="8">
        <v>1831.2</v>
      </c>
      <c r="AH43" s="8">
        <v>1912.4</v>
      </c>
      <c r="AI43" s="8">
        <v>1993.6</v>
      </c>
      <c r="AJ43" s="8">
        <v>2074.8000000000002</v>
      </c>
      <c r="AK43" s="8">
        <v>2156</v>
      </c>
    </row>
    <row r="44" spans="1:37" x14ac:dyDescent="0.25">
      <c r="A44" s="48"/>
      <c r="B44" s="19">
        <v>160</v>
      </c>
      <c r="C44" s="8">
        <f>_xll.Interp2dTab(-1,0,$C$2:$R$2,$B$3:$B$26,$C$3:$R$26,$B44,C$29,0)</f>
        <v>0</v>
      </c>
      <c r="D44" s="8">
        <f>_xll.Interp2dTab(-1,0,$C$2:$R$2,$B$3:$B$26,$C$3:$R$26,$B44,D$29,0)</f>
        <v>244.6</v>
      </c>
      <c r="E44" s="8">
        <f>_xll.Interp2dTab(-1,0,$C$2:$R$2,$B$3:$B$26,$C$3:$R$26,$B44,E$29,0)</f>
        <v>329.2</v>
      </c>
      <c r="F44" s="8">
        <f>_xll.Interp2dTab(-1,0,$C$2:$R$2,$B$3:$B$26,$C$3:$R$26,$B44,F$29,0)</f>
        <v>386</v>
      </c>
      <c r="G44" s="8">
        <f>_xll.Interp2dTab(-1,0,$C$2:$R$2,$B$3:$B$26,$C$3:$R$26,$B44,G$29,0)</f>
        <v>481.2</v>
      </c>
      <c r="H44" s="8">
        <f>_xll.Interp2dTab(-1,0,$C$2:$R$2,$B$3:$B$26,$C$3:$R$26,$B44,H$29,0)</f>
        <v>682.22222222222217</v>
      </c>
      <c r="I44" s="8">
        <f>_xll.Interp2dTab(-1,0,$C$2:$R$2,$B$3:$B$26,$C$3:$R$26,$B44,I$29,0)</f>
        <v>846.5</v>
      </c>
      <c r="J44" s="8">
        <f>_xll.Interp2dTab(-1,0,$C$2:$R$2,$B$3:$B$26,$C$3:$R$26,$B44,J$29,0)</f>
        <v>1007.5</v>
      </c>
      <c r="K44" s="8">
        <f>_xll.Interp2dTab(-1,0,$C$2:$R$2,$B$3:$B$26,$C$3:$R$26,$B44,K$29,0)</f>
        <v>1165</v>
      </c>
      <c r="L44" s="8">
        <f>_xll.Interp2dTab(-1,0,$C$2:$R$2,$B$3:$B$26,$C$3:$R$26,$B44,L$29,0)</f>
        <v>1319</v>
      </c>
      <c r="M44" s="8">
        <f>_xll.Interp2dTab(-1,0,$C$2:$R$2,$B$3:$B$26,$C$3:$R$26,$B44,M$29,0)</f>
        <v>1548.6</v>
      </c>
      <c r="N44" s="8">
        <f>_xll.Interp2dTab(-1,0,$C$2:$R$2,$B$3:$B$26,$C$3:$R$26,$B44,N$29,0)</f>
        <v>1701.2</v>
      </c>
      <c r="O44" s="8">
        <f>_xll.Interp2dTab(-1,0,$C$2:$R$2,$B$3:$B$26,$C$3:$R$26,$B44,O$29,0)</f>
        <v>1777.2</v>
      </c>
      <c r="P44" s="8">
        <f>_xll.Interp2dTab(-1,0,$C$2:$R$2,$B$3:$B$26,$C$3:$R$26,$B44,P$29,0)</f>
        <v>1853.2</v>
      </c>
      <c r="Q44" s="8">
        <f>_xll.Interp2dTab(-1,0,$C$2:$R$2,$B$3:$B$26,$C$3:$R$26,$B44,Q$29,0)</f>
        <v>1929.2</v>
      </c>
      <c r="R44" s="8">
        <f>_xll.Interp2dTab(-1,0,$C$2:$R$2,$B$3:$B$26,$C$3:$R$26,$B44,R$29,0)</f>
        <v>2005.2</v>
      </c>
      <c r="T44" s="47"/>
      <c r="U44" s="7">
        <v>160</v>
      </c>
      <c r="V44" s="8">
        <v>0</v>
      </c>
      <c r="W44" s="8">
        <v>244.6</v>
      </c>
      <c r="X44" s="8">
        <v>329.2</v>
      </c>
      <c r="Y44" s="8">
        <v>386</v>
      </c>
      <c r="Z44" s="8">
        <v>481.2</v>
      </c>
      <c r="AA44" s="8">
        <v>682.22222222222217</v>
      </c>
      <c r="AB44" s="8">
        <v>846.5</v>
      </c>
      <c r="AC44" s="8">
        <v>1007.5</v>
      </c>
      <c r="AD44" s="8">
        <v>1165</v>
      </c>
      <c r="AE44" s="8">
        <v>1319</v>
      </c>
      <c r="AF44" s="8">
        <v>1548.6</v>
      </c>
      <c r="AG44" s="8">
        <v>1701.2</v>
      </c>
      <c r="AH44" s="8">
        <v>1777.2</v>
      </c>
      <c r="AI44" s="8">
        <v>1853.2</v>
      </c>
      <c r="AJ44" s="8">
        <v>1929.2</v>
      </c>
      <c r="AK44" s="8">
        <v>2005.2</v>
      </c>
    </row>
    <row r="45" spans="1:37" x14ac:dyDescent="0.25">
      <c r="A45" s="48"/>
      <c r="B45" s="19">
        <v>180</v>
      </c>
      <c r="C45" s="8">
        <f>_xll.Interp2dTab(-1,0,$C$2:$R$2,$B$3:$B$26,$C$3:$R$26,$B45,C$29,0)</f>
        <v>0</v>
      </c>
      <c r="D45" s="8">
        <f>_xll.Interp2dTab(-1,0,$C$2:$R$2,$B$3:$B$26,$C$3:$R$26,$B45,D$29,0)</f>
        <v>230.6</v>
      </c>
      <c r="E45" s="8">
        <f>_xll.Interp2dTab(-1,0,$C$2:$R$2,$B$3:$B$26,$C$3:$R$26,$B45,E$29,0)</f>
        <v>310</v>
      </c>
      <c r="F45" s="8">
        <f>_xll.Interp2dTab(-1,0,$C$2:$R$2,$B$3:$B$26,$C$3:$R$26,$B45,F$29,0)</f>
        <v>364</v>
      </c>
      <c r="G45" s="8">
        <f>_xll.Interp2dTab(-1,0,$C$2:$R$2,$B$3:$B$26,$C$3:$R$26,$B45,G$29,0)</f>
        <v>453</v>
      </c>
      <c r="H45" s="8">
        <f>_xll.Interp2dTab(-1,0,$C$2:$R$2,$B$3:$B$26,$C$3:$R$26,$B45,H$29,0)</f>
        <v>643.11111111111109</v>
      </c>
      <c r="I45" s="8">
        <f>_xll.Interp2dTab(-1,0,$C$2:$R$2,$B$3:$B$26,$C$3:$R$26,$B45,I$29,0)</f>
        <v>798</v>
      </c>
      <c r="J45" s="8">
        <f>_xll.Interp2dTab(-1,0,$C$2:$R$2,$B$3:$B$26,$C$3:$R$26,$B45,J$29,0)</f>
        <v>950</v>
      </c>
      <c r="K45" s="8">
        <f>_xll.Interp2dTab(-1,0,$C$2:$R$2,$B$3:$B$26,$C$3:$R$26,$B45,K$29,0)</f>
        <v>1098.5</v>
      </c>
      <c r="L45" s="8">
        <f>_xll.Interp2dTab(-1,0,$C$2:$R$2,$B$3:$B$26,$C$3:$R$26,$B45,L$29,0)</f>
        <v>1243.5</v>
      </c>
      <c r="M45" s="8">
        <f>_xll.Interp2dTab(-1,0,$C$2:$R$2,$B$3:$B$26,$C$3:$R$26,$B45,M$29,0)</f>
        <v>1460</v>
      </c>
      <c r="N45" s="8">
        <f>_xll.Interp2dTab(-1,0,$C$2:$R$2,$B$3:$B$26,$C$3:$R$26,$B45,N$29,0)</f>
        <v>1604</v>
      </c>
      <c r="O45" s="8">
        <f>_xll.Interp2dTab(-1,0,$C$2:$R$2,$B$3:$B$26,$C$3:$R$26,$B45,O$29,0)</f>
        <v>1675.5</v>
      </c>
      <c r="P45" s="8">
        <f>_xll.Interp2dTab(-1,0,$C$2:$R$2,$B$3:$B$26,$C$3:$R$26,$B45,P$29,0)</f>
        <v>1747</v>
      </c>
      <c r="Q45" s="8">
        <f>_xll.Interp2dTab(-1,0,$C$2:$R$2,$B$3:$B$26,$C$3:$R$26,$B45,Q$29,0)</f>
        <v>1818.5</v>
      </c>
      <c r="R45" s="8">
        <f>_xll.Interp2dTab(-1,0,$C$2:$R$2,$B$3:$B$26,$C$3:$R$26,$B45,R$29,0)</f>
        <v>1890</v>
      </c>
      <c r="T45" s="47"/>
      <c r="U45" s="7">
        <v>180</v>
      </c>
      <c r="V45" s="8">
        <v>0</v>
      </c>
      <c r="W45" s="8">
        <v>230.6</v>
      </c>
      <c r="X45" s="8">
        <v>310</v>
      </c>
      <c r="Y45" s="8">
        <v>364</v>
      </c>
      <c r="Z45" s="8">
        <v>453</v>
      </c>
      <c r="AA45" s="8">
        <v>643.11111111111109</v>
      </c>
      <c r="AB45" s="8">
        <v>798</v>
      </c>
      <c r="AC45" s="8">
        <v>950</v>
      </c>
      <c r="AD45" s="8">
        <v>1098.5</v>
      </c>
      <c r="AE45" s="8">
        <v>1243.5</v>
      </c>
      <c r="AF45" s="8">
        <v>1460</v>
      </c>
      <c r="AG45" s="8">
        <v>1604</v>
      </c>
      <c r="AH45" s="8">
        <v>1675.5</v>
      </c>
      <c r="AI45" s="8">
        <v>1747</v>
      </c>
      <c r="AJ45" s="8">
        <v>1818.5</v>
      </c>
      <c r="AK45" s="8">
        <v>1890</v>
      </c>
    </row>
    <row r="46" spans="1:37" x14ac:dyDescent="0.25">
      <c r="A46" s="10"/>
      <c r="B46" s="11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spans="1:37" x14ac:dyDescent="0.25">
      <c r="A47" s="10"/>
      <c r="B47" s="11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spans="1:37" x14ac:dyDescent="0.25">
      <c r="A48" s="10"/>
      <c r="B48" s="11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1:18" x14ac:dyDescent="0.25">
      <c r="A49" s="10"/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1:18" x14ac:dyDescent="0.25">
      <c r="A50" s="10"/>
      <c r="B50" s="11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1:18" x14ac:dyDescent="0.25">
      <c r="A51" s="10"/>
      <c r="B51" s="11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1:18" x14ac:dyDescent="0.25">
      <c r="A52" s="10"/>
      <c r="B52" s="11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1:18" x14ac:dyDescent="0.25">
      <c r="A53" s="10"/>
      <c r="B53" s="1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</sheetData>
  <sheetProtection password="BAE5" sheet="1" objects="1" scenarios="1"/>
  <mergeCells count="12">
    <mergeCell ref="V1:AK1"/>
    <mergeCell ref="T3:T26"/>
    <mergeCell ref="A28:B29"/>
    <mergeCell ref="C28:R28"/>
    <mergeCell ref="A30:A45"/>
    <mergeCell ref="C1:R1"/>
    <mergeCell ref="A3:A26"/>
    <mergeCell ref="A1:B2"/>
    <mergeCell ref="T1:U2"/>
    <mergeCell ref="T28:U29"/>
    <mergeCell ref="V28:AK28"/>
    <mergeCell ref="T30:T45"/>
  </mergeCells>
  <conditionalFormatting sqref="V3:AK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:R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0:AK4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R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AK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0:AK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P54"/>
  <sheetViews>
    <sheetView workbookViewId="0">
      <selection activeCell="B34" sqref="B34"/>
    </sheetView>
  </sheetViews>
  <sheetFormatPr defaultColWidth="9.140625" defaultRowHeight="15" x14ac:dyDescent="0.25"/>
  <cols>
    <col min="1" max="2" width="10.7109375" style="16" customWidth="1"/>
    <col min="3" max="3" width="9.140625" style="16"/>
    <col min="4" max="4" width="6" style="16" bestFit="1" customWidth="1"/>
    <col min="5" max="5" width="11.5703125" style="16" bestFit="1" customWidth="1"/>
    <col min="6" max="6" width="12" style="16" bestFit="1" customWidth="1"/>
    <col min="7" max="8" width="12.7109375" style="16" bestFit="1" customWidth="1"/>
    <col min="9" max="15" width="12" style="16" bestFit="1" customWidth="1"/>
    <col min="16" max="17" width="12.7109375" style="16" bestFit="1" customWidth="1"/>
    <col min="18" max="19" width="12" style="16" bestFit="1" customWidth="1"/>
    <col min="20" max="23" width="12.7109375" style="16" bestFit="1" customWidth="1"/>
    <col min="24" max="24" width="12" style="16" bestFit="1" customWidth="1"/>
    <col min="25" max="37" width="12.7109375" style="16" bestFit="1" customWidth="1"/>
    <col min="38" max="39" width="12" style="16" bestFit="1" customWidth="1"/>
    <col min="40" max="41" width="12.7109375" style="16" bestFit="1" customWidth="1"/>
    <col min="42" max="42" width="11.7109375" style="16" bestFit="1" customWidth="1"/>
    <col min="43" max="16384" width="9.140625" style="16"/>
  </cols>
  <sheetData>
    <row r="1" spans="1:10" x14ac:dyDescent="0.25">
      <c r="A1" s="61" t="s">
        <v>49</v>
      </c>
      <c r="B1" s="61"/>
      <c r="E1" s="62" t="s">
        <v>41</v>
      </c>
      <c r="F1" s="63"/>
      <c r="G1" s="63"/>
      <c r="H1" s="63"/>
      <c r="I1" s="63"/>
      <c r="J1" s="64"/>
    </row>
    <row r="2" spans="1:10" x14ac:dyDescent="0.25">
      <c r="A2" s="21" t="s">
        <v>7</v>
      </c>
      <c r="B2" s="21" t="s">
        <v>8</v>
      </c>
      <c r="E2" s="21" t="s">
        <v>36</v>
      </c>
      <c r="F2" s="21" t="s">
        <v>40</v>
      </c>
      <c r="G2" s="21" t="s">
        <v>35</v>
      </c>
      <c r="H2" s="21" t="s">
        <v>38</v>
      </c>
      <c r="I2" s="21" t="s">
        <v>37</v>
      </c>
      <c r="J2" s="21" t="s">
        <v>39</v>
      </c>
    </row>
    <row r="3" spans="1:10" x14ac:dyDescent="0.25">
      <c r="A3" s="22">
        <f>'Timing Chart Mod'!A3</f>
        <v>800</v>
      </c>
      <c r="B3" s="22">
        <f>'Timing Chart Mod'!B3</f>
        <v>25</v>
      </c>
      <c r="E3" s="22">
        <f>_xll.Interp2dTab(-1,0,'Pilot Timing'!V24:AK24,'Pilot Timing'!U25:U43,'Pilot Timing'!V25:AK43,B3,A3)</f>
        <v>7.5390625</v>
      </c>
      <c r="F3" s="22">
        <f>_xll.Interp2dTab(-1,0,'End of Pilot Deg Calc'!V2:AK2,'End of Pilot Deg Calc'!U3:U21,'End of Pilot Deg Calc'!V3:AK21,B3,A3)</f>
        <v>6.3522891214236159</v>
      </c>
      <c r="G3" s="22">
        <f>_xll.Interp2dTab(-1,0,'Main Timing'!V2:AK2,'Main Timing'!U3:U21,'Main Timing'!V3:AK21,B3,A3)</f>
        <v>-3.9453130000000001</v>
      </c>
      <c r="H3" s="22">
        <f>_xll.Interp2dTab(-1,0,'End of Main Deg Calc'!V2:AK2,'End of Main Deg Calc'!U3:U21,'End of Main Deg Calc'!V3:AK21,B3,A3)</f>
        <v>-7.0960091920000004</v>
      </c>
      <c r="I3" s="22">
        <f>_xll.Interp2dTab(-1,0,'Post Timing'!V24:AK24,'Post Timing'!U25:U43,'Post Timing'!V25:AK43,B3,A3)</f>
        <v>0</v>
      </c>
      <c r="J3" s="22">
        <f>_xll.Interp2dTab(-1,0,'End of Post Deg Calc'!V2:AK2,'End of Post Deg Calc'!U3:U21,'End of Post Deg Calc'!V3:AK21,B3,A3)</f>
        <v>0</v>
      </c>
    </row>
    <row r="4" spans="1:10" x14ac:dyDescent="0.25">
      <c r="A4" s="23"/>
      <c r="B4" s="24"/>
    </row>
    <row r="5" spans="1:10" x14ac:dyDescent="0.25">
      <c r="A5" s="23"/>
      <c r="B5" s="24"/>
    </row>
    <row r="6" spans="1:10" x14ac:dyDescent="0.25">
      <c r="A6" s="23"/>
      <c r="B6" s="24"/>
    </row>
    <row r="7" spans="1:10" x14ac:dyDescent="0.25">
      <c r="A7" s="23"/>
      <c r="B7" s="24"/>
    </row>
    <row r="8" spans="1:10" x14ac:dyDescent="0.25">
      <c r="A8" s="23"/>
      <c r="B8" s="24"/>
    </row>
    <row r="9" spans="1:10" x14ac:dyDescent="0.25">
      <c r="A9" s="23"/>
      <c r="B9" s="24"/>
    </row>
    <row r="10" spans="1:10" x14ac:dyDescent="0.25">
      <c r="A10" s="23"/>
      <c r="B10" s="24"/>
    </row>
    <row r="11" spans="1:10" x14ac:dyDescent="0.25">
      <c r="A11" s="23"/>
      <c r="B11" s="24"/>
    </row>
    <row r="12" spans="1:10" x14ac:dyDescent="0.25">
      <c r="A12" s="23"/>
      <c r="B12" s="24"/>
    </row>
    <row r="13" spans="1:10" x14ac:dyDescent="0.25">
      <c r="A13" s="23"/>
      <c r="B13" s="24"/>
    </row>
    <row r="14" spans="1:10" x14ac:dyDescent="0.25">
      <c r="A14" s="23"/>
      <c r="B14" s="24"/>
    </row>
    <row r="15" spans="1:10" x14ac:dyDescent="0.25">
      <c r="A15" s="23"/>
      <c r="B15" s="24"/>
    </row>
    <row r="16" spans="1:10" x14ac:dyDescent="0.25">
      <c r="A16" s="23"/>
      <c r="B16" s="24"/>
    </row>
    <row r="17" spans="1:2" x14ac:dyDescent="0.25">
      <c r="A17" s="23"/>
      <c r="B17" s="24"/>
    </row>
    <row r="18" spans="1:2" x14ac:dyDescent="0.25">
      <c r="A18" s="23"/>
      <c r="B18" s="24"/>
    </row>
    <row r="19" spans="1:2" x14ac:dyDescent="0.25">
      <c r="A19" s="23"/>
      <c r="B19" s="24"/>
    </row>
    <row r="20" spans="1:2" x14ac:dyDescent="0.25">
      <c r="A20" s="23"/>
      <c r="B20" s="24"/>
    </row>
    <row r="21" spans="1:2" x14ac:dyDescent="0.25">
      <c r="A21" s="23"/>
      <c r="B21" s="24"/>
    </row>
    <row r="22" spans="1:2" ht="15.75" thickBot="1" x14ac:dyDescent="0.3">
      <c r="A22" s="25"/>
      <c r="B22" s="26"/>
    </row>
    <row r="40" spans="4:42" x14ac:dyDescent="0.25">
      <c r="F40" s="16">
        <v>0</v>
      </c>
      <c r="G40" s="16">
        <v>10</v>
      </c>
      <c r="H40" s="16">
        <v>20</v>
      </c>
      <c r="I40" s="16">
        <v>30</v>
      </c>
      <c r="J40" s="16">
        <v>40</v>
      </c>
      <c r="K40" s="16">
        <v>50</v>
      </c>
      <c r="L40" s="16">
        <v>60</v>
      </c>
      <c r="M40" s="16">
        <v>70</v>
      </c>
      <c r="N40" s="16">
        <v>80</v>
      </c>
      <c r="O40" s="16">
        <v>90</v>
      </c>
      <c r="P40" s="16">
        <v>100</v>
      </c>
      <c r="Q40" s="16">
        <v>110</v>
      </c>
      <c r="R40" s="16">
        <v>120</v>
      </c>
      <c r="S40" s="16">
        <v>130</v>
      </c>
      <c r="T40" s="16">
        <v>140</v>
      </c>
      <c r="U40" s="16">
        <v>150</v>
      </c>
      <c r="V40" s="16">
        <v>160</v>
      </c>
      <c r="W40" s="16">
        <v>170</v>
      </c>
      <c r="X40" s="16">
        <v>180</v>
      </c>
      <c r="Y40" s="16">
        <v>190</v>
      </c>
      <c r="Z40" s="16">
        <v>200</v>
      </c>
      <c r="AA40" s="16">
        <v>210</v>
      </c>
      <c r="AB40" s="16">
        <v>220</v>
      </c>
      <c r="AC40" s="16">
        <v>230</v>
      </c>
      <c r="AD40" s="16">
        <v>240</v>
      </c>
      <c r="AE40" s="16">
        <v>250</v>
      </c>
      <c r="AF40" s="16">
        <v>260</v>
      </c>
      <c r="AG40" s="16">
        <v>270</v>
      </c>
      <c r="AH40" s="16">
        <v>280</v>
      </c>
      <c r="AI40" s="16">
        <v>290</v>
      </c>
      <c r="AJ40" s="16">
        <v>300</v>
      </c>
      <c r="AK40" s="16">
        <v>310</v>
      </c>
      <c r="AL40" s="16">
        <v>320</v>
      </c>
      <c r="AM40" s="16">
        <v>330</v>
      </c>
      <c r="AN40" s="16">
        <v>340</v>
      </c>
      <c r="AO40" s="16">
        <v>350</v>
      </c>
      <c r="AP40" s="16">
        <v>360</v>
      </c>
    </row>
    <row r="41" spans="4:42" x14ac:dyDescent="0.25">
      <c r="D41" s="16" t="s">
        <v>42</v>
      </c>
      <c r="E41" s="16" t="s">
        <v>43</v>
      </c>
      <c r="F41" s="16">
        <f>COS(F40*PI()/180)</f>
        <v>1</v>
      </c>
      <c r="G41" s="16">
        <f t="shared" ref="G41:AP41" si="0">COS(G40*PI()/180)</f>
        <v>0.98480775301220802</v>
      </c>
      <c r="H41" s="16">
        <f t="shared" si="0"/>
        <v>0.93969262078590843</v>
      </c>
      <c r="I41" s="16">
        <f t="shared" si="0"/>
        <v>0.86602540378443871</v>
      </c>
      <c r="J41" s="16">
        <f t="shared" si="0"/>
        <v>0.76604444311897801</v>
      </c>
      <c r="K41" s="16">
        <f t="shared" si="0"/>
        <v>0.64278760968653936</v>
      </c>
      <c r="L41" s="16">
        <f t="shared" si="0"/>
        <v>0.50000000000000011</v>
      </c>
      <c r="M41" s="16">
        <f t="shared" si="0"/>
        <v>0.34202014332566882</v>
      </c>
      <c r="N41" s="16">
        <f t="shared" si="0"/>
        <v>0.17364817766693041</v>
      </c>
      <c r="O41" s="16">
        <f t="shared" si="0"/>
        <v>6.1257422745431001E-17</v>
      </c>
      <c r="P41" s="16">
        <f t="shared" si="0"/>
        <v>-0.1736481776669303</v>
      </c>
      <c r="Q41" s="16">
        <f t="shared" si="0"/>
        <v>-0.34202014332566871</v>
      </c>
      <c r="R41" s="16">
        <f t="shared" si="0"/>
        <v>-0.49999999999999978</v>
      </c>
      <c r="S41" s="16">
        <f t="shared" si="0"/>
        <v>-0.64278760968653936</v>
      </c>
      <c r="T41" s="16">
        <f t="shared" si="0"/>
        <v>-0.7660444431189779</v>
      </c>
      <c r="U41" s="16">
        <f t="shared" si="0"/>
        <v>-0.86602540378443871</v>
      </c>
      <c r="V41" s="16">
        <f t="shared" si="0"/>
        <v>-0.93969262078590832</v>
      </c>
      <c r="W41" s="16">
        <f t="shared" si="0"/>
        <v>-0.98480775301220802</v>
      </c>
      <c r="X41" s="16">
        <f t="shared" si="0"/>
        <v>-1</v>
      </c>
      <c r="Y41" s="16">
        <f t="shared" si="0"/>
        <v>-0.98480775301220802</v>
      </c>
      <c r="Z41" s="16">
        <f t="shared" si="0"/>
        <v>-0.93969262078590843</v>
      </c>
      <c r="AA41" s="16">
        <f t="shared" si="0"/>
        <v>-0.8660254037844386</v>
      </c>
      <c r="AB41" s="16">
        <f t="shared" si="0"/>
        <v>-0.76604444311897801</v>
      </c>
      <c r="AC41" s="16">
        <f t="shared" si="0"/>
        <v>-0.64278760968653947</v>
      </c>
      <c r="AD41" s="16">
        <f t="shared" si="0"/>
        <v>-0.50000000000000044</v>
      </c>
      <c r="AE41" s="16">
        <f t="shared" si="0"/>
        <v>-0.34202014332566938</v>
      </c>
      <c r="AF41" s="16">
        <f t="shared" si="0"/>
        <v>-0.17364817766693033</v>
      </c>
      <c r="AG41" s="16">
        <f t="shared" si="0"/>
        <v>-1.83772268236293E-16</v>
      </c>
      <c r="AH41" s="16">
        <f t="shared" si="0"/>
        <v>0.17364817766692997</v>
      </c>
      <c r="AI41" s="16">
        <f t="shared" si="0"/>
        <v>0.34202014332566816</v>
      </c>
      <c r="AJ41" s="16">
        <f t="shared" si="0"/>
        <v>0.50000000000000011</v>
      </c>
      <c r="AK41" s="16">
        <f t="shared" si="0"/>
        <v>0.64278760968653925</v>
      </c>
      <c r="AL41" s="16">
        <f t="shared" si="0"/>
        <v>0.76604444311897779</v>
      </c>
      <c r="AM41" s="16">
        <f t="shared" si="0"/>
        <v>0.86602540378443837</v>
      </c>
      <c r="AN41" s="16">
        <f t="shared" si="0"/>
        <v>0.93969262078590843</v>
      </c>
      <c r="AO41" s="16">
        <f t="shared" si="0"/>
        <v>0.98480775301220791</v>
      </c>
      <c r="AP41" s="16">
        <f t="shared" si="0"/>
        <v>1</v>
      </c>
    </row>
    <row r="42" spans="4:42" x14ac:dyDescent="0.25">
      <c r="E42" s="16" t="s">
        <v>44</v>
      </c>
      <c r="F42" s="16">
        <f>SIN(F40*PI()/180)</f>
        <v>0</v>
      </c>
      <c r="G42" s="16">
        <f t="shared" ref="G42:AO42" si="1">SIN(G40*PI()/180)</f>
        <v>0.17364817766693033</v>
      </c>
      <c r="H42" s="16">
        <f t="shared" si="1"/>
        <v>0.34202014332566871</v>
      </c>
      <c r="I42" s="16">
        <f t="shared" si="1"/>
        <v>0.49999999999999994</v>
      </c>
      <c r="J42" s="16">
        <f t="shared" si="1"/>
        <v>0.64278760968653925</v>
      </c>
      <c r="K42" s="16">
        <f t="shared" si="1"/>
        <v>0.76604444311897801</v>
      </c>
      <c r="L42" s="16">
        <f t="shared" si="1"/>
        <v>0.8660254037844386</v>
      </c>
      <c r="M42" s="16">
        <f t="shared" si="1"/>
        <v>0.93969262078590832</v>
      </c>
      <c r="N42" s="16">
        <f t="shared" si="1"/>
        <v>0.98480775301220802</v>
      </c>
      <c r="O42" s="16">
        <f t="shared" si="1"/>
        <v>1</v>
      </c>
      <c r="P42" s="16">
        <f t="shared" si="1"/>
        <v>0.98480775301220802</v>
      </c>
      <c r="Q42" s="16">
        <f t="shared" si="1"/>
        <v>0.93969262078590843</v>
      </c>
      <c r="R42" s="16">
        <f t="shared" si="1"/>
        <v>0.86602540378443871</v>
      </c>
      <c r="S42" s="16">
        <f t="shared" si="1"/>
        <v>0.76604444311897801</v>
      </c>
      <c r="T42" s="16">
        <f t="shared" si="1"/>
        <v>0.64278760968653947</v>
      </c>
      <c r="U42" s="16">
        <f t="shared" si="1"/>
        <v>0.49999999999999994</v>
      </c>
      <c r="V42" s="16">
        <f t="shared" si="1"/>
        <v>0.34202014332566888</v>
      </c>
      <c r="W42" s="16">
        <f t="shared" si="1"/>
        <v>0.17364817766693028</v>
      </c>
      <c r="X42" s="16">
        <f t="shared" si="1"/>
        <v>1.22514845490862E-16</v>
      </c>
      <c r="Y42" s="16">
        <f t="shared" si="1"/>
        <v>-0.17364817766693047</v>
      </c>
      <c r="Z42" s="16">
        <f t="shared" si="1"/>
        <v>-0.34202014332566866</v>
      </c>
      <c r="AA42" s="16">
        <f t="shared" si="1"/>
        <v>-0.50000000000000011</v>
      </c>
      <c r="AB42" s="16">
        <f t="shared" si="1"/>
        <v>-0.64278760968653925</v>
      </c>
      <c r="AC42" s="16">
        <f t="shared" si="1"/>
        <v>-0.7660444431189779</v>
      </c>
      <c r="AD42" s="16">
        <f t="shared" si="1"/>
        <v>-0.86602540378443837</v>
      </c>
      <c r="AE42" s="16">
        <f t="shared" si="1"/>
        <v>-0.93969262078590821</v>
      </c>
      <c r="AF42" s="16">
        <f t="shared" si="1"/>
        <v>-0.98480775301220802</v>
      </c>
      <c r="AG42" s="16">
        <f t="shared" si="1"/>
        <v>-1</v>
      </c>
      <c r="AH42" s="16">
        <f t="shared" si="1"/>
        <v>-0.98480775301220813</v>
      </c>
      <c r="AI42" s="16">
        <f t="shared" si="1"/>
        <v>-0.93969262078590854</v>
      </c>
      <c r="AJ42" s="16">
        <f t="shared" si="1"/>
        <v>-0.8660254037844386</v>
      </c>
      <c r="AK42" s="16">
        <f t="shared" si="1"/>
        <v>-0.76604444311897812</v>
      </c>
      <c r="AL42" s="16">
        <f t="shared" si="1"/>
        <v>-0.64278760968653958</v>
      </c>
      <c r="AM42" s="16">
        <f t="shared" si="1"/>
        <v>-0.50000000000000044</v>
      </c>
      <c r="AN42" s="16">
        <f t="shared" si="1"/>
        <v>-0.3420201433256686</v>
      </c>
      <c r="AO42" s="16">
        <f t="shared" si="1"/>
        <v>-0.17364817766693127</v>
      </c>
      <c r="AP42" s="16">
        <f t="shared" ref="AP42" si="2">SIN(AP40*PI()/180)</f>
        <v>-2.45029690981724E-16</v>
      </c>
    </row>
    <row r="44" spans="4:42" x14ac:dyDescent="0.25">
      <c r="D44" s="16" t="s">
        <v>45</v>
      </c>
      <c r="E44" s="16" t="s">
        <v>43</v>
      </c>
      <c r="F44" s="16">
        <v>0</v>
      </c>
      <c r="G44" s="16">
        <f>COS((E3+90)*PI()/180)</f>
        <v>-0.1312020984415046</v>
      </c>
      <c r="H44" s="16">
        <f>COS((F3+90)*PI()/180)</f>
        <v>-0.1106413712629998</v>
      </c>
      <c r="I44" s="16">
        <v>0</v>
      </c>
    </row>
    <row r="45" spans="4:42" x14ac:dyDescent="0.25">
      <c r="E45" s="16" t="s">
        <v>44</v>
      </c>
      <c r="F45" s="16">
        <v>0</v>
      </c>
      <c r="G45" s="16">
        <f>SIN((E3+90)*PI()/180)</f>
        <v>0.99135564222157213</v>
      </c>
      <c r="H45" s="16">
        <f>SIN((F3+90)*PI()/180)</f>
        <v>0.99386039611458665</v>
      </c>
      <c r="I45" s="16">
        <v>0</v>
      </c>
    </row>
    <row r="47" spans="4:42" x14ac:dyDescent="0.25">
      <c r="D47" s="16" t="s">
        <v>46</v>
      </c>
      <c r="E47" s="16" t="s">
        <v>43</v>
      </c>
      <c r="F47" s="16">
        <v>0</v>
      </c>
      <c r="G47" s="16">
        <f>COS((G3+90)*PI()/180)</f>
        <v>6.8804298942834352E-2</v>
      </c>
      <c r="H47" s="16">
        <f>COS((H3+90)*PI()/180)</f>
        <v>0.1235323578028394</v>
      </c>
      <c r="I47" s="16">
        <v>0</v>
      </c>
    </row>
    <row r="48" spans="4:42" x14ac:dyDescent="0.25">
      <c r="E48" s="16" t="s">
        <v>44</v>
      </c>
      <c r="F48" s="16">
        <v>0</v>
      </c>
      <c r="G48" s="16">
        <f>SIN((G3+90)*PI()/180)</f>
        <v>0.99763017619104977</v>
      </c>
      <c r="H48" s="16">
        <f>SIN((H3+90)*PI()/180)</f>
        <v>0.99234054465978128</v>
      </c>
      <c r="I48" s="16">
        <v>0</v>
      </c>
    </row>
    <row r="50" spans="4:9" x14ac:dyDescent="0.25">
      <c r="D50" s="16" t="s">
        <v>47</v>
      </c>
      <c r="E50" s="16" t="s">
        <v>43</v>
      </c>
      <c r="F50" s="16">
        <v>0</v>
      </c>
      <c r="G50" s="16">
        <f>COS((I3+90)*PI()/180)</f>
        <v>6.1257422745431001E-17</v>
      </c>
      <c r="H50" s="16">
        <f>COS((J3+90)*PI()/180)</f>
        <v>6.1257422745431001E-17</v>
      </c>
      <c r="I50" s="16">
        <v>0</v>
      </c>
    </row>
    <row r="51" spans="4:9" x14ac:dyDescent="0.25">
      <c r="E51" s="16" t="s">
        <v>44</v>
      </c>
      <c r="F51" s="16">
        <v>0</v>
      </c>
      <c r="G51" s="16">
        <f>SIN((I3+90)*PI()/180)</f>
        <v>1</v>
      </c>
      <c r="H51" s="16">
        <f>SIN((J3+90)*PI()/180)</f>
        <v>1</v>
      </c>
      <c r="I51" s="16">
        <v>0</v>
      </c>
    </row>
    <row r="53" spans="4:9" x14ac:dyDescent="0.25">
      <c r="D53" s="16" t="s">
        <v>48</v>
      </c>
      <c r="E53" s="16" t="s">
        <v>43</v>
      </c>
      <c r="F53" s="16">
        <v>0</v>
      </c>
      <c r="G53" s="16">
        <v>0</v>
      </c>
    </row>
    <row r="54" spans="4:9" x14ac:dyDescent="0.25">
      <c r="E54" s="16" t="s">
        <v>44</v>
      </c>
      <c r="F54" s="16">
        <v>0</v>
      </c>
      <c r="G54" s="16">
        <v>1</v>
      </c>
    </row>
  </sheetData>
  <sheetProtection password="BAE5" sheet="1" objects="1" scenarios="1"/>
  <mergeCells count="2">
    <mergeCell ref="E1:J1"/>
    <mergeCell ref="A1:B1"/>
  </mergeCells>
  <conditionalFormatting sqref="A3">
    <cfRule type="cellIs" dxfId="45" priority="1" operator="greaterThan">
      <formula>3500</formula>
    </cfRule>
    <cfRule type="cellIs" dxfId="44" priority="2" operator="lessThan">
      <formula>620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Scroll Bar 1">
              <controlPr defaultSize="0" autoPict="0">
                <anchor moveWithCells="1">
                  <from>
                    <xdr:col>0</xdr:col>
                    <xdr:colOff>47625</xdr:colOff>
                    <xdr:row>3</xdr:row>
                    <xdr:rowOff>38100</xdr:rowOff>
                  </from>
                  <to>
                    <xdr:col>0</xdr:col>
                    <xdr:colOff>666750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Scroll Bar 2">
              <controlPr defaultSize="0" autoPict="0">
                <anchor moveWithCells="1">
                  <from>
                    <xdr:col>1</xdr:col>
                    <xdr:colOff>47625</xdr:colOff>
                    <xdr:row>3</xdr:row>
                    <xdr:rowOff>28575</xdr:rowOff>
                  </from>
                  <to>
                    <xdr:col>1</xdr:col>
                    <xdr:colOff>666750</xdr:colOff>
                    <xdr:row>21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-0.249977111117893"/>
  </sheetPr>
  <dimension ref="A1:AK68"/>
  <sheetViews>
    <sheetView topLeftCell="A14" zoomScaleNormal="100" workbookViewId="0">
      <selection activeCell="J27" sqref="J27"/>
    </sheetView>
  </sheetViews>
  <sheetFormatPr defaultColWidth="8.85546875" defaultRowHeight="15" x14ac:dyDescent="0.25"/>
  <cols>
    <col min="1" max="1" width="14.140625" style="9" bestFit="1" customWidth="1"/>
    <col min="2" max="2" width="4.85546875" style="9" bestFit="1" customWidth="1"/>
    <col min="3" max="7" width="8" style="9" bestFit="1" customWidth="1"/>
    <col min="8" max="18" width="9" style="9" bestFit="1" customWidth="1"/>
    <col min="19" max="19" width="8.85546875" style="9"/>
    <col min="20" max="20" width="7" style="9" customWidth="1"/>
    <col min="21" max="21" width="7.42578125" style="9" customWidth="1"/>
    <col min="22" max="24" width="4" style="9" bestFit="1" customWidth="1"/>
    <col min="25" max="37" width="5" style="9" bestFit="1" customWidth="1"/>
    <col min="38" max="16384" width="8.85546875" style="9"/>
  </cols>
  <sheetData>
    <row r="1" spans="1:37" x14ac:dyDescent="0.25">
      <c r="A1" s="65" t="s">
        <v>58</v>
      </c>
      <c r="B1" s="65"/>
      <c r="C1" s="66" t="s">
        <v>10</v>
      </c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T1" s="47" t="s">
        <v>57</v>
      </c>
      <c r="U1" s="47"/>
      <c r="V1" s="46" t="s">
        <v>10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</row>
    <row r="2" spans="1:37" ht="15" customHeight="1" x14ac:dyDescent="0.25">
      <c r="A2" s="65"/>
      <c r="B2" s="65"/>
      <c r="C2" s="34">
        <v>0</v>
      </c>
      <c r="D2" s="34">
        <v>10</v>
      </c>
      <c r="E2" s="34">
        <v>20</v>
      </c>
      <c r="F2" s="34">
        <v>30</v>
      </c>
      <c r="G2" s="34">
        <v>45</v>
      </c>
      <c r="H2" s="34">
        <v>55</v>
      </c>
      <c r="I2" s="34">
        <v>65</v>
      </c>
      <c r="J2" s="34">
        <v>75</v>
      </c>
      <c r="K2" s="34">
        <v>85</v>
      </c>
      <c r="L2" s="34">
        <v>95</v>
      </c>
      <c r="M2" s="34">
        <v>110</v>
      </c>
      <c r="N2" s="34">
        <v>120</v>
      </c>
      <c r="O2" s="34">
        <v>125</v>
      </c>
      <c r="P2" s="34">
        <v>130</v>
      </c>
      <c r="Q2" s="34">
        <v>135</v>
      </c>
      <c r="R2" s="34">
        <v>140</v>
      </c>
      <c r="T2" s="47"/>
      <c r="U2" s="47"/>
      <c r="V2" s="7">
        <v>0</v>
      </c>
      <c r="W2" s="7">
        <v>10</v>
      </c>
      <c r="X2" s="7">
        <v>20</v>
      </c>
      <c r="Y2" s="7">
        <v>30</v>
      </c>
      <c r="Z2" s="7">
        <v>45</v>
      </c>
      <c r="AA2" s="7">
        <v>55</v>
      </c>
      <c r="AB2" s="7">
        <v>65</v>
      </c>
      <c r="AC2" s="7">
        <v>75</v>
      </c>
      <c r="AD2" s="7">
        <v>85</v>
      </c>
      <c r="AE2" s="7">
        <v>95</v>
      </c>
      <c r="AF2" s="7">
        <v>110</v>
      </c>
      <c r="AG2" s="7">
        <v>120</v>
      </c>
      <c r="AH2" s="7">
        <v>125</v>
      </c>
      <c r="AI2" s="7">
        <v>130</v>
      </c>
      <c r="AJ2" s="7">
        <v>135</v>
      </c>
      <c r="AK2" s="7">
        <v>140</v>
      </c>
    </row>
    <row r="3" spans="1:37" x14ac:dyDescent="0.25">
      <c r="A3" s="65" t="s">
        <v>7</v>
      </c>
      <c r="B3" s="34">
        <v>620</v>
      </c>
      <c r="C3" s="6">
        <v>-3.0078130000000001</v>
      </c>
      <c r="D3" s="6">
        <v>-3.0078130000000001</v>
      </c>
      <c r="E3" s="6">
        <v>-3.0078130000000001</v>
      </c>
      <c r="F3" s="6">
        <v>-3.0078130000000001</v>
      </c>
      <c r="G3" s="6">
        <v>-5</v>
      </c>
      <c r="H3" s="6">
        <v>-8.8671880000000005</v>
      </c>
      <c r="I3" s="6">
        <v>-12.03125</v>
      </c>
      <c r="J3" s="6">
        <v>-12.03125</v>
      </c>
      <c r="K3" s="6">
        <v>-12.03125</v>
      </c>
      <c r="L3" s="6">
        <v>-12.03125</v>
      </c>
      <c r="M3" s="6">
        <v>-8.046875</v>
      </c>
      <c r="N3" s="6">
        <v>3.9063000000000001E-2</v>
      </c>
      <c r="O3" s="6">
        <v>3.9063000000000001E-2</v>
      </c>
      <c r="P3" s="6">
        <v>3.9063000000000001E-2</v>
      </c>
      <c r="Q3" s="6">
        <v>3.9063000000000001E-2</v>
      </c>
      <c r="R3" s="6">
        <v>3.9063000000000001E-2</v>
      </c>
      <c r="T3" s="47" t="s">
        <v>7</v>
      </c>
      <c r="U3" s="7">
        <v>620</v>
      </c>
      <c r="V3" s="12">
        <v>-3.0078130000000001</v>
      </c>
      <c r="W3" s="12">
        <v>-3.0078130000000001</v>
      </c>
      <c r="X3" s="12">
        <v>-3.0078130000000001</v>
      </c>
      <c r="Y3" s="12">
        <v>-3.0078130000000001</v>
      </c>
      <c r="Z3" s="12">
        <v>-5</v>
      </c>
      <c r="AA3" s="12">
        <v>-8.8671880000000005</v>
      </c>
      <c r="AB3" s="12">
        <v>-12.03125</v>
      </c>
      <c r="AC3" s="12">
        <v>-12.03125</v>
      </c>
      <c r="AD3" s="12">
        <v>-12.03125</v>
      </c>
      <c r="AE3" s="12">
        <v>-12.03125</v>
      </c>
      <c r="AF3" s="12">
        <v>-8.046875</v>
      </c>
      <c r="AG3" s="12">
        <v>3.9063000000000001E-2</v>
      </c>
      <c r="AH3" s="12">
        <v>3.9063000000000001E-2</v>
      </c>
      <c r="AI3" s="12">
        <v>3.9063000000000001E-2</v>
      </c>
      <c r="AJ3" s="12">
        <v>3.9063000000000001E-2</v>
      </c>
      <c r="AK3" s="12">
        <v>3.9063000000000001E-2</v>
      </c>
    </row>
    <row r="4" spans="1:37" x14ac:dyDescent="0.25">
      <c r="A4" s="65"/>
      <c r="B4" s="34">
        <v>650</v>
      </c>
      <c r="C4" s="6">
        <v>-3.9453130000000001</v>
      </c>
      <c r="D4" s="6">
        <v>-4.53125</v>
      </c>
      <c r="E4" s="6">
        <v>-4.53125</v>
      </c>
      <c r="F4" s="6">
        <v>-5</v>
      </c>
      <c r="G4" s="6">
        <v>-8.515625</v>
      </c>
      <c r="H4" s="6">
        <v>-9.921875</v>
      </c>
      <c r="I4" s="6">
        <v>-11.09375</v>
      </c>
      <c r="J4" s="6">
        <v>-11.445313000000001</v>
      </c>
      <c r="K4" s="6">
        <v>-12.265625</v>
      </c>
      <c r="L4" s="6">
        <v>-12.734375</v>
      </c>
      <c r="M4" s="6">
        <v>-12.734375</v>
      </c>
      <c r="N4" s="6">
        <v>-12.734375</v>
      </c>
      <c r="O4" s="6">
        <v>-12.734375</v>
      </c>
      <c r="P4" s="6">
        <v>-12.734375</v>
      </c>
      <c r="Q4" s="6">
        <v>-12.734375</v>
      </c>
      <c r="R4" s="6">
        <v>-12.734375</v>
      </c>
      <c r="T4" s="47"/>
      <c r="U4" s="7">
        <v>650</v>
      </c>
      <c r="V4" s="12">
        <v>-3.9453130000000001</v>
      </c>
      <c r="W4" s="12">
        <v>-4.53125</v>
      </c>
      <c r="X4" s="12">
        <v>-4.53125</v>
      </c>
      <c r="Y4" s="12">
        <v>-5</v>
      </c>
      <c r="Z4" s="12">
        <v>-8.515625</v>
      </c>
      <c r="AA4" s="12">
        <v>-9.921875</v>
      </c>
      <c r="AB4" s="12">
        <v>-11.09375</v>
      </c>
      <c r="AC4" s="12">
        <v>-11.445313000000001</v>
      </c>
      <c r="AD4" s="12">
        <v>-12.265625</v>
      </c>
      <c r="AE4" s="12">
        <v>-12.734375</v>
      </c>
      <c r="AF4" s="12">
        <v>-12.734375</v>
      </c>
      <c r="AG4" s="12">
        <v>-12.734375</v>
      </c>
      <c r="AH4" s="12">
        <v>-12.734375</v>
      </c>
      <c r="AI4" s="12">
        <v>-12.734375</v>
      </c>
      <c r="AJ4" s="12">
        <v>-12.734375</v>
      </c>
      <c r="AK4" s="12">
        <v>-12.734375</v>
      </c>
    </row>
    <row r="5" spans="1:37" x14ac:dyDescent="0.25">
      <c r="A5" s="65"/>
      <c r="B5" s="34">
        <v>800</v>
      </c>
      <c r="C5" s="6">
        <v>-3.9453130000000001</v>
      </c>
      <c r="D5" s="6">
        <v>-3.9453130000000001</v>
      </c>
      <c r="E5" s="6">
        <v>-3.9453130000000001</v>
      </c>
      <c r="F5" s="6">
        <v>-3.9453130000000001</v>
      </c>
      <c r="G5" s="6">
        <v>-6.9921879999999996</v>
      </c>
      <c r="H5" s="6">
        <v>-10.039063000000001</v>
      </c>
      <c r="I5" s="6">
        <v>-10.742188000000001</v>
      </c>
      <c r="J5" s="6">
        <v>-11.445313000000001</v>
      </c>
      <c r="K5" s="6">
        <v>-12.265625</v>
      </c>
      <c r="L5" s="6">
        <v>-12.734375</v>
      </c>
      <c r="M5" s="6">
        <v>-12.734375</v>
      </c>
      <c r="N5" s="6">
        <v>-12.734375</v>
      </c>
      <c r="O5" s="6">
        <v>-12.734375</v>
      </c>
      <c r="P5" s="6">
        <v>-12.734375</v>
      </c>
      <c r="Q5" s="6">
        <v>-12.734375</v>
      </c>
      <c r="R5" s="6">
        <v>-12.734375</v>
      </c>
      <c r="T5" s="47"/>
      <c r="U5" s="7">
        <v>800</v>
      </c>
      <c r="V5" s="12">
        <v>-3.9453130000000001</v>
      </c>
      <c r="W5" s="12">
        <v>-3.9453130000000001</v>
      </c>
      <c r="X5" s="12">
        <v>-3.9453130000000001</v>
      </c>
      <c r="Y5" s="12">
        <v>-3.9453130000000001</v>
      </c>
      <c r="Z5" s="12">
        <v>-6.9921879999999996</v>
      </c>
      <c r="AA5" s="12">
        <v>-10.039063000000001</v>
      </c>
      <c r="AB5" s="12">
        <v>-10.742188000000001</v>
      </c>
      <c r="AC5" s="12">
        <v>-11.445313000000001</v>
      </c>
      <c r="AD5" s="12">
        <v>-12.265625</v>
      </c>
      <c r="AE5" s="12">
        <v>-12.734375</v>
      </c>
      <c r="AF5" s="12">
        <v>-12.734375</v>
      </c>
      <c r="AG5" s="12">
        <v>-12.734375</v>
      </c>
      <c r="AH5" s="12">
        <v>-12.734375</v>
      </c>
      <c r="AI5" s="12">
        <v>-12.734375</v>
      </c>
      <c r="AJ5" s="12">
        <v>-12.734375</v>
      </c>
      <c r="AK5" s="12">
        <v>-12.734375</v>
      </c>
    </row>
    <row r="6" spans="1:37" x14ac:dyDescent="0.25">
      <c r="A6" s="65"/>
      <c r="B6" s="34">
        <v>1000</v>
      </c>
      <c r="C6" s="6">
        <v>2.5</v>
      </c>
      <c r="D6" s="6">
        <v>2.5</v>
      </c>
      <c r="E6" s="6">
        <v>2.03125</v>
      </c>
      <c r="F6" s="6">
        <v>0.97656299999999996</v>
      </c>
      <c r="G6" s="6">
        <v>-3.9453130000000001</v>
      </c>
      <c r="H6" s="6">
        <v>-8.984375</v>
      </c>
      <c r="I6" s="6">
        <v>-9.921875</v>
      </c>
      <c r="J6" s="6">
        <v>-10.039063000000001</v>
      </c>
      <c r="K6" s="6">
        <v>-10.15625</v>
      </c>
      <c r="L6" s="6">
        <v>-10.390625</v>
      </c>
      <c r="M6" s="6">
        <v>-10.625</v>
      </c>
      <c r="N6" s="6">
        <v>-10.742188000000001</v>
      </c>
      <c r="O6" s="6">
        <v>-10.859375</v>
      </c>
      <c r="P6" s="6">
        <v>-10.859375</v>
      </c>
      <c r="Q6" s="6">
        <v>-10.976563000000001</v>
      </c>
      <c r="R6" s="6">
        <v>-11.09375</v>
      </c>
      <c r="T6" s="47"/>
      <c r="U6" s="7">
        <v>1000</v>
      </c>
      <c r="V6" s="12">
        <v>2.5</v>
      </c>
      <c r="W6" s="12">
        <v>2.5</v>
      </c>
      <c r="X6" s="12">
        <v>2.03125</v>
      </c>
      <c r="Y6" s="12">
        <v>0.97656299999999996</v>
      </c>
      <c r="Z6" s="12">
        <v>-3.9453130000000001</v>
      </c>
      <c r="AA6" s="12">
        <v>-8.984375</v>
      </c>
      <c r="AB6" s="12">
        <v>-9.921875</v>
      </c>
      <c r="AC6" s="12">
        <v>-10.039063000000001</v>
      </c>
      <c r="AD6" s="12">
        <v>-10.15625</v>
      </c>
      <c r="AE6" s="12">
        <v>-10.390625</v>
      </c>
      <c r="AF6" s="12">
        <v>-10.625</v>
      </c>
      <c r="AG6" s="12">
        <v>-10.742188000000001</v>
      </c>
      <c r="AH6" s="12">
        <v>-10.859375</v>
      </c>
      <c r="AI6" s="12">
        <v>-10.859375</v>
      </c>
      <c r="AJ6" s="12">
        <v>-10.976563000000001</v>
      </c>
      <c r="AK6" s="12">
        <v>-11.09375</v>
      </c>
    </row>
    <row r="7" spans="1:37" x14ac:dyDescent="0.25">
      <c r="A7" s="65"/>
      <c r="B7" s="34">
        <v>1200</v>
      </c>
      <c r="C7" s="6">
        <v>8.0078130000000005</v>
      </c>
      <c r="D7" s="6">
        <v>7.890625</v>
      </c>
      <c r="E7" s="6">
        <v>7.1875</v>
      </c>
      <c r="F7" s="6">
        <v>4.9609379999999996</v>
      </c>
      <c r="G7" s="6">
        <v>-1.71875</v>
      </c>
      <c r="H7" s="6">
        <v>-5</v>
      </c>
      <c r="I7" s="6">
        <v>-6.5234379999999996</v>
      </c>
      <c r="J7" s="6">
        <v>-6.7578129999999996</v>
      </c>
      <c r="K7" s="6">
        <v>-6.7578129999999996</v>
      </c>
      <c r="L7" s="6">
        <v>-7.2265629999999996</v>
      </c>
      <c r="M7" s="6">
        <v>-7.9296879999999996</v>
      </c>
      <c r="N7" s="6">
        <v>-8.3984380000000005</v>
      </c>
      <c r="O7" s="6">
        <v>-8.6328130000000005</v>
      </c>
      <c r="P7" s="6">
        <v>-8.8671880000000005</v>
      </c>
      <c r="Q7" s="6">
        <v>-8.984375</v>
      </c>
      <c r="R7" s="6">
        <v>-9.21875</v>
      </c>
      <c r="T7" s="47"/>
      <c r="U7" s="7">
        <v>1200</v>
      </c>
      <c r="V7" s="12">
        <v>8.0078130000000005</v>
      </c>
      <c r="W7" s="12">
        <v>7.890625</v>
      </c>
      <c r="X7" s="12">
        <v>7.1875</v>
      </c>
      <c r="Y7" s="12">
        <v>4.9609379999999996</v>
      </c>
      <c r="Z7" s="12">
        <v>-1.71875</v>
      </c>
      <c r="AA7" s="12">
        <v>-5</v>
      </c>
      <c r="AB7" s="12">
        <v>-6.5234379999999996</v>
      </c>
      <c r="AC7" s="12">
        <v>-6.7578129999999996</v>
      </c>
      <c r="AD7" s="12">
        <v>-6.7578129999999996</v>
      </c>
      <c r="AE7" s="12">
        <v>-7.2265629999999996</v>
      </c>
      <c r="AF7" s="12">
        <v>-7.9296879999999996</v>
      </c>
      <c r="AG7" s="12">
        <v>-8.3984380000000005</v>
      </c>
      <c r="AH7" s="12">
        <v>-8.6328130000000005</v>
      </c>
      <c r="AI7" s="12">
        <v>-8.8671880000000005</v>
      </c>
      <c r="AJ7" s="12">
        <v>-8.984375</v>
      </c>
      <c r="AK7" s="12">
        <v>-9.21875</v>
      </c>
    </row>
    <row r="8" spans="1:37" x14ac:dyDescent="0.25">
      <c r="A8" s="65"/>
      <c r="B8" s="34">
        <v>1400</v>
      </c>
      <c r="C8" s="6">
        <v>8.0078130000000005</v>
      </c>
      <c r="D8" s="6">
        <v>7.890625</v>
      </c>
      <c r="E8" s="6">
        <v>7.1875</v>
      </c>
      <c r="F8" s="6">
        <v>6.953125</v>
      </c>
      <c r="G8" s="6">
        <v>2.03125</v>
      </c>
      <c r="H8" s="6">
        <v>-2.5390630000000001</v>
      </c>
      <c r="I8" s="6">
        <v>-5</v>
      </c>
      <c r="J8" s="6">
        <v>-4.6484379999999996</v>
      </c>
      <c r="K8" s="6">
        <v>-4.6484379999999996</v>
      </c>
      <c r="L8" s="6">
        <v>-4.6484379999999996</v>
      </c>
      <c r="M8" s="6">
        <v>-4.1796879999999996</v>
      </c>
      <c r="N8" s="6">
        <v>-4.1796879999999996</v>
      </c>
      <c r="O8" s="6">
        <v>-4.296875</v>
      </c>
      <c r="P8" s="6">
        <v>-4.296875</v>
      </c>
      <c r="Q8" s="6">
        <v>-4.296875</v>
      </c>
      <c r="R8" s="6">
        <v>-4.296875</v>
      </c>
      <c r="T8" s="47"/>
      <c r="U8" s="7">
        <v>1400</v>
      </c>
      <c r="V8" s="12">
        <v>8.0078130000000005</v>
      </c>
      <c r="W8" s="12">
        <v>7.890625</v>
      </c>
      <c r="X8" s="12">
        <v>7.1875</v>
      </c>
      <c r="Y8" s="12">
        <v>6.953125</v>
      </c>
      <c r="Z8" s="12">
        <v>2.03125</v>
      </c>
      <c r="AA8" s="12">
        <v>-2.5390630000000001</v>
      </c>
      <c r="AB8" s="12">
        <v>-5</v>
      </c>
      <c r="AC8" s="12">
        <v>-4.6484379999999996</v>
      </c>
      <c r="AD8" s="12">
        <v>-4.6484379999999996</v>
      </c>
      <c r="AE8" s="12">
        <v>-4.6484379999999996</v>
      </c>
      <c r="AF8" s="12">
        <v>-4.1796879999999996</v>
      </c>
      <c r="AG8" s="12">
        <v>-4.1796879999999996</v>
      </c>
      <c r="AH8" s="12">
        <v>-4.296875</v>
      </c>
      <c r="AI8" s="12">
        <v>-4.296875</v>
      </c>
      <c r="AJ8" s="12">
        <v>-4.296875</v>
      </c>
      <c r="AK8" s="12">
        <v>-4.296875</v>
      </c>
    </row>
    <row r="9" spans="1:37" x14ac:dyDescent="0.25">
      <c r="A9" s="65"/>
      <c r="B9" s="34">
        <v>1550</v>
      </c>
      <c r="C9" s="6">
        <v>8.0078130000000005</v>
      </c>
      <c r="D9" s="6">
        <v>7.890625</v>
      </c>
      <c r="E9" s="6">
        <v>7.1875</v>
      </c>
      <c r="F9" s="6">
        <v>6.953125</v>
      </c>
      <c r="G9" s="6">
        <v>1.6796880000000001</v>
      </c>
      <c r="H9" s="6">
        <v>-0.3125</v>
      </c>
      <c r="I9" s="6">
        <v>-3.0078130000000001</v>
      </c>
      <c r="J9" s="6">
        <v>-4.765625</v>
      </c>
      <c r="K9" s="6">
        <v>-4.6484379999999996</v>
      </c>
      <c r="L9" s="6">
        <v>-4.4140629999999996</v>
      </c>
      <c r="M9" s="6">
        <v>-4.8828129999999996</v>
      </c>
      <c r="N9" s="6">
        <v>-5.46875</v>
      </c>
      <c r="O9" s="6">
        <v>-4.296875</v>
      </c>
      <c r="P9" s="6">
        <v>-4.296875</v>
      </c>
      <c r="Q9" s="6">
        <v>-4.296875</v>
      </c>
      <c r="R9" s="6">
        <v>-4.296875</v>
      </c>
      <c r="T9" s="47"/>
      <c r="U9" s="7">
        <v>1550</v>
      </c>
      <c r="V9" s="12">
        <v>8.0078130000000005</v>
      </c>
      <c r="W9" s="12">
        <v>7.890625</v>
      </c>
      <c r="X9" s="12">
        <v>7.1875</v>
      </c>
      <c r="Y9" s="12">
        <v>6.953125</v>
      </c>
      <c r="Z9" s="12">
        <v>1.6796880000000001</v>
      </c>
      <c r="AA9" s="12">
        <v>-0.3125</v>
      </c>
      <c r="AB9" s="12">
        <v>-3.0078130000000001</v>
      </c>
      <c r="AC9" s="12">
        <v>-4.765625</v>
      </c>
      <c r="AD9" s="12">
        <v>-4.6484379999999996</v>
      </c>
      <c r="AE9" s="12">
        <v>-4.4140629999999996</v>
      </c>
      <c r="AF9" s="12">
        <v>-4.8828129999999996</v>
      </c>
      <c r="AG9" s="12">
        <v>-5.46875</v>
      </c>
      <c r="AH9" s="12">
        <v>-4.296875</v>
      </c>
      <c r="AI9" s="12">
        <v>-4.296875</v>
      </c>
      <c r="AJ9" s="12">
        <v>-4.296875</v>
      </c>
      <c r="AK9" s="12">
        <v>-4.296875</v>
      </c>
    </row>
    <row r="10" spans="1:37" x14ac:dyDescent="0.25">
      <c r="A10" s="65"/>
      <c r="B10" s="34">
        <v>1700</v>
      </c>
      <c r="C10" s="6">
        <v>8.0078130000000005</v>
      </c>
      <c r="D10" s="6">
        <v>7.890625</v>
      </c>
      <c r="E10" s="6">
        <v>8.4765630000000005</v>
      </c>
      <c r="F10" s="6">
        <v>8.9453130000000005</v>
      </c>
      <c r="G10" s="6">
        <v>4.0234379999999996</v>
      </c>
      <c r="H10" s="6">
        <v>-0.546875</v>
      </c>
      <c r="I10" s="6">
        <v>-1.484375</v>
      </c>
      <c r="J10" s="6">
        <v>-4.296875</v>
      </c>
      <c r="K10" s="6">
        <v>-4.8828129999999996</v>
      </c>
      <c r="L10" s="6">
        <v>-5.46875</v>
      </c>
      <c r="M10" s="6">
        <v>-6.40625</v>
      </c>
      <c r="N10" s="6">
        <v>-7.109375</v>
      </c>
      <c r="O10" s="6">
        <v>-6.0546879999999996</v>
      </c>
      <c r="P10" s="6">
        <v>-5.703125</v>
      </c>
      <c r="Q10" s="6">
        <v>-5.703125</v>
      </c>
      <c r="R10" s="6">
        <v>-5.703125</v>
      </c>
      <c r="T10" s="47"/>
      <c r="U10" s="7">
        <v>1700</v>
      </c>
      <c r="V10" s="12">
        <v>8.0078130000000005</v>
      </c>
      <c r="W10" s="12">
        <v>7.890625</v>
      </c>
      <c r="X10" s="12">
        <v>8.4765630000000005</v>
      </c>
      <c r="Y10" s="12">
        <v>8.9453130000000005</v>
      </c>
      <c r="Z10" s="12">
        <v>4.0234379999999996</v>
      </c>
      <c r="AA10" s="12">
        <v>-0.546875</v>
      </c>
      <c r="AB10" s="12">
        <v>-1.484375</v>
      </c>
      <c r="AC10" s="12">
        <v>-4.296875</v>
      </c>
      <c r="AD10" s="12">
        <v>-4.8828129999999996</v>
      </c>
      <c r="AE10" s="12">
        <v>-5.46875</v>
      </c>
      <c r="AF10" s="12">
        <v>-6.40625</v>
      </c>
      <c r="AG10" s="12">
        <v>-7.109375</v>
      </c>
      <c r="AH10" s="12">
        <v>-6.0546879999999996</v>
      </c>
      <c r="AI10" s="12">
        <v>-5.703125</v>
      </c>
      <c r="AJ10" s="12">
        <v>-5.703125</v>
      </c>
      <c r="AK10" s="12">
        <v>-5.703125</v>
      </c>
    </row>
    <row r="11" spans="1:37" x14ac:dyDescent="0.25">
      <c r="A11" s="65"/>
      <c r="B11" s="34">
        <v>1800</v>
      </c>
      <c r="C11" s="6">
        <v>8.0078130000000005</v>
      </c>
      <c r="D11" s="6">
        <v>7.890625</v>
      </c>
      <c r="E11" s="6">
        <v>8.4765630000000005</v>
      </c>
      <c r="F11" s="6">
        <v>8.9453130000000005</v>
      </c>
      <c r="G11" s="6">
        <v>5.546875</v>
      </c>
      <c r="H11" s="6">
        <v>3.9063000000000001E-2</v>
      </c>
      <c r="I11" s="6">
        <v>-1.484375</v>
      </c>
      <c r="J11" s="6">
        <v>-3.4765630000000001</v>
      </c>
      <c r="K11" s="6">
        <v>-4.6484379999999996</v>
      </c>
      <c r="L11" s="6">
        <v>-5.234375</v>
      </c>
      <c r="M11" s="6">
        <v>-6.5234379999999996</v>
      </c>
      <c r="N11" s="6">
        <v>-7.34375</v>
      </c>
      <c r="O11" s="6">
        <v>-6.2890629999999996</v>
      </c>
      <c r="P11" s="6">
        <v>-6.2890629999999996</v>
      </c>
      <c r="Q11" s="6">
        <v>-6.2890629999999996</v>
      </c>
      <c r="R11" s="6">
        <v>-6.2890629999999996</v>
      </c>
      <c r="T11" s="47"/>
      <c r="U11" s="7">
        <v>1800</v>
      </c>
      <c r="V11" s="12">
        <v>8.0078130000000005</v>
      </c>
      <c r="W11" s="12">
        <v>7.890625</v>
      </c>
      <c r="X11" s="12">
        <v>8.4765630000000005</v>
      </c>
      <c r="Y11" s="12">
        <v>8.9453130000000005</v>
      </c>
      <c r="Z11" s="12">
        <v>5.546875</v>
      </c>
      <c r="AA11" s="12">
        <v>3.9063000000000001E-2</v>
      </c>
      <c r="AB11" s="12">
        <v>-1.484375</v>
      </c>
      <c r="AC11" s="12">
        <v>-3.4765630000000001</v>
      </c>
      <c r="AD11" s="12">
        <v>-4.6484379999999996</v>
      </c>
      <c r="AE11" s="12">
        <v>-5.234375</v>
      </c>
      <c r="AF11" s="12">
        <v>-6.5234379999999996</v>
      </c>
      <c r="AG11" s="12">
        <v>-7.34375</v>
      </c>
      <c r="AH11" s="12">
        <v>-6.2890629999999996</v>
      </c>
      <c r="AI11" s="12">
        <v>-6.2890629999999996</v>
      </c>
      <c r="AJ11" s="12">
        <v>-6.2890629999999996</v>
      </c>
      <c r="AK11" s="12">
        <v>-6.2890629999999996</v>
      </c>
    </row>
    <row r="12" spans="1:37" x14ac:dyDescent="0.25">
      <c r="A12" s="65"/>
      <c r="B12" s="34">
        <v>2000</v>
      </c>
      <c r="C12" s="6">
        <v>4.9609379999999996</v>
      </c>
      <c r="D12" s="6">
        <v>4.9609379999999996</v>
      </c>
      <c r="E12" s="6">
        <v>6.953125</v>
      </c>
      <c r="F12" s="6">
        <v>8.9453130000000005</v>
      </c>
      <c r="G12" s="6">
        <v>5.546875</v>
      </c>
      <c r="H12" s="6">
        <v>0.50781299999999996</v>
      </c>
      <c r="I12" s="6">
        <v>3.9063000000000001E-2</v>
      </c>
      <c r="J12" s="6">
        <v>-1.953125</v>
      </c>
      <c r="K12" s="6">
        <v>-4.4140629999999996</v>
      </c>
      <c r="L12" s="6">
        <v>-6.9921879999999996</v>
      </c>
      <c r="M12" s="6">
        <v>-7.2265629999999996</v>
      </c>
      <c r="N12" s="6">
        <v>-7.2265629999999996</v>
      </c>
      <c r="O12" s="6">
        <v>-7.109375</v>
      </c>
      <c r="P12" s="6">
        <v>-7.109375</v>
      </c>
      <c r="Q12" s="6">
        <v>-6.2890629999999996</v>
      </c>
      <c r="R12" s="6">
        <v>-5.8203129999999996</v>
      </c>
      <c r="T12" s="47"/>
      <c r="U12" s="7">
        <v>2000</v>
      </c>
      <c r="V12" s="12">
        <v>4.9609379999999996</v>
      </c>
      <c r="W12" s="12">
        <v>4.9609379999999996</v>
      </c>
      <c r="X12" s="12">
        <v>6.953125</v>
      </c>
      <c r="Y12" s="12">
        <v>8.9453130000000005</v>
      </c>
      <c r="Z12" s="12">
        <v>5.546875</v>
      </c>
      <c r="AA12" s="12">
        <v>0.50781299999999996</v>
      </c>
      <c r="AB12" s="12">
        <v>3.9063000000000001E-2</v>
      </c>
      <c r="AC12" s="12">
        <v>-1.953125</v>
      </c>
      <c r="AD12" s="12">
        <v>-4.4140629999999996</v>
      </c>
      <c r="AE12" s="12">
        <v>-6.9921879999999996</v>
      </c>
      <c r="AF12" s="12">
        <v>-7.2265629999999996</v>
      </c>
      <c r="AG12" s="12">
        <v>-7.2265629999999996</v>
      </c>
      <c r="AH12" s="12">
        <v>-7.109375</v>
      </c>
      <c r="AI12" s="12">
        <v>-7.109375</v>
      </c>
      <c r="AJ12" s="12">
        <v>-6.2890629999999996</v>
      </c>
      <c r="AK12" s="12">
        <v>-5.8203129999999996</v>
      </c>
    </row>
    <row r="13" spans="1:37" x14ac:dyDescent="0.25">
      <c r="A13" s="65"/>
      <c r="B13" s="34">
        <v>2200</v>
      </c>
      <c r="C13" s="6">
        <v>4.4921879999999996</v>
      </c>
      <c r="D13" s="6">
        <v>2.03125</v>
      </c>
      <c r="E13" s="6">
        <v>0.97656299999999996</v>
      </c>
      <c r="F13" s="6">
        <v>3.9063000000000001E-2</v>
      </c>
      <c r="G13" s="6">
        <v>-2.1875</v>
      </c>
      <c r="H13" s="6">
        <v>-3.2421880000000001</v>
      </c>
      <c r="I13" s="6">
        <v>-5</v>
      </c>
      <c r="J13" s="6">
        <v>-6.0546879999999996</v>
      </c>
      <c r="K13" s="6">
        <v>-8.046875</v>
      </c>
      <c r="L13" s="6">
        <v>-8.046875</v>
      </c>
      <c r="M13" s="6">
        <v>-8.046875</v>
      </c>
      <c r="N13" s="6">
        <v>-6.9921879999999996</v>
      </c>
      <c r="O13" s="6">
        <v>-6.0546879999999996</v>
      </c>
      <c r="P13" s="6">
        <v>-5.5859379999999996</v>
      </c>
      <c r="Q13" s="6">
        <v>-4.296875</v>
      </c>
      <c r="R13" s="6">
        <v>-3.828125</v>
      </c>
      <c r="T13" s="47"/>
      <c r="U13" s="7">
        <v>2200</v>
      </c>
      <c r="V13" s="12">
        <v>4.4921879999999996</v>
      </c>
      <c r="W13" s="12">
        <v>2.03125</v>
      </c>
      <c r="X13" s="12">
        <v>0.97656299999999996</v>
      </c>
      <c r="Y13" s="12">
        <v>3.9063000000000001E-2</v>
      </c>
      <c r="Z13" s="12">
        <v>-2.1875</v>
      </c>
      <c r="AA13" s="12">
        <v>-3.2421880000000001</v>
      </c>
      <c r="AB13" s="12">
        <v>-5</v>
      </c>
      <c r="AC13" s="12">
        <v>-6.0546879999999996</v>
      </c>
      <c r="AD13" s="12">
        <v>-8.046875</v>
      </c>
      <c r="AE13" s="12">
        <v>-8.046875</v>
      </c>
      <c r="AF13" s="12">
        <v>-8.046875</v>
      </c>
      <c r="AG13" s="12">
        <v>-6.9921879999999996</v>
      </c>
      <c r="AH13" s="12">
        <v>-6.0546879999999996</v>
      </c>
      <c r="AI13" s="12">
        <v>-5.5859379999999996</v>
      </c>
      <c r="AJ13" s="12">
        <v>-4.296875</v>
      </c>
      <c r="AK13" s="12">
        <v>-3.828125</v>
      </c>
    </row>
    <row r="14" spans="1:37" x14ac:dyDescent="0.25">
      <c r="A14" s="65"/>
      <c r="B14" s="34">
        <v>2400</v>
      </c>
      <c r="C14" s="6">
        <v>4.0234379999999996</v>
      </c>
      <c r="D14" s="6">
        <v>3.9063000000000001E-2</v>
      </c>
      <c r="E14" s="6">
        <v>-3.0078130000000001</v>
      </c>
      <c r="F14" s="6">
        <v>-5.46875</v>
      </c>
      <c r="G14" s="6">
        <v>-6.9921879999999996</v>
      </c>
      <c r="H14" s="6">
        <v>-7.8125</v>
      </c>
      <c r="I14" s="6">
        <v>-8.984375</v>
      </c>
      <c r="J14" s="6">
        <v>-9.453125</v>
      </c>
      <c r="K14" s="6">
        <v>-9.453125</v>
      </c>
      <c r="L14" s="6">
        <v>-8.984375</v>
      </c>
      <c r="M14" s="6">
        <v>-8.046875</v>
      </c>
      <c r="N14" s="6">
        <v>-6.9921879999999996</v>
      </c>
      <c r="O14" s="6">
        <v>-5.8203129999999996</v>
      </c>
      <c r="P14" s="6">
        <v>-5</v>
      </c>
      <c r="Q14" s="6">
        <v>-3.125</v>
      </c>
      <c r="R14" s="6">
        <v>-2.421875</v>
      </c>
      <c r="T14" s="47"/>
      <c r="U14" s="7">
        <v>2400</v>
      </c>
      <c r="V14" s="12">
        <v>4.0234379999999996</v>
      </c>
      <c r="W14" s="12">
        <v>3.9063000000000001E-2</v>
      </c>
      <c r="X14" s="12">
        <v>-3.0078130000000001</v>
      </c>
      <c r="Y14" s="12">
        <v>-5.46875</v>
      </c>
      <c r="Z14" s="12">
        <v>-6.9921879999999996</v>
      </c>
      <c r="AA14" s="12">
        <v>-7.8125</v>
      </c>
      <c r="AB14" s="12">
        <v>-8.984375</v>
      </c>
      <c r="AC14" s="12">
        <v>-9.453125</v>
      </c>
      <c r="AD14" s="12">
        <v>-9.453125</v>
      </c>
      <c r="AE14" s="12">
        <v>-8.984375</v>
      </c>
      <c r="AF14" s="12">
        <v>-8.046875</v>
      </c>
      <c r="AG14" s="12">
        <v>-6.9921879999999996</v>
      </c>
      <c r="AH14" s="12">
        <v>-5.8203129999999996</v>
      </c>
      <c r="AI14" s="12">
        <v>-5</v>
      </c>
      <c r="AJ14" s="12">
        <v>-3.125</v>
      </c>
      <c r="AK14" s="12">
        <v>-2.421875</v>
      </c>
    </row>
    <row r="15" spans="1:37" x14ac:dyDescent="0.25">
      <c r="A15" s="65"/>
      <c r="B15" s="34">
        <v>2600</v>
      </c>
      <c r="C15" s="6">
        <v>2.96875</v>
      </c>
      <c r="D15" s="6">
        <v>-1.015625</v>
      </c>
      <c r="E15" s="6">
        <v>-3.9453130000000001</v>
      </c>
      <c r="F15" s="6">
        <v>-5.703125</v>
      </c>
      <c r="G15" s="6">
        <v>-5.5859379999999996</v>
      </c>
      <c r="H15" s="6">
        <v>-6.7578129999999996</v>
      </c>
      <c r="I15" s="6">
        <v>-6.5234379999999996</v>
      </c>
      <c r="J15" s="6">
        <v>-8.984375</v>
      </c>
      <c r="K15" s="6">
        <v>-8.984375</v>
      </c>
      <c r="L15" s="6">
        <v>-8.046875</v>
      </c>
      <c r="M15" s="6">
        <v>-6.9921879999999996</v>
      </c>
      <c r="N15" s="6">
        <v>-6.5234379999999996</v>
      </c>
      <c r="O15" s="6">
        <v>-3.9453130000000001</v>
      </c>
      <c r="P15" s="6">
        <v>-1.953125</v>
      </c>
      <c r="Q15" s="6">
        <v>0.15625</v>
      </c>
      <c r="R15" s="6">
        <v>0.74218799999999996</v>
      </c>
      <c r="T15" s="47"/>
      <c r="U15" s="7">
        <v>2600</v>
      </c>
      <c r="V15" s="12">
        <v>2.96875</v>
      </c>
      <c r="W15" s="12">
        <v>-1.015625</v>
      </c>
      <c r="X15" s="12">
        <v>-3.9453130000000001</v>
      </c>
      <c r="Y15" s="12">
        <v>-5.703125</v>
      </c>
      <c r="Z15" s="12">
        <v>-5.5859379999999996</v>
      </c>
      <c r="AA15" s="12">
        <v>-6.7578129999999996</v>
      </c>
      <c r="AB15" s="12">
        <v>-6.5234379999999996</v>
      </c>
      <c r="AC15" s="12">
        <v>-8.984375</v>
      </c>
      <c r="AD15" s="12">
        <v>-8.984375</v>
      </c>
      <c r="AE15" s="12">
        <v>-8.046875</v>
      </c>
      <c r="AF15" s="12">
        <v>-6.9921879999999996</v>
      </c>
      <c r="AG15" s="12">
        <v>-6.5234379999999996</v>
      </c>
      <c r="AH15" s="12">
        <v>-3.9453130000000001</v>
      </c>
      <c r="AI15" s="12">
        <v>-1.953125</v>
      </c>
      <c r="AJ15" s="12">
        <v>0.15625</v>
      </c>
      <c r="AK15" s="12">
        <v>0.74218799999999996</v>
      </c>
    </row>
    <row r="16" spans="1:37" x14ac:dyDescent="0.25">
      <c r="A16" s="65"/>
      <c r="B16" s="34">
        <v>2800</v>
      </c>
      <c r="C16" s="6">
        <v>2.96875</v>
      </c>
      <c r="D16" s="6">
        <v>-1.015625</v>
      </c>
      <c r="E16" s="6">
        <v>-3.7109380000000001</v>
      </c>
      <c r="F16" s="6">
        <v>-5.8203129999999996</v>
      </c>
      <c r="G16" s="6">
        <v>-6.0546879999999996</v>
      </c>
      <c r="H16" s="6">
        <v>-6.640625</v>
      </c>
      <c r="I16" s="6">
        <v>-6.171875</v>
      </c>
      <c r="J16" s="6">
        <v>-8.515625</v>
      </c>
      <c r="K16" s="6">
        <v>-6.9921879999999996</v>
      </c>
      <c r="L16" s="6">
        <v>-6.9921879999999996</v>
      </c>
      <c r="M16" s="6">
        <v>-6.0546879999999996</v>
      </c>
      <c r="N16" s="6">
        <v>-4.53125</v>
      </c>
      <c r="O16" s="6">
        <v>-1.953125</v>
      </c>
      <c r="P16" s="6">
        <v>2.03125</v>
      </c>
      <c r="Q16" s="6">
        <v>5.4296879999999996</v>
      </c>
      <c r="R16" s="6">
        <v>6.015625</v>
      </c>
      <c r="T16" s="47"/>
      <c r="U16" s="7">
        <v>2800</v>
      </c>
      <c r="V16" s="12">
        <v>2.96875</v>
      </c>
      <c r="W16" s="12">
        <v>-1.015625</v>
      </c>
      <c r="X16" s="12">
        <v>-3.7109380000000001</v>
      </c>
      <c r="Y16" s="12">
        <v>-5.8203129999999996</v>
      </c>
      <c r="Z16" s="12">
        <v>-6.0546879999999996</v>
      </c>
      <c r="AA16" s="12">
        <v>-6.640625</v>
      </c>
      <c r="AB16" s="12">
        <v>-6.171875</v>
      </c>
      <c r="AC16" s="12">
        <v>-8.515625</v>
      </c>
      <c r="AD16" s="12">
        <v>-6.9921879999999996</v>
      </c>
      <c r="AE16" s="12">
        <v>-6.9921879999999996</v>
      </c>
      <c r="AF16" s="12">
        <v>-6.0546879999999996</v>
      </c>
      <c r="AG16" s="12">
        <v>-4.53125</v>
      </c>
      <c r="AH16" s="12">
        <v>-1.953125</v>
      </c>
      <c r="AI16" s="12">
        <v>2.03125</v>
      </c>
      <c r="AJ16" s="12">
        <v>5.4296879999999996</v>
      </c>
      <c r="AK16" s="12">
        <v>6.015625</v>
      </c>
    </row>
    <row r="17" spans="1:37" x14ac:dyDescent="0.25">
      <c r="A17" s="65"/>
      <c r="B17" s="34">
        <v>2900</v>
      </c>
      <c r="C17" s="6">
        <v>-1.953125</v>
      </c>
      <c r="D17" s="6">
        <v>-3.0078130000000001</v>
      </c>
      <c r="E17" s="6">
        <v>-3.4765630000000001</v>
      </c>
      <c r="F17" s="6">
        <v>-4.296875</v>
      </c>
      <c r="G17" s="6">
        <v>-4.4140629999999996</v>
      </c>
      <c r="H17" s="6">
        <v>-5.5859379999999996</v>
      </c>
      <c r="I17" s="6">
        <v>-5.46875</v>
      </c>
      <c r="J17" s="6">
        <v>-6.5234379999999996</v>
      </c>
      <c r="K17" s="6">
        <v>-6.0546879999999996</v>
      </c>
      <c r="L17" s="6">
        <v>-6.0546879999999996</v>
      </c>
      <c r="M17" s="6">
        <v>-4.765625</v>
      </c>
      <c r="N17" s="6">
        <v>-1.484375</v>
      </c>
      <c r="O17" s="6">
        <v>2.03125</v>
      </c>
      <c r="P17" s="6">
        <v>5.3125</v>
      </c>
      <c r="Q17" s="6">
        <v>8.2421880000000005</v>
      </c>
      <c r="R17" s="6">
        <v>9.1796880000000005</v>
      </c>
      <c r="T17" s="47"/>
      <c r="U17" s="7">
        <v>2900</v>
      </c>
      <c r="V17" s="12">
        <v>-1.953125</v>
      </c>
      <c r="W17" s="12">
        <v>-3.0078130000000001</v>
      </c>
      <c r="X17" s="12">
        <v>-3.4765630000000001</v>
      </c>
      <c r="Y17" s="12">
        <v>-4.296875</v>
      </c>
      <c r="Z17" s="12">
        <v>-4.4140629999999996</v>
      </c>
      <c r="AA17" s="12">
        <v>-5.5859379999999996</v>
      </c>
      <c r="AB17" s="12">
        <v>-5.46875</v>
      </c>
      <c r="AC17" s="12">
        <v>-6.5234379999999996</v>
      </c>
      <c r="AD17" s="12">
        <v>-6.0546879999999996</v>
      </c>
      <c r="AE17" s="12">
        <v>-6.0546879999999996</v>
      </c>
      <c r="AF17" s="12">
        <v>-4.765625</v>
      </c>
      <c r="AG17" s="12">
        <v>-1.484375</v>
      </c>
      <c r="AH17" s="12">
        <v>2.03125</v>
      </c>
      <c r="AI17" s="12">
        <v>5.3125</v>
      </c>
      <c r="AJ17" s="12">
        <v>8.2421880000000005</v>
      </c>
      <c r="AK17" s="12">
        <v>9.1796880000000005</v>
      </c>
    </row>
    <row r="18" spans="1:37" x14ac:dyDescent="0.25">
      <c r="A18" s="65"/>
      <c r="B18" s="34">
        <v>3000</v>
      </c>
      <c r="C18" s="6">
        <v>-1.015625</v>
      </c>
      <c r="D18" s="6">
        <v>-1.015625</v>
      </c>
      <c r="E18" s="6">
        <v>-1.015625</v>
      </c>
      <c r="F18" s="6">
        <v>-3.0078130000000001</v>
      </c>
      <c r="G18" s="6">
        <v>-3.4765630000000001</v>
      </c>
      <c r="H18" s="6">
        <v>-4.4140629999999996</v>
      </c>
      <c r="I18" s="6">
        <v>-5.1171879999999996</v>
      </c>
      <c r="J18" s="6">
        <v>-6.0546879999999996</v>
      </c>
      <c r="K18" s="6">
        <v>-6.0546879999999996</v>
      </c>
      <c r="L18" s="6">
        <v>-5.46875</v>
      </c>
      <c r="M18" s="6">
        <v>-3.9453130000000001</v>
      </c>
      <c r="N18" s="6">
        <v>0.50781299999999996</v>
      </c>
      <c r="O18" s="6">
        <v>2.03125</v>
      </c>
      <c r="P18" s="6">
        <v>4.2578129999999996</v>
      </c>
      <c r="Q18" s="6">
        <v>7.5390629999999996</v>
      </c>
      <c r="R18" s="6">
        <v>8.0078130000000005</v>
      </c>
      <c r="T18" s="47"/>
      <c r="U18" s="7">
        <v>3000</v>
      </c>
      <c r="V18" s="12">
        <v>-1.015625</v>
      </c>
      <c r="W18" s="12">
        <v>-1.015625</v>
      </c>
      <c r="X18" s="12">
        <v>-1.015625</v>
      </c>
      <c r="Y18" s="12">
        <v>-3.0078130000000001</v>
      </c>
      <c r="Z18" s="12">
        <v>-3.4765630000000001</v>
      </c>
      <c r="AA18" s="12">
        <v>-4.4140629999999996</v>
      </c>
      <c r="AB18" s="12">
        <v>-5.1171879999999996</v>
      </c>
      <c r="AC18" s="12">
        <v>-6.0546879999999996</v>
      </c>
      <c r="AD18" s="12">
        <v>-6.0546879999999996</v>
      </c>
      <c r="AE18" s="12">
        <v>-5.46875</v>
      </c>
      <c r="AF18" s="12">
        <v>-3.9453130000000001</v>
      </c>
      <c r="AG18" s="12">
        <v>0.50781299999999996</v>
      </c>
      <c r="AH18" s="12">
        <v>2.03125</v>
      </c>
      <c r="AI18" s="12">
        <v>4.2578129999999996</v>
      </c>
      <c r="AJ18" s="12">
        <v>7.5390629999999996</v>
      </c>
      <c r="AK18" s="12">
        <v>8.0078130000000005</v>
      </c>
    </row>
    <row r="19" spans="1:37" x14ac:dyDescent="0.25">
      <c r="A19" s="65"/>
      <c r="B19" s="34">
        <v>3200</v>
      </c>
      <c r="C19" s="6">
        <v>4.9609379999999996</v>
      </c>
      <c r="D19" s="6">
        <v>2.03125</v>
      </c>
      <c r="E19" s="6">
        <v>3.9063000000000001E-2</v>
      </c>
      <c r="F19" s="6">
        <v>-2.0703130000000001</v>
      </c>
      <c r="G19" s="6">
        <v>-3.9453130000000001</v>
      </c>
      <c r="H19" s="6">
        <v>-3.9453130000000001</v>
      </c>
      <c r="I19" s="6">
        <v>-3.9453130000000001</v>
      </c>
      <c r="J19" s="6">
        <v>-3.7109380000000001</v>
      </c>
      <c r="K19" s="6">
        <v>-3.7109380000000001</v>
      </c>
      <c r="L19" s="6">
        <v>-3.4765630000000001</v>
      </c>
      <c r="M19" s="6">
        <v>-0.546875</v>
      </c>
      <c r="N19" s="6">
        <v>2.5</v>
      </c>
      <c r="O19" s="6">
        <v>0.97656299999999996</v>
      </c>
      <c r="P19" s="6">
        <v>0.97656299999999996</v>
      </c>
      <c r="Q19" s="6">
        <v>2.03125</v>
      </c>
      <c r="R19" s="6">
        <v>2.03125</v>
      </c>
      <c r="T19" s="47"/>
      <c r="U19" s="7">
        <v>3200</v>
      </c>
      <c r="V19" s="12">
        <v>4.9609379999999996</v>
      </c>
      <c r="W19" s="12">
        <v>2.03125</v>
      </c>
      <c r="X19" s="12">
        <v>3.9063000000000001E-2</v>
      </c>
      <c r="Y19" s="12">
        <v>-2.0703130000000001</v>
      </c>
      <c r="Z19" s="12">
        <v>-3.9453130000000001</v>
      </c>
      <c r="AA19" s="12">
        <v>-3.9453130000000001</v>
      </c>
      <c r="AB19" s="12">
        <v>-3.9453130000000001</v>
      </c>
      <c r="AC19" s="12">
        <v>-3.7109380000000001</v>
      </c>
      <c r="AD19" s="12">
        <v>-3.7109380000000001</v>
      </c>
      <c r="AE19" s="12">
        <v>-3.4765630000000001</v>
      </c>
      <c r="AF19" s="12">
        <v>-0.546875</v>
      </c>
      <c r="AG19" s="12">
        <v>2.5</v>
      </c>
      <c r="AH19" s="12">
        <v>0.97656299999999996</v>
      </c>
      <c r="AI19" s="12">
        <v>0.97656299999999996</v>
      </c>
      <c r="AJ19" s="12">
        <v>2.03125</v>
      </c>
      <c r="AK19" s="12">
        <v>2.03125</v>
      </c>
    </row>
    <row r="20" spans="1:37" x14ac:dyDescent="0.25">
      <c r="A20" s="65"/>
      <c r="B20" s="34">
        <v>3300</v>
      </c>
      <c r="C20" s="6">
        <v>4.9609379999999996</v>
      </c>
      <c r="D20" s="6">
        <v>2.03125</v>
      </c>
      <c r="E20" s="6">
        <v>3.9063000000000001E-2</v>
      </c>
      <c r="F20" s="6">
        <v>-2.0703130000000001</v>
      </c>
      <c r="G20" s="6">
        <v>-3.9453130000000001</v>
      </c>
      <c r="H20" s="6">
        <v>-3.9453130000000001</v>
      </c>
      <c r="I20" s="6">
        <v>-3.9453130000000001</v>
      </c>
      <c r="J20" s="6">
        <v>-3.9453130000000001</v>
      </c>
      <c r="K20" s="6">
        <v>-3.9453130000000001</v>
      </c>
      <c r="L20" s="6">
        <v>-3.9453130000000001</v>
      </c>
      <c r="M20" s="6">
        <v>-0.546875</v>
      </c>
      <c r="N20" s="6">
        <v>3.9063000000000001E-2</v>
      </c>
      <c r="O20" s="6">
        <v>0.50781299999999996</v>
      </c>
      <c r="P20" s="6">
        <v>0.97656299999999996</v>
      </c>
      <c r="Q20" s="6">
        <v>2.03125</v>
      </c>
      <c r="R20" s="6">
        <v>2.03125</v>
      </c>
      <c r="T20" s="47"/>
      <c r="U20" s="7">
        <v>3300</v>
      </c>
      <c r="V20" s="12">
        <v>4.9609379999999996</v>
      </c>
      <c r="W20" s="12">
        <v>2.03125</v>
      </c>
      <c r="X20" s="12">
        <v>3.9063000000000001E-2</v>
      </c>
      <c r="Y20" s="12">
        <v>-2.0703130000000001</v>
      </c>
      <c r="Z20" s="12">
        <v>-3.9453130000000001</v>
      </c>
      <c r="AA20" s="12">
        <v>-3.9453130000000001</v>
      </c>
      <c r="AB20" s="12">
        <v>-3.9453130000000001</v>
      </c>
      <c r="AC20" s="12">
        <v>-3.9453130000000001</v>
      </c>
      <c r="AD20" s="12">
        <v>-3.9453130000000001</v>
      </c>
      <c r="AE20" s="12">
        <v>-3.9453130000000001</v>
      </c>
      <c r="AF20" s="12">
        <v>-0.546875</v>
      </c>
      <c r="AG20" s="12">
        <v>3.9063000000000001E-2</v>
      </c>
      <c r="AH20" s="12">
        <v>0.50781299999999996</v>
      </c>
      <c r="AI20" s="12">
        <v>0.97656299999999996</v>
      </c>
      <c r="AJ20" s="12">
        <v>2.03125</v>
      </c>
      <c r="AK20" s="12">
        <v>2.03125</v>
      </c>
    </row>
    <row r="21" spans="1:37" x14ac:dyDescent="0.25">
      <c r="A21" s="65"/>
      <c r="B21" s="34">
        <v>3500</v>
      </c>
      <c r="C21" s="6">
        <v>4.9609379999999996</v>
      </c>
      <c r="D21" s="6">
        <v>2.03125</v>
      </c>
      <c r="E21" s="6">
        <v>3.9063000000000001E-2</v>
      </c>
      <c r="F21" s="6">
        <v>-2.0703130000000001</v>
      </c>
      <c r="G21" s="6">
        <v>-3.9453130000000001</v>
      </c>
      <c r="H21" s="6">
        <v>-3.828125</v>
      </c>
      <c r="I21" s="6">
        <v>-3.828125</v>
      </c>
      <c r="J21" s="6">
        <v>-3.828125</v>
      </c>
      <c r="K21" s="6">
        <v>-3.828125</v>
      </c>
      <c r="L21" s="6">
        <v>-3.828125</v>
      </c>
      <c r="M21" s="6">
        <v>-0.546875</v>
      </c>
      <c r="N21" s="6">
        <v>3.9063000000000001E-2</v>
      </c>
      <c r="O21" s="6">
        <v>0.50781299999999996</v>
      </c>
      <c r="P21" s="6">
        <v>0.97656299999999996</v>
      </c>
      <c r="Q21" s="6">
        <v>2.03125</v>
      </c>
      <c r="R21" s="6">
        <v>2.03125</v>
      </c>
      <c r="T21" s="47"/>
      <c r="U21" s="7">
        <v>3500</v>
      </c>
      <c r="V21" s="12">
        <v>4.9609379999999996</v>
      </c>
      <c r="W21" s="12">
        <v>2.03125</v>
      </c>
      <c r="X21" s="12">
        <v>3.9063000000000001E-2</v>
      </c>
      <c r="Y21" s="12">
        <v>-2.0703130000000001</v>
      </c>
      <c r="Z21" s="12">
        <v>-3.9453130000000001</v>
      </c>
      <c r="AA21" s="12">
        <v>-3.828125</v>
      </c>
      <c r="AB21" s="12">
        <v>-3.828125</v>
      </c>
      <c r="AC21" s="12">
        <v>-3.828125</v>
      </c>
      <c r="AD21" s="12">
        <v>-3.828125</v>
      </c>
      <c r="AE21" s="12">
        <v>-3.828125</v>
      </c>
      <c r="AF21" s="12">
        <v>-0.546875</v>
      </c>
      <c r="AG21" s="12">
        <v>3.9063000000000001E-2</v>
      </c>
      <c r="AH21" s="12">
        <v>0.50781299999999996</v>
      </c>
      <c r="AI21" s="12">
        <v>0.97656299999999996</v>
      </c>
      <c r="AJ21" s="12">
        <v>2.03125</v>
      </c>
      <c r="AK21" s="12">
        <v>2.03125</v>
      </c>
    </row>
    <row r="23" spans="1:37" ht="15" customHeight="1" x14ac:dyDescent="0.25">
      <c r="A23" s="48" t="s">
        <v>55</v>
      </c>
      <c r="B23" s="48"/>
      <c r="C23" s="49" t="s">
        <v>10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T23" s="67" t="s">
        <v>59</v>
      </c>
      <c r="U23" s="67"/>
      <c r="V23" s="68" t="s">
        <v>10</v>
      </c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</row>
    <row r="24" spans="1:37" x14ac:dyDescent="0.25">
      <c r="A24" s="48"/>
      <c r="B24" s="48"/>
      <c r="C24" s="19">
        <v>0</v>
      </c>
      <c r="D24" s="19">
        <v>10</v>
      </c>
      <c r="E24" s="19">
        <v>20</v>
      </c>
      <c r="F24" s="19">
        <v>30</v>
      </c>
      <c r="G24" s="19">
        <v>45</v>
      </c>
      <c r="H24" s="19">
        <v>55</v>
      </c>
      <c r="I24" s="19">
        <v>65</v>
      </c>
      <c r="J24" s="19">
        <v>75</v>
      </c>
      <c r="K24" s="19">
        <v>85</v>
      </c>
      <c r="L24" s="19">
        <v>95</v>
      </c>
      <c r="M24" s="19">
        <v>110</v>
      </c>
      <c r="N24" s="19">
        <v>120</v>
      </c>
      <c r="O24" s="19">
        <v>125</v>
      </c>
      <c r="P24" s="19">
        <v>130</v>
      </c>
      <c r="Q24" s="19">
        <v>135</v>
      </c>
      <c r="R24" s="19">
        <v>140</v>
      </c>
      <c r="T24" s="67"/>
      <c r="U24" s="67"/>
      <c r="V24" s="2">
        <v>0</v>
      </c>
      <c r="W24" s="2">
        <v>10</v>
      </c>
      <c r="X24" s="2">
        <v>20</v>
      </c>
      <c r="Y24" s="2">
        <v>30</v>
      </c>
      <c r="Z24" s="2">
        <v>45</v>
      </c>
      <c r="AA24" s="2">
        <v>55</v>
      </c>
      <c r="AB24" s="2">
        <v>65</v>
      </c>
      <c r="AC24" s="2">
        <v>75</v>
      </c>
      <c r="AD24" s="2">
        <v>85</v>
      </c>
      <c r="AE24" s="2">
        <v>95</v>
      </c>
      <c r="AF24" s="2">
        <v>110</v>
      </c>
      <c r="AG24" s="2">
        <v>120</v>
      </c>
      <c r="AH24" s="2">
        <v>125</v>
      </c>
      <c r="AI24" s="2">
        <v>130</v>
      </c>
      <c r="AJ24" s="2">
        <v>135</v>
      </c>
      <c r="AK24" s="2">
        <v>140</v>
      </c>
    </row>
    <row r="25" spans="1:37" x14ac:dyDescent="0.25">
      <c r="A25" s="48" t="s">
        <v>7</v>
      </c>
      <c r="B25" s="19">
        <v>620</v>
      </c>
      <c r="C25" s="36">
        <f>IF((C3-'End of Main Deg Calc'!C25)&lt;'Main Time Calc'!$B$45,'Main Time Calc'!$B$45+'End of Main Deg Calc'!C25,'Main Time Calc'!C3)</f>
        <v>-3.0078130000000001</v>
      </c>
      <c r="D25" s="36">
        <f>IF((D3-'End of Main Deg Calc'!D25)&lt;'Main Time Calc'!$B$45,'Main Time Calc'!$B$45+'End of Main Deg Calc'!D25,'Main Time Calc'!D3)</f>
        <v>-3.0078130000000001</v>
      </c>
      <c r="E25" s="36">
        <f>IF((E3-'End of Main Deg Calc'!E25)&lt;'Main Time Calc'!$B$45,'Main Time Calc'!$B$45+'End of Main Deg Calc'!E25,'Main Time Calc'!E3)</f>
        <v>-3.0078130000000001</v>
      </c>
      <c r="F25" s="36">
        <f>IF((F3-'End of Main Deg Calc'!F25)&lt;'Main Time Calc'!$B$45,'Main Time Calc'!$B$45+'End of Main Deg Calc'!F25,'Main Time Calc'!F3)</f>
        <v>-3.0078130000000001</v>
      </c>
      <c r="G25" s="36">
        <f>IF((G3-'End of Main Deg Calc'!G25)&lt;'Main Time Calc'!$B$45,'Main Time Calc'!$B$45+'End of Main Deg Calc'!G25,'Main Time Calc'!G3)</f>
        <v>-5</v>
      </c>
      <c r="H25" s="36">
        <f>IF((H3-'End of Main Deg Calc'!H25)&lt;'Main Time Calc'!$B$45,'Main Time Calc'!$B$45+'End of Main Deg Calc'!H25,'Main Time Calc'!H3)</f>
        <v>-8.8671880000000005</v>
      </c>
      <c r="I25" s="36">
        <f>IF((I3-'End of Main Deg Calc'!I25)&lt;'Main Time Calc'!$B$45,'Main Time Calc'!$B$45+'End of Main Deg Calc'!I25,'Main Time Calc'!I3)</f>
        <v>-12.03125</v>
      </c>
      <c r="J25" s="36">
        <f>IF((J3-'End of Main Deg Calc'!J25)&lt;'Main Time Calc'!$B$45,'Main Time Calc'!$B$45+'End of Main Deg Calc'!J25,'Main Time Calc'!J3)</f>
        <v>-12.03125</v>
      </c>
      <c r="K25" s="36">
        <f>IF((K3-'End of Main Deg Calc'!K25)&lt;'Main Time Calc'!$B$45,'Main Time Calc'!$B$45+'End of Main Deg Calc'!K25,'Main Time Calc'!K3)</f>
        <v>-12.03125</v>
      </c>
      <c r="L25" s="36">
        <f>IF((L3-'End of Main Deg Calc'!L25)&lt;'Main Time Calc'!$B$45,'Main Time Calc'!$B$45+'End of Main Deg Calc'!L25,'Main Time Calc'!L3)</f>
        <v>-12.03125</v>
      </c>
      <c r="M25" s="36">
        <f>IF((M3-'End of Main Deg Calc'!M25)&lt;'Main Time Calc'!$B$45,'Main Time Calc'!$B$45+'End of Main Deg Calc'!M25,'Main Time Calc'!M3)</f>
        <v>-8.046875</v>
      </c>
      <c r="N25" s="36">
        <f>IF((N3-'End of Main Deg Calc'!N25)&lt;'Main Time Calc'!$B$45,'Main Time Calc'!$B$45+'End of Main Deg Calc'!N25,'Main Time Calc'!N3)</f>
        <v>3.9063000000000001E-2</v>
      </c>
      <c r="O25" s="36">
        <f>IF((O3-'End of Main Deg Calc'!O25)&lt;'Main Time Calc'!$B$45,'Main Time Calc'!$B$45+'End of Main Deg Calc'!O25,'Main Time Calc'!O3)</f>
        <v>3.9063000000000001E-2</v>
      </c>
      <c r="P25" s="36">
        <f>IF((P3-'End of Main Deg Calc'!P25)&lt;'Main Time Calc'!$B$45,'Main Time Calc'!$B$45+'End of Main Deg Calc'!P25,'Main Time Calc'!P3)</f>
        <v>3.9063000000000001E-2</v>
      </c>
      <c r="Q25" s="36">
        <f>IF((Q3-'End of Main Deg Calc'!Q25)&lt;'Main Time Calc'!$B$45,'Main Time Calc'!$B$45+'End of Main Deg Calc'!Q25,'Main Time Calc'!Q3)</f>
        <v>3.9063000000000001E-2</v>
      </c>
      <c r="R25" s="36">
        <f>IF((R3-'End of Main Deg Calc'!R25)&lt;'Main Time Calc'!$B$45,'Main Time Calc'!$B$45+'End of Main Deg Calc'!R25,'Main Time Calc'!R3)</f>
        <v>3.9063000000000001E-2</v>
      </c>
      <c r="T25" s="67" t="s">
        <v>7</v>
      </c>
      <c r="U25" s="2">
        <v>620</v>
      </c>
      <c r="V25" s="4">
        <v>-3.0078130000000001</v>
      </c>
      <c r="W25" s="4">
        <v>-4.9973889327999998</v>
      </c>
      <c r="X25" s="4">
        <v>-5.63414061856</v>
      </c>
      <c r="Y25" s="4">
        <v>-6.0698693968000006</v>
      </c>
      <c r="Z25" s="4">
        <v>-8.9251839150080006</v>
      </c>
      <c r="AA25" s="4">
        <v>-13.687739290368</v>
      </c>
      <c r="AB25" s="4">
        <v>-17.517302263040001</v>
      </c>
      <c r="AC25" s="4">
        <v>-18.224943792512001</v>
      </c>
      <c r="AD25" s="4">
        <v>-18.935363388223998</v>
      </c>
      <c r="AE25" s="4">
        <v>-19.639134010688</v>
      </c>
      <c r="AF25" s="4">
        <v>-16.269242841920001</v>
      </c>
      <c r="AG25" s="4">
        <v>-8.9727444931199987</v>
      </c>
      <c r="AH25" s="4">
        <v>-9.3637506427199995</v>
      </c>
      <c r="AI25" s="4">
        <v>-9.7547567923200003</v>
      </c>
      <c r="AJ25" s="4">
        <v>-10.145762941919999</v>
      </c>
      <c r="AK25" s="4">
        <v>-10.536769091519998</v>
      </c>
    </row>
    <row r="26" spans="1:37" x14ac:dyDescent="0.25">
      <c r="A26" s="48"/>
      <c r="B26" s="19">
        <v>650</v>
      </c>
      <c r="C26" s="36">
        <f>IF((C4-'End of Main Deg Calc'!C26)&lt;'Main Time Calc'!$B$45,'Main Time Calc'!$B$45+'End of Main Deg Calc'!C26,'Main Time Calc'!C4)</f>
        <v>-3.9453130000000001</v>
      </c>
      <c r="D26" s="36">
        <f>IF((D4-'End of Main Deg Calc'!D26)&lt;'Main Time Calc'!$B$45,'Main Time Calc'!$B$45+'End of Main Deg Calc'!D26,'Main Time Calc'!D4)</f>
        <v>-4.53125</v>
      </c>
      <c r="E26" s="36">
        <f>IF((E4-'End of Main Deg Calc'!E26)&lt;'Main Time Calc'!$B$45,'Main Time Calc'!$B$45+'End of Main Deg Calc'!E26,'Main Time Calc'!E4)</f>
        <v>-4.53125</v>
      </c>
      <c r="F26" s="36">
        <f>IF((F4-'End of Main Deg Calc'!F26)&lt;'Main Time Calc'!$B$45,'Main Time Calc'!$B$45+'End of Main Deg Calc'!F26,'Main Time Calc'!F4)</f>
        <v>-5</v>
      </c>
      <c r="G26" s="36">
        <f>IF((G4-'End of Main Deg Calc'!G26)&lt;'Main Time Calc'!$B$45,'Main Time Calc'!$B$45+'End of Main Deg Calc'!G26,'Main Time Calc'!G4)</f>
        <v>-8.515625</v>
      </c>
      <c r="H26" s="36">
        <f>IF((H4-'End of Main Deg Calc'!H26)&lt;'Main Time Calc'!$B$45,'Main Time Calc'!$B$45+'End of Main Deg Calc'!H26,'Main Time Calc'!H4)</f>
        <v>-9.921875</v>
      </c>
      <c r="I26" s="36">
        <f>IF((I4-'End of Main Deg Calc'!I26)&lt;'Main Time Calc'!$B$45,'Main Time Calc'!$B$45+'End of Main Deg Calc'!I26,'Main Time Calc'!I4)</f>
        <v>-11.09375</v>
      </c>
      <c r="J26" s="36">
        <f>IF((J4-'End of Main Deg Calc'!J26)&lt;'Main Time Calc'!$B$45,'Main Time Calc'!$B$45+'End of Main Deg Calc'!J26,'Main Time Calc'!J4)</f>
        <v>-11.445313000000001</v>
      </c>
      <c r="K26" s="36">
        <f>IF((K4-'End of Main Deg Calc'!K26)&lt;'Main Time Calc'!$B$45,'Main Time Calc'!$B$45+'End of Main Deg Calc'!K26,'Main Time Calc'!K4)</f>
        <v>-12.265625</v>
      </c>
      <c r="L26" s="36">
        <f>IF((L4-'End of Main Deg Calc'!L26)&lt;'Main Time Calc'!$B$45,'Main Time Calc'!$B$45+'End of Main Deg Calc'!L26,'Main Time Calc'!L4)</f>
        <v>-12.734375</v>
      </c>
      <c r="M26" s="36">
        <f>IF((M4-'End of Main Deg Calc'!M26)&lt;'Main Time Calc'!$B$45,'Main Time Calc'!$B$45+'End of Main Deg Calc'!M26,'Main Time Calc'!M4)</f>
        <v>-12.734375</v>
      </c>
      <c r="N26" s="36">
        <f>IF((N4-'End of Main Deg Calc'!N26)&lt;'Main Time Calc'!$B$45,'Main Time Calc'!$B$45+'End of Main Deg Calc'!N26,'Main Time Calc'!N4)</f>
        <v>-12.734375</v>
      </c>
      <c r="O26" s="36">
        <f>IF((O4-'End of Main Deg Calc'!O26)&lt;'Main Time Calc'!$B$45,'Main Time Calc'!$B$45+'End of Main Deg Calc'!O26,'Main Time Calc'!O4)</f>
        <v>-12.734375</v>
      </c>
      <c r="P26" s="36">
        <f>IF((P4-'End of Main Deg Calc'!P26)&lt;'Main Time Calc'!$B$45,'Main Time Calc'!$B$45+'End of Main Deg Calc'!P26,'Main Time Calc'!P4)</f>
        <v>-12.734375</v>
      </c>
      <c r="Q26" s="36">
        <f>IF((Q4-'End of Main Deg Calc'!Q26)&lt;'Main Time Calc'!$B$45,'Main Time Calc'!$B$45+'End of Main Deg Calc'!Q26,'Main Time Calc'!Q4)</f>
        <v>-12.734375</v>
      </c>
      <c r="R26" s="36">
        <f>IF((R4-'End of Main Deg Calc'!R26)&lt;'Main Time Calc'!$B$45,'Main Time Calc'!$B$45+'End of Main Deg Calc'!R26,'Main Time Calc'!R4)</f>
        <v>-12.734375</v>
      </c>
      <c r="T26" s="67"/>
      <c r="U26" s="2">
        <v>650</v>
      </c>
      <c r="V26" s="4">
        <v>-3.9453130000000001</v>
      </c>
      <c r="W26" s="4">
        <v>-6.4132442960000002</v>
      </c>
      <c r="X26" s="4">
        <v>-7.2038557280000006</v>
      </c>
      <c r="Y26" s="4">
        <v>-8.0225842400000005</v>
      </c>
      <c r="Z26" s="4">
        <v>-12.504477358399999</v>
      </c>
      <c r="AA26" s="4">
        <v>-14.6964473584</v>
      </c>
      <c r="AB26" s="4">
        <v>-16.530643872799999</v>
      </c>
      <c r="AC26" s="4">
        <v>-17.764744986400004</v>
      </c>
      <c r="AD26" s="4">
        <v>-19.161113631199999</v>
      </c>
      <c r="AE26" s="4">
        <v>-20.502007152800001</v>
      </c>
      <c r="AF26" s="4">
        <v>-20.686964403200001</v>
      </c>
      <c r="AG26" s="4">
        <v>-21.463102155199998</v>
      </c>
      <c r="AH26" s="4">
        <v>-21.841425321199999</v>
      </c>
      <c r="AI26" s="4">
        <v>-22.2197484872</v>
      </c>
      <c r="AJ26" s="4">
        <v>-22.598071653199998</v>
      </c>
      <c r="AK26" s="4">
        <v>-22.976394819199999</v>
      </c>
    </row>
    <row r="27" spans="1:37" x14ac:dyDescent="0.25">
      <c r="A27" s="48"/>
      <c r="B27" s="19">
        <v>800</v>
      </c>
      <c r="C27" s="36">
        <f>IF((C5-'End of Main Deg Calc'!C27)&lt;'Main Time Calc'!$B$45,'Main Time Calc'!$B$45+'End of Main Deg Calc'!C27,'Main Time Calc'!C5)</f>
        <v>-3.9453130000000001</v>
      </c>
      <c r="D27" s="36">
        <f>IF((D5-'End of Main Deg Calc'!D27)&lt;'Main Time Calc'!$B$45,'Main Time Calc'!$B$45+'End of Main Deg Calc'!D27,'Main Time Calc'!D5)</f>
        <v>-3.9453130000000001</v>
      </c>
      <c r="E27" s="36">
        <f>IF((E5-'End of Main Deg Calc'!E27)&lt;'Main Time Calc'!$B$45,'Main Time Calc'!$B$45+'End of Main Deg Calc'!E27,'Main Time Calc'!E5)</f>
        <v>-3.9453130000000001</v>
      </c>
      <c r="F27" s="36">
        <f>IF((F5-'End of Main Deg Calc'!F27)&lt;'Main Time Calc'!$B$45,'Main Time Calc'!$B$45+'End of Main Deg Calc'!F27,'Main Time Calc'!F5)</f>
        <v>-3.9453130000000001</v>
      </c>
      <c r="G27" s="36">
        <f>IF((G5-'End of Main Deg Calc'!G27)&lt;'Main Time Calc'!$B$45,'Main Time Calc'!$B$45+'End of Main Deg Calc'!G27,'Main Time Calc'!G5)</f>
        <v>-6.9921879999999996</v>
      </c>
      <c r="H27" s="36">
        <f>IF((H5-'End of Main Deg Calc'!H27)&lt;'Main Time Calc'!$B$45,'Main Time Calc'!$B$45+'End of Main Deg Calc'!H27,'Main Time Calc'!H5)</f>
        <v>-10.039063000000001</v>
      </c>
      <c r="I27" s="36">
        <f>IF((I5-'End of Main Deg Calc'!I27)&lt;'Main Time Calc'!$B$45,'Main Time Calc'!$B$45+'End of Main Deg Calc'!I27,'Main Time Calc'!I5)</f>
        <v>-10.742188000000001</v>
      </c>
      <c r="J27" s="36">
        <f>IF((J5-'End of Main Deg Calc'!J27)&lt;'Main Time Calc'!$B$45,'Main Time Calc'!$B$45+'End of Main Deg Calc'!J27,'Main Time Calc'!J5)</f>
        <v>-11.445313000000001</v>
      </c>
      <c r="K27" s="36">
        <f>IF((K5-'End of Main Deg Calc'!K27)&lt;'Main Time Calc'!$B$45,'Main Time Calc'!$B$45+'End of Main Deg Calc'!K27,'Main Time Calc'!K5)</f>
        <v>-12.265625</v>
      </c>
      <c r="L27" s="36">
        <f>IF((L5-'End of Main Deg Calc'!L27)&lt;'Main Time Calc'!$B$45,'Main Time Calc'!$B$45+'End of Main Deg Calc'!L27,'Main Time Calc'!L5)</f>
        <v>-12.734375</v>
      </c>
      <c r="M27" s="36">
        <f>IF((M5-'End of Main Deg Calc'!M27)&lt;'Main Time Calc'!$B$45,'Main Time Calc'!$B$45+'End of Main Deg Calc'!M27,'Main Time Calc'!M5)</f>
        <v>-12.734375</v>
      </c>
      <c r="N27" s="36">
        <f>IF((N5-'End of Main Deg Calc'!N27)&lt;'Main Time Calc'!$B$45,'Main Time Calc'!$B$45+'End of Main Deg Calc'!N27,'Main Time Calc'!N5)</f>
        <v>-12.734375</v>
      </c>
      <c r="O27" s="36">
        <f>IF((O5-'End of Main Deg Calc'!O27)&lt;'Main Time Calc'!$B$45,'Main Time Calc'!$B$45+'End of Main Deg Calc'!O27,'Main Time Calc'!O5)</f>
        <v>-12.734375</v>
      </c>
      <c r="P27" s="36">
        <f>IF((P5-'End of Main Deg Calc'!P27)&lt;'Main Time Calc'!$B$45,'Main Time Calc'!$B$45+'End of Main Deg Calc'!P27,'Main Time Calc'!P5)</f>
        <v>-12.734375</v>
      </c>
      <c r="Q27" s="36">
        <f>IF((Q5-'End of Main Deg Calc'!Q27)&lt;'Main Time Calc'!$B$45,'Main Time Calc'!$B$45+'End of Main Deg Calc'!Q27,'Main Time Calc'!Q5)</f>
        <v>-12.734375</v>
      </c>
      <c r="R27" s="36">
        <f>IF((R5-'End of Main Deg Calc'!R27)&lt;'Main Time Calc'!$B$45,'Main Time Calc'!$B$45+'End of Main Deg Calc'!R27,'Main Time Calc'!R5)</f>
        <v>-12.734375</v>
      </c>
      <c r="T27" s="67"/>
      <c r="U27" s="2">
        <v>800</v>
      </c>
      <c r="V27" s="4">
        <v>-3.9453130000000001</v>
      </c>
      <c r="W27" s="4">
        <v>-6.0517112080000004</v>
      </c>
      <c r="X27" s="4">
        <v>-6.954803944</v>
      </c>
      <c r="Y27" s="4">
        <v>-7.2372144399999998</v>
      </c>
      <c r="Z27" s="4">
        <v>-11.954867142399999</v>
      </c>
      <c r="AA27" s="4">
        <v>-15.853005613333334</v>
      </c>
      <c r="AB27" s="4">
        <v>-17.371301305599999</v>
      </c>
      <c r="AC27" s="4">
        <v>-18.822886887999999</v>
      </c>
      <c r="AD27" s="4">
        <v>-20.4445065104</v>
      </c>
      <c r="AE27" s="4">
        <v>-21.641360792</v>
      </c>
      <c r="AF27" s="4">
        <v>-22.659128100800004</v>
      </c>
      <c r="AG27" s="4">
        <v>-23.279838295999998</v>
      </c>
      <c r="AH27" s="4">
        <v>-23.601579608000002</v>
      </c>
      <c r="AI27" s="4">
        <v>-23.843890135999999</v>
      </c>
      <c r="AJ27" s="4">
        <v>-24.141926359999999</v>
      </c>
      <c r="AK27" s="4">
        <v>-24.409676888</v>
      </c>
    </row>
    <row r="28" spans="1:37" x14ac:dyDescent="0.25">
      <c r="A28" s="48"/>
      <c r="B28" s="19">
        <v>1000</v>
      </c>
      <c r="C28" s="36">
        <f>IF((C6-'End of Main Deg Calc'!C28)&lt;'Main Time Calc'!$B$45,'Main Time Calc'!$B$45+'End of Main Deg Calc'!C28,'Main Time Calc'!C6)</f>
        <v>2.5</v>
      </c>
      <c r="D28" s="36">
        <f>IF((D6-'End of Main Deg Calc'!D28)&lt;'Main Time Calc'!$B$45,'Main Time Calc'!$B$45+'End of Main Deg Calc'!D28,'Main Time Calc'!D6)</f>
        <v>2.5</v>
      </c>
      <c r="E28" s="36">
        <f>IF((E6-'End of Main Deg Calc'!E28)&lt;'Main Time Calc'!$B$45,'Main Time Calc'!$B$45+'End of Main Deg Calc'!E28,'Main Time Calc'!E6)</f>
        <v>2.03125</v>
      </c>
      <c r="F28" s="36">
        <f>IF((F6-'End of Main Deg Calc'!F28)&lt;'Main Time Calc'!$B$45,'Main Time Calc'!$B$45+'End of Main Deg Calc'!F28,'Main Time Calc'!F6)</f>
        <v>0.97656299999999996</v>
      </c>
      <c r="G28" s="36">
        <f>IF((G6-'End of Main Deg Calc'!G28)&lt;'Main Time Calc'!$B$45,'Main Time Calc'!$B$45+'End of Main Deg Calc'!G28,'Main Time Calc'!G6)</f>
        <v>-3.9453130000000001</v>
      </c>
      <c r="H28" s="36">
        <f>IF((H6-'End of Main Deg Calc'!H28)&lt;'Main Time Calc'!$B$45,'Main Time Calc'!$B$45+'End of Main Deg Calc'!H28,'Main Time Calc'!H6)</f>
        <v>-8.984375</v>
      </c>
      <c r="I28" s="36">
        <f>IF((I6-'End of Main Deg Calc'!I28)&lt;'Main Time Calc'!$B$45,'Main Time Calc'!$B$45+'End of Main Deg Calc'!I28,'Main Time Calc'!I6)</f>
        <v>-9.921875</v>
      </c>
      <c r="J28" s="36">
        <f>IF((J6-'End of Main Deg Calc'!J28)&lt;'Main Time Calc'!$B$45,'Main Time Calc'!$B$45+'End of Main Deg Calc'!J28,'Main Time Calc'!J6)</f>
        <v>-10.039063000000001</v>
      </c>
      <c r="K28" s="36">
        <f>IF((K6-'End of Main Deg Calc'!K28)&lt;'Main Time Calc'!$B$45,'Main Time Calc'!$B$45+'End of Main Deg Calc'!K28,'Main Time Calc'!K6)</f>
        <v>-10.15625</v>
      </c>
      <c r="L28" s="36">
        <f>IF((L6-'End of Main Deg Calc'!L28)&lt;'Main Time Calc'!$B$45,'Main Time Calc'!$B$45+'End of Main Deg Calc'!L28,'Main Time Calc'!L6)</f>
        <v>-10.390625</v>
      </c>
      <c r="M28" s="36">
        <f>IF((M6-'End of Main Deg Calc'!M28)&lt;'Main Time Calc'!$B$45,'Main Time Calc'!$B$45+'End of Main Deg Calc'!M28,'Main Time Calc'!M6)</f>
        <v>-10.625</v>
      </c>
      <c r="N28" s="36">
        <f>IF((N6-'End of Main Deg Calc'!N28)&lt;'Main Time Calc'!$B$45,'Main Time Calc'!$B$45+'End of Main Deg Calc'!N28,'Main Time Calc'!N6)</f>
        <v>-10.742188000000001</v>
      </c>
      <c r="O28" s="36">
        <f>IF((O6-'End of Main Deg Calc'!O28)&lt;'Main Time Calc'!$B$45,'Main Time Calc'!$B$45+'End of Main Deg Calc'!O28,'Main Time Calc'!O6)</f>
        <v>-10.859375</v>
      </c>
      <c r="P28" s="36">
        <f>IF((P6-'End of Main Deg Calc'!P28)&lt;'Main Time Calc'!$B$45,'Main Time Calc'!$B$45+'End of Main Deg Calc'!P28,'Main Time Calc'!P6)</f>
        <v>-10.859375</v>
      </c>
      <c r="Q28" s="36">
        <f>IF((Q6-'End of Main Deg Calc'!Q28)&lt;'Main Time Calc'!$B$45,'Main Time Calc'!$B$45+'End of Main Deg Calc'!Q28,'Main Time Calc'!Q6)</f>
        <v>-10.976563000000001</v>
      </c>
      <c r="R28" s="36">
        <f>IF((R6-'End of Main Deg Calc'!R28)&lt;'Main Time Calc'!$B$45,'Main Time Calc'!$B$45+'End of Main Deg Calc'!R28,'Main Time Calc'!R6)</f>
        <v>-11.09375</v>
      </c>
      <c r="T28" s="67"/>
      <c r="U28" s="2">
        <v>1000</v>
      </c>
      <c r="V28" s="4">
        <v>2.5</v>
      </c>
      <c r="W28" s="4">
        <v>0.19665423999999954</v>
      </c>
      <c r="X28" s="4">
        <v>-1.3984433119999999</v>
      </c>
      <c r="Y28" s="4">
        <v>-2.7660478800000003</v>
      </c>
      <c r="Z28" s="4">
        <v>-8.9657305360000006</v>
      </c>
      <c r="AA28" s="4">
        <v>-15.332594946666667</v>
      </c>
      <c r="AB28" s="4">
        <v>-17.524717735999999</v>
      </c>
      <c r="AC28" s="4">
        <v>-18.695004040000001</v>
      </c>
      <c r="AD28" s="4">
        <v>-19.801879328000002</v>
      </c>
      <c r="AE28" s="4">
        <v>-20.932280503999998</v>
      </c>
      <c r="AF28" s="4">
        <v>-22.503753920000001</v>
      </c>
      <c r="AG28" s="4">
        <v>-23.517844959999998</v>
      </c>
      <c r="AH28" s="4">
        <v>-24.020782519999997</v>
      </c>
      <c r="AI28" s="4">
        <v>-24.43835756</v>
      </c>
      <c r="AJ28" s="4">
        <v>-24.962901303999999</v>
      </c>
      <c r="AK28" s="4">
        <v>-25.47711992</v>
      </c>
    </row>
    <row r="29" spans="1:37" x14ac:dyDescent="0.25">
      <c r="A29" s="48"/>
      <c r="B29" s="19">
        <v>1200</v>
      </c>
      <c r="C29" s="36">
        <f>IF((C7-'End of Main Deg Calc'!C29)&lt;'Main Time Calc'!$B$45,'Main Time Calc'!$B$45+'End of Main Deg Calc'!C29,'Main Time Calc'!C7)</f>
        <v>8.0078130000000005</v>
      </c>
      <c r="D29" s="36">
        <f>IF((D7-'End of Main Deg Calc'!D29)&lt;'Main Time Calc'!$B$45,'Main Time Calc'!$B$45+'End of Main Deg Calc'!D29,'Main Time Calc'!D7)</f>
        <v>7.890625</v>
      </c>
      <c r="E29" s="36">
        <f>IF((E7-'End of Main Deg Calc'!E29)&lt;'Main Time Calc'!$B$45,'Main Time Calc'!$B$45+'End of Main Deg Calc'!E29,'Main Time Calc'!E7)</f>
        <v>7.1875</v>
      </c>
      <c r="F29" s="36">
        <f>IF((F7-'End of Main Deg Calc'!F29)&lt;'Main Time Calc'!$B$45,'Main Time Calc'!$B$45+'End of Main Deg Calc'!F29,'Main Time Calc'!F7)</f>
        <v>4.9609379999999996</v>
      </c>
      <c r="G29" s="36">
        <f>IF((G7-'End of Main Deg Calc'!G29)&lt;'Main Time Calc'!$B$45,'Main Time Calc'!$B$45+'End of Main Deg Calc'!G29,'Main Time Calc'!G7)</f>
        <v>-1.71875</v>
      </c>
      <c r="H29" s="36">
        <f>IF((H7-'End of Main Deg Calc'!H29)&lt;'Main Time Calc'!$B$45,'Main Time Calc'!$B$45+'End of Main Deg Calc'!H29,'Main Time Calc'!H7)</f>
        <v>-5</v>
      </c>
      <c r="I29" s="36">
        <f>IF((I7-'End of Main Deg Calc'!I29)&lt;'Main Time Calc'!$B$45,'Main Time Calc'!$B$45+'End of Main Deg Calc'!I29,'Main Time Calc'!I7)</f>
        <v>-6.5234379999999996</v>
      </c>
      <c r="J29" s="36">
        <f>IF((J7-'End of Main Deg Calc'!J29)&lt;'Main Time Calc'!$B$45,'Main Time Calc'!$B$45+'End of Main Deg Calc'!J29,'Main Time Calc'!J7)</f>
        <v>-6.7578129999999996</v>
      </c>
      <c r="K29" s="36">
        <f>IF((K7-'End of Main Deg Calc'!K29)&lt;'Main Time Calc'!$B$45,'Main Time Calc'!$B$45+'End of Main Deg Calc'!K29,'Main Time Calc'!K7)</f>
        <v>-6.7578129999999996</v>
      </c>
      <c r="L29" s="36">
        <f>IF((L7-'End of Main Deg Calc'!L29)&lt;'Main Time Calc'!$B$45,'Main Time Calc'!$B$45+'End of Main Deg Calc'!L29,'Main Time Calc'!L7)</f>
        <v>-7.2265629999999996</v>
      </c>
      <c r="M29" s="36">
        <f>IF((M7-'End of Main Deg Calc'!M29)&lt;'Main Time Calc'!$B$45,'Main Time Calc'!$B$45+'End of Main Deg Calc'!M29,'Main Time Calc'!M7)</f>
        <v>-7.9296879999999996</v>
      </c>
      <c r="N29" s="36">
        <f>IF((N7-'End of Main Deg Calc'!N29)&lt;'Main Time Calc'!$B$45,'Main Time Calc'!$B$45+'End of Main Deg Calc'!N29,'Main Time Calc'!N7)</f>
        <v>-8.3984380000000005</v>
      </c>
      <c r="O29" s="36">
        <f>IF((O7-'End of Main Deg Calc'!O29)&lt;'Main Time Calc'!$B$45,'Main Time Calc'!$B$45+'End of Main Deg Calc'!O29,'Main Time Calc'!O7)</f>
        <v>-8.6328130000000005</v>
      </c>
      <c r="P29" s="36">
        <f>IF((P7-'End of Main Deg Calc'!P29)&lt;'Main Time Calc'!$B$45,'Main Time Calc'!$B$45+'End of Main Deg Calc'!P29,'Main Time Calc'!P7)</f>
        <v>-8.8671880000000005</v>
      </c>
      <c r="Q29" s="36">
        <f>IF((Q7-'End of Main Deg Calc'!Q29)&lt;'Main Time Calc'!$B$45,'Main Time Calc'!$B$45+'End of Main Deg Calc'!Q29,'Main Time Calc'!Q7)</f>
        <v>-8.984375</v>
      </c>
      <c r="R29" s="36">
        <f>IF((R7-'End of Main Deg Calc'!R29)&lt;'Main Time Calc'!$B$45,'Main Time Calc'!$B$45+'End of Main Deg Calc'!R29,'Main Time Calc'!R7)</f>
        <v>-9.21875</v>
      </c>
      <c r="T29" s="67"/>
      <c r="U29" s="2">
        <v>1200</v>
      </c>
      <c r="V29" s="4">
        <v>8.0078130000000005</v>
      </c>
      <c r="W29" s="4">
        <v>4.9911959439999993</v>
      </c>
      <c r="X29" s="4">
        <v>3.5170105023999993</v>
      </c>
      <c r="Y29" s="4">
        <v>0.98586062399999896</v>
      </c>
      <c r="Z29" s="4">
        <v>-6.8437887968000002</v>
      </c>
      <c r="AA29" s="4">
        <v>-11.6752512</v>
      </c>
      <c r="AB29" s="4">
        <v>-15.586345091199998</v>
      </c>
      <c r="AC29" s="4">
        <v>-17.4166348816</v>
      </c>
      <c r="AD29" s="4">
        <v>-18.872425806399999</v>
      </c>
      <c r="AE29" s="4">
        <v>-20.764664708799998</v>
      </c>
      <c r="AF29" s="4">
        <v>-23.533303935999999</v>
      </c>
      <c r="AG29" s="4">
        <v>-25.398101103999998</v>
      </c>
      <c r="AH29" s="4">
        <v>-26.251499214399999</v>
      </c>
      <c r="AI29" s="4">
        <v>-27.218232006400001</v>
      </c>
      <c r="AJ29" s="4">
        <v>-27.945608926399998</v>
      </c>
      <c r="AK29" s="4">
        <v>-28.907598358399998</v>
      </c>
    </row>
    <row r="30" spans="1:37" x14ac:dyDescent="0.25">
      <c r="A30" s="48"/>
      <c r="B30" s="19">
        <v>1400</v>
      </c>
      <c r="C30" s="36">
        <f>IF((C8-'End of Main Deg Calc'!C30)&lt;'Main Time Calc'!$B$45,'Main Time Calc'!$B$45+'End of Main Deg Calc'!C30,'Main Time Calc'!C8)</f>
        <v>8.0078130000000005</v>
      </c>
      <c r="D30" s="36">
        <f>IF((D8-'End of Main Deg Calc'!D30)&lt;'Main Time Calc'!$B$45,'Main Time Calc'!$B$45+'End of Main Deg Calc'!D30,'Main Time Calc'!D8)</f>
        <v>7.890625</v>
      </c>
      <c r="E30" s="36">
        <f>IF((E8-'End of Main Deg Calc'!E30)&lt;'Main Time Calc'!$B$45,'Main Time Calc'!$B$45+'End of Main Deg Calc'!E30,'Main Time Calc'!E8)</f>
        <v>7.1875</v>
      </c>
      <c r="F30" s="36">
        <f>IF((F8-'End of Main Deg Calc'!F30)&lt;'Main Time Calc'!$B$45,'Main Time Calc'!$B$45+'End of Main Deg Calc'!F30,'Main Time Calc'!F8)</f>
        <v>6.953125</v>
      </c>
      <c r="G30" s="36">
        <f>IF((G8-'End of Main Deg Calc'!G30)&lt;'Main Time Calc'!$B$45,'Main Time Calc'!$B$45+'End of Main Deg Calc'!G30,'Main Time Calc'!G8)</f>
        <v>2.03125</v>
      </c>
      <c r="H30" s="36">
        <f>IF((H8-'End of Main Deg Calc'!H30)&lt;'Main Time Calc'!$B$45,'Main Time Calc'!$B$45+'End of Main Deg Calc'!H30,'Main Time Calc'!H8)</f>
        <v>-2.5390630000000001</v>
      </c>
      <c r="I30" s="36">
        <f>IF((I8-'End of Main Deg Calc'!I30)&lt;'Main Time Calc'!$B$45,'Main Time Calc'!$B$45+'End of Main Deg Calc'!I30,'Main Time Calc'!I8)</f>
        <v>-5</v>
      </c>
      <c r="J30" s="36">
        <f>IF((J8-'End of Main Deg Calc'!J30)&lt;'Main Time Calc'!$B$45,'Main Time Calc'!$B$45+'End of Main Deg Calc'!J30,'Main Time Calc'!J8)</f>
        <v>-4.6484379999999996</v>
      </c>
      <c r="K30" s="36">
        <f>IF((K8-'End of Main Deg Calc'!K30)&lt;'Main Time Calc'!$B$45,'Main Time Calc'!$B$45+'End of Main Deg Calc'!K30,'Main Time Calc'!K8)</f>
        <v>-4.6484379999999996</v>
      </c>
      <c r="L30" s="36">
        <f>IF((L8-'End of Main Deg Calc'!L30)&lt;'Main Time Calc'!$B$45,'Main Time Calc'!$B$45+'End of Main Deg Calc'!L30,'Main Time Calc'!L8)</f>
        <v>-4.6484379999999996</v>
      </c>
      <c r="M30" s="36">
        <f>IF((M8-'End of Main Deg Calc'!M30)&lt;'Main Time Calc'!$B$45,'Main Time Calc'!$B$45+'End of Main Deg Calc'!M30,'Main Time Calc'!M8)</f>
        <v>-4.1796879999999996</v>
      </c>
      <c r="N30" s="36">
        <f>IF((N8-'End of Main Deg Calc'!N30)&lt;'Main Time Calc'!$B$45,'Main Time Calc'!$B$45+'End of Main Deg Calc'!N30,'Main Time Calc'!N8)</f>
        <v>-4.1796879999999996</v>
      </c>
      <c r="O30" s="36">
        <f>IF((O8-'End of Main Deg Calc'!O30)&lt;'Main Time Calc'!$B$45,'Main Time Calc'!$B$45+'End of Main Deg Calc'!O30,'Main Time Calc'!O8)</f>
        <v>-4.296875</v>
      </c>
      <c r="P30" s="36">
        <f>IF((P8-'End of Main Deg Calc'!P30)&lt;'Main Time Calc'!$B$45,'Main Time Calc'!$B$45+'End of Main Deg Calc'!P30,'Main Time Calc'!P8)</f>
        <v>-4.296875</v>
      </c>
      <c r="Q30" s="36">
        <f>IF((Q8-'End of Main Deg Calc'!Q30)&lt;'Main Time Calc'!$B$45,'Main Time Calc'!$B$45+'End of Main Deg Calc'!Q30,'Main Time Calc'!Q8)</f>
        <v>-4.296875</v>
      </c>
      <c r="R30" s="36">
        <f>IF((R8-'End of Main Deg Calc'!R30)&lt;'Main Time Calc'!$B$45,'Main Time Calc'!$B$45+'End of Main Deg Calc'!R30,'Main Time Calc'!R8)</f>
        <v>-4.296875</v>
      </c>
      <c r="T30" s="67"/>
      <c r="U30" s="2">
        <v>1400</v>
      </c>
      <c r="V30" s="4">
        <v>8.0078130000000005</v>
      </c>
      <c r="W30" s="4">
        <v>4.6659409359999993</v>
      </c>
      <c r="X30" s="4">
        <v>3.4481640640000002</v>
      </c>
      <c r="Y30" s="4">
        <v>2.5931701839999999</v>
      </c>
      <c r="Z30" s="4">
        <v>-3.2043933920000001</v>
      </c>
      <c r="AA30" s="4">
        <v>-9.5764264986666667</v>
      </c>
      <c r="AB30" s="4">
        <v>-14.256465344</v>
      </c>
      <c r="AC30" s="4">
        <v>-15.773066031999999</v>
      </c>
      <c r="AD30" s="4">
        <v>-17.474793808000001</v>
      </c>
      <c r="AE30" s="4">
        <v>-19.221974319999998</v>
      </c>
      <c r="AF30" s="4">
        <v>-21.425251283199998</v>
      </c>
      <c r="AG30" s="4">
        <v>-23.238174630399996</v>
      </c>
      <c r="AH30" s="4">
        <v>-24.3130174064</v>
      </c>
      <c r="AI30" s="4">
        <v>-25.2885907856</v>
      </c>
      <c r="AJ30" s="4">
        <v>-26.126129753600001</v>
      </c>
      <c r="AK30" s="4">
        <v>-27.1117318256</v>
      </c>
    </row>
    <row r="31" spans="1:37" x14ac:dyDescent="0.25">
      <c r="A31" s="48"/>
      <c r="B31" s="19">
        <v>1550</v>
      </c>
      <c r="C31" s="36">
        <f>IF((C9-'End of Main Deg Calc'!C31)&lt;'Main Time Calc'!$B$45,'Main Time Calc'!$B$45+'End of Main Deg Calc'!C31,'Main Time Calc'!C9)</f>
        <v>8.0078130000000005</v>
      </c>
      <c r="D31" s="36">
        <f>IF((D9-'End of Main Deg Calc'!D31)&lt;'Main Time Calc'!$B$45,'Main Time Calc'!$B$45+'End of Main Deg Calc'!D31,'Main Time Calc'!D9)</f>
        <v>7.890625</v>
      </c>
      <c r="E31" s="36">
        <f>IF((E9-'End of Main Deg Calc'!E31)&lt;'Main Time Calc'!$B$45,'Main Time Calc'!$B$45+'End of Main Deg Calc'!E31,'Main Time Calc'!E9)</f>
        <v>7.1875</v>
      </c>
      <c r="F31" s="36">
        <f>IF((F9-'End of Main Deg Calc'!F31)&lt;'Main Time Calc'!$B$45,'Main Time Calc'!$B$45+'End of Main Deg Calc'!F31,'Main Time Calc'!F9)</f>
        <v>6.953125</v>
      </c>
      <c r="G31" s="36">
        <f>IF((G9-'End of Main Deg Calc'!G31)&lt;'Main Time Calc'!$B$45,'Main Time Calc'!$B$45+'End of Main Deg Calc'!G31,'Main Time Calc'!G9)</f>
        <v>1.6796880000000001</v>
      </c>
      <c r="H31" s="36">
        <f>IF((H9-'End of Main Deg Calc'!H31)&lt;'Main Time Calc'!$B$45,'Main Time Calc'!$B$45+'End of Main Deg Calc'!H31,'Main Time Calc'!H9)</f>
        <v>-0.3125</v>
      </c>
      <c r="I31" s="36">
        <f>IF((I9-'End of Main Deg Calc'!I31)&lt;'Main Time Calc'!$B$45,'Main Time Calc'!$B$45+'End of Main Deg Calc'!I31,'Main Time Calc'!I9)</f>
        <v>-3.0078130000000001</v>
      </c>
      <c r="J31" s="36">
        <f>IF((J9-'End of Main Deg Calc'!J31)&lt;'Main Time Calc'!$B$45,'Main Time Calc'!$B$45+'End of Main Deg Calc'!J31,'Main Time Calc'!J9)</f>
        <v>-4.765625</v>
      </c>
      <c r="K31" s="36">
        <f>IF((K9-'End of Main Deg Calc'!K31)&lt;'Main Time Calc'!$B$45,'Main Time Calc'!$B$45+'End of Main Deg Calc'!K31,'Main Time Calc'!K9)</f>
        <v>-4.6484379999999996</v>
      </c>
      <c r="L31" s="36">
        <f>IF((L9-'End of Main Deg Calc'!L31)&lt;'Main Time Calc'!$B$45,'Main Time Calc'!$B$45+'End of Main Deg Calc'!L31,'Main Time Calc'!L9)</f>
        <v>-4.4140629999999996</v>
      </c>
      <c r="M31" s="36">
        <f>IF((M9-'End of Main Deg Calc'!M31)&lt;'Main Time Calc'!$B$45,'Main Time Calc'!$B$45+'End of Main Deg Calc'!M31,'Main Time Calc'!M9)</f>
        <v>-4.8828129999999996</v>
      </c>
      <c r="N31" s="36">
        <f>IF((N9-'End of Main Deg Calc'!N31)&lt;'Main Time Calc'!$B$45,'Main Time Calc'!$B$45+'End of Main Deg Calc'!N31,'Main Time Calc'!N9)</f>
        <v>-5.46875</v>
      </c>
      <c r="O31" s="36">
        <f>IF((O9-'End of Main Deg Calc'!O31)&lt;'Main Time Calc'!$B$45,'Main Time Calc'!$B$45+'End of Main Deg Calc'!O31,'Main Time Calc'!O9)</f>
        <v>-4.296875</v>
      </c>
      <c r="P31" s="36">
        <f>IF((P9-'End of Main Deg Calc'!P31)&lt;'Main Time Calc'!$B$45,'Main Time Calc'!$B$45+'End of Main Deg Calc'!P31,'Main Time Calc'!P9)</f>
        <v>-4.296875</v>
      </c>
      <c r="Q31" s="36">
        <f>IF((Q9-'End of Main Deg Calc'!Q31)&lt;'Main Time Calc'!$B$45,'Main Time Calc'!$B$45+'End of Main Deg Calc'!Q31,'Main Time Calc'!Q9)</f>
        <v>-4.296875</v>
      </c>
      <c r="R31" s="36">
        <f>IF((R9-'End of Main Deg Calc'!R31)&lt;'Main Time Calc'!$B$45,'Main Time Calc'!$B$45+'End of Main Deg Calc'!R31,'Main Time Calc'!R9)</f>
        <v>-4.296875</v>
      </c>
      <c r="T31" s="67"/>
      <c r="U31" s="2">
        <v>1550</v>
      </c>
      <c r="V31" s="4">
        <v>8.0078130000000005</v>
      </c>
      <c r="W31" s="4">
        <v>4.6239745924000006</v>
      </c>
      <c r="X31" s="4">
        <v>3.3036283456</v>
      </c>
      <c r="Y31" s="4">
        <v>2.4492286696000001</v>
      </c>
      <c r="Z31" s="4">
        <v>-3.9641546399999998</v>
      </c>
      <c r="AA31" s="4">
        <v>-7.8787133173333341</v>
      </c>
      <c r="AB31" s="4">
        <v>-12.772683060400002</v>
      </c>
      <c r="AC31" s="4">
        <v>-17.199404336000001</v>
      </c>
      <c r="AD31" s="4">
        <v>-19.041088611999999</v>
      </c>
      <c r="AE31" s="4">
        <v>-20.696271597399999</v>
      </c>
      <c r="AF31" s="4">
        <v>-23.624233263999997</v>
      </c>
      <c r="AG31" s="4">
        <v>-25.679928128</v>
      </c>
      <c r="AH31" s="4">
        <v>-24.6456181886</v>
      </c>
      <c r="AI31" s="4">
        <v>-25.293406619599999</v>
      </c>
      <c r="AJ31" s="4">
        <v>-25.975699371200005</v>
      </c>
      <c r="AK31" s="4">
        <v>-26.427761360000002</v>
      </c>
    </row>
    <row r="32" spans="1:37" x14ac:dyDescent="0.25">
      <c r="A32" s="48"/>
      <c r="B32" s="19">
        <v>1700</v>
      </c>
      <c r="C32" s="36">
        <f>IF((C10-'End of Main Deg Calc'!C32)&lt;'Main Time Calc'!$B$45,'Main Time Calc'!$B$45+'End of Main Deg Calc'!C32,'Main Time Calc'!C10)</f>
        <v>8.0078130000000005</v>
      </c>
      <c r="D32" s="36">
        <f>IF((D10-'End of Main Deg Calc'!D32)&lt;'Main Time Calc'!$B$45,'Main Time Calc'!$B$45+'End of Main Deg Calc'!D32,'Main Time Calc'!D10)</f>
        <v>7.890625</v>
      </c>
      <c r="E32" s="36">
        <f>IF((E10-'End of Main Deg Calc'!E32)&lt;'Main Time Calc'!$B$45,'Main Time Calc'!$B$45+'End of Main Deg Calc'!E32,'Main Time Calc'!E10)</f>
        <v>8.4765630000000005</v>
      </c>
      <c r="F32" s="36">
        <f>IF((F10-'End of Main Deg Calc'!F32)&lt;'Main Time Calc'!$B$45,'Main Time Calc'!$B$45+'End of Main Deg Calc'!F32,'Main Time Calc'!F10)</f>
        <v>8.9453130000000005</v>
      </c>
      <c r="G32" s="36">
        <f>IF((G10-'End of Main Deg Calc'!G32)&lt;'Main Time Calc'!$B$45,'Main Time Calc'!$B$45+'End of Main Deg Calc'!G32,'Main Time Calc'!G10)</f>
        <v>4.0234379999999996</v>
      </c>
      <c r="H32" s="36">
        <f>IF((H10-'End of Main Deg Calc'!H32)&lt;'Main Time Calc'!$B$45,'Main Time Calc'!$B$45+'End of Main Deg Calc'!H32,'Main Time Calc'!H10)</f>
        <v>-0.546875</v>
      </c>
      <c r="I32" s="36">
        <f>IF((I10-'End of Main Deg Calc'!I32)&lt;'Main Time Calc'!$B$45,'Main Time Calc'!$B$45+'End of Main Deg Calc'!I32,'Main Time Calc'!I10)</f>
        <v>-1.484375</v>
      </c>
      <c r="J32" s="36">
        <f>IF((J10-'End of Main Deg Calc'!J32)&lt;'Main Time Calc'!$B$45,'Main Time Calc'!$B$45+'End of Main Deg Calc'!J32,'Main Time Calc'!J10)</f>
        <v>-4.296875</v>
      </c>
      <c r="K32" s="36">
        <f>IF((K10-'End of Main Deg Calc'!K32)&lt;'Main Time Calc'!$B$45,'Main Time Calc'!$B$45+'End of Main Deg Calc'!K32,'Main Time Calc'!K10)</f>
        <v>-4.8828129999999996</v>
      </c>
      <c r="L32" s="36">
        <f>IF((L10-'End of Main Deg Calc'!L32)&lt;'Main Time Calc'!$B$45,'Main Time Calc'!$B$45+'End of Main Deg Calc'!L32,'Main Time Calc'!L10)</f>
        <v>-5.46875</v>
      </c>
      <c r="M32" s="36">
        <f>IF((M10-'End of Main Deg Calc'!M32)&lt;'Main Time Calc'!$B$45,'Main Time Calc'!$B$45+'End of Main Deg Calc'!M32,'Main Time Calc'!M10)</f>
        <v>-6.40625</v>
      </c>
      <c r="N32" s="36">
        <f>IF((N10-'End of Main Deg Calc'!N32)&lt;'Main Time Calc'!$B$45,'Main Time Calc'!$B$45+'End of Main Deg Calc'!N32,'Main Time Calc'!N10)</f>
        <v>-7.109375</v>
      </c>
      <c r="O32" s="36">
        <f>IF((O10-'End of Main Deg Calc'!O32)&lt;'Main Time Calc'!$B$45,'Main Time Calc'!$B$45+'End of Main Deg Calc'!O32,'Main Time Calc'!O10)</f>
        <v>-6.0546879999999996</v>
      </c>
      <c r="P32" s="36">
        <f>IF((P10-'End of Main Deg Calc'!P32)&lt;'Main Time Calc'!$B$45,'Main Time Calc'!$B$45+'End of Main Deg Calc'!P32,'Main Time Calc'!P10)</f>
        <v>-5.703125</v>
      </c>
      <c r="Q32" s="36">
        <f>IF((Q10-'End of Main Deg Calc'!Q32)&lt;'Main Time Calc'!$B$45,'Main Time Calc'!$B$45+'End of Main Deg Calc'!Q32,'Main Time Calc'!Q10)</f>
        <v>-5.703125</v>
      </c>
      <c r="R32" s="36">
        <f>IF((R10-'End of Main Deg Calc'!R32)&lt;'Main Time Calc'!$B$45,'Main Time Calc'!$B$45+'End of Main Deg Calc'!R32,'Main Time Calc'!R10)</f>
        <v>-5.703125</v>
      </c>
      <c r="T32" s="67"/>
      <c r="U32" s="2">
        <v>1700</v>
      </c>
      <c r="V32" s="4">
        <v>8.0078130000000005</v>
      </c>
      <c r="W32" s="4">
        <v>4.6242251440000004</v>
      </c>
      <c r="X32" s="4">
        <v>4.3824076848000004</v>
      </c>
      <c r="Y32" s="4">
        <v>4.148029579200001</v>
      </c>
      <c r="Z32" s="4">
        <v>-2.0209383840000008</v>
      </c>
      <c r="AA32" s="4">
        <v>-8.8864589653333343</v>
      </c>
      <c r="AB32" s="4">
        <v>-12.2088143648</v>
      </c>
      <c r="AC32" s="4">
        <v>-17.633923352</v>
      </c>
      <c r="AD32" s="4">
        <v>-20.319520336</v>
      </c>
      <c r="AE32" s="4">
        <v>-22.918945088000001</v>
      </c>
      <c r="AF32" s="4">
        <v>-26.238907232000003</v>
      </c>
      <c r="AG32" s="4">
        <v>-28.239188427200002</v>
      </c>
      <c r="AH32" s="4">
        <v>-27.516013218400001</v>
      </c>
      <c r="AI32" s="4">
        <v>-27.708604999999999</v>
      </c>
      <c r="AJ32" s="4">
        <v>-27.873707096</v>
      </c>
      <c r="AK32" s="4">
        <v>-28.289904224000001</v>
      </c>
    </row>
    <row r="33" spans="1:37" x14ac:dyDescent="0.25">
      <c r="A33" s="48"/>
      <c r="B33" s="19">
        <v>1800</v>
      </c>
      <c r="C33" s="36">
        <f>IF((C11-'End of Main Deg Calc'!C33)&lt;'Main Time Calc'!$B$45,'Main Time Calc'!$B$45+'End of Main Deg Calc'!C33,'Main Time Calc'!C11)</f>
        <v>8.0078130000000005</v>
      </c>
      <c r="D33" s="36">
        <f>IF((D11-'End of Main Deg Calc'!D33)&lt;'Main Time Calc'!$B$45,'Main Time Calc'!$B$45+'End of Main Deg Calc'!D33,'Main Time Calc'!D11)</f>
        <v>7.890625</v>
      </c>
      <c r="E33" s="36">
        <f>IF((E11-'End of Main Deg Calc'!E33)&lt;'Main Time Calc'!$B$45,'Main Time Calc'!$B$45+'End of Main Deg Calc'!E33,'Main Time Calc'!E11)</f>
        <v>8.4765630000000005</v>
      </c>
      <c r="F33" s="36">
        <f>IF((F11-'End of Main Deg Calc'!F33)&lt;'Main Time Calc'!$B$45,'Main Time Calc'!$B$45+'End of Main Deg Calc'!F33,'Main Time Calc'!F11)</f>
        <v>8.9453130000000005</v>
      </c>
      <c r="G33" s="36">
        <f>IF((G11-'End of Main Deg Calc'!G33)&lt;'Main Time Calc'!$B$45,'Main Time Calc'!$B$45+'End of Main Deg Calc'!G33,'Main Time Calc'!G11)</f>
        <v>5.546875</v>
      </c>
      <c r="H33" s="36">
        <f>IF((H11-'End of Main Deg Calc'!H33)&lt;'Main Time Calc'!$B$45,'Main Time Calc'!$B$45+'End of Main Deg Calc'!H33,'Main Time Calc'!H11)</f>
        <v>3.9063000000000001E-2</v>
      </c>
      <c r="I33" s="36">
        <f>IF((I11-'End of Main Deg Calc'!I33)&lt;'Main Time Calc'!$B$45,'Main Time Calc'!$B$45+'End of Main Deg Calc'!I33,'Main Time Calc'!I11)</f>
        <v>-1.484375</v>
      </c>
      <c r="J33" s="36">
        <f>IF((J11-'End of Main Deg Calc'!J33)&lt;'Main Time Calc'!$B$45,'Main Time Calc'!$B$45+'End of Main Deg Calc'!J33,'Main Time Calc'!J11)</f>
        <v>-3.4765630000000001</v>
      </c>
      <c r="K33" s="36">
        <f>IF((K11-'End of Main Deg Calc'!K33)&lt;'Main Time Calc'!$B$45,'Main Time Calc'!$B$45+'End of Main Deg Calc'!K33,'Main Time Calc'!K11)</f>
        <v>-4.6484379999999996</v>
      </c>
      <c r="L33" s="36">
        <f>IF((L11-'End of Main Deg Calc'!L33)&lt;'Main Time Calc'!$B$45,'Main Time Calc'!$B$45+'End of Main Deg Calc'!L33,'Main Time Calc'!L11)</f>
        <v>-5.234375</v>
      </c>
      <c r="M33" s="36">
        <f>IF((M11-'End of Main Deg Calc'!M33)&lt;'Main Time Calc'!$B$45,'Main Time Calc'!$B$45+'End of Main Deg Calc'!M33,'Main Time Calc'!M11)</f>
        <v>-6.5234379999999996</v>
      </c>
      <c r="N33" s="36">
        <f>IF((N11-'End of Main Deg Calc'!N33)&lt;'Main Time Calc'!$B$45,'Main Time Calc'!$B$45+'End of Main Deg Calc'!N33,'Main Time Calc'!N11)</f>
        <v>-7.34375</v>
      </c>
      <c r="O33" s="36">
        <f>IF((O11-'End of Main Deg Calc'!O33)&lt;'Main Time Calc'!$B$45,'Main Time Calc'!$B$45+'End of Main Deg Calc'!O33,'Main Time Calc'!O11)</f>
        <v>-6.2890629999999996</v>
      </c>
      <c r="P33" s="36">
        <f>IF((P11-'End of Main Deg Calc'!P33)&lt;'Main Time Calc'!$B$45,'Main Time Calc'!$B$45+'End of Main Deg Calc'!P33,'Main Time Calc'!P11)</f>
        <v>-6.2890629999999996</v>
      </c>
      <c r="Q33" s="36">
        <f>IF((Q11-'End of Main Deg Calc'!Q33)&lt;'Main Time Calc'!$B$45,'Main Time Calc'!$B$45+'End of Main Deg Calc'!Q33,'Main Time Calc'!Q11)</f>
        <v>-6.2890629999999996</v>
      </c>
      <c r="R33" s="36">
        <f>IF((R11-'End of Main Deg Calc'!R33)&lt;'Main Time Calc'!$B$45,'Main Time Calc'!$B$45+'End of Main Deg Calc'!R33,'Main Time Calc'!R11)</f>
        <v>-6.2890629999999996</v>
      </c>
      <c r="T33" s="67"/>
      <c r="U33" s="2">
        <v>1800</v>
      </c>
      <c r="V33" s="4">
        <v>8.0078130000000005</v>
      </c>
      <c r="W33" s="4">
        <v>4.6050438160000002</v>
      </c>
      <c r="X33" s="4">
        <v>4.2625834032000007</v>
      </c>
      <c r="Y33" s="4">
        <v>3.8850944784000001</v>
      </c>
      <c r="Z33" s="4">
        <v>-0.75797492000000055</v>
      </c>
      <c r="AA33" s="4">
        <v>-8.9218170000000008</v>
      </c>
      <c r="AB33" s="4">
        <v>-13.020528055999998</v>
      </c>
      <c r="AC33" s="4">
        <v>-17.235118456000002</v>
      </c>
      <c r="AD33" s="4">
        <v>-20.549551024000003</v>
      </c>
      <c r="AE33" s="4">
        <v>-23.240721655999998</v>
      </c>
      <c r="AF33" s="4">
        <v>-26.965523862399998</v>
      </c>
      <c r="AG33" s="4">
        <v>-29.063048355199999</v>
      </c>
      <c r="AH33" s="4">
        <v>-28.653703</v>
      </c>
      <c r="AI33" s="4">
        <v>-29.195705751999999</v>
      </c>
      <c r="AJ33" s="4">
        <v>-28.800209752000001</v>
      </c>
      <c r="AK33" s="4">
        <v>-29.330869911999994</v>
      </c>
    </row>
    <row r="34" spans="1:37" x14ac:dyDescent="0.25">
      <c r="A34" s="48"/>
      <c r="B34" s="19">
        <v>2000</v>
      </c>
      <c r="C34" s="36">
        <f>IF((C12-'End of Main Deg Calc'!C34)&lt;'Main Time Calc'!$B$45,'Main Time Calc'!$B$45+'End of Main Deg Calc'!C34,'Main Time Calc'!C12)</f>
        <v>4.9609379999999996</v>
      </c>
      <c r="D34" s="36">
        <f>IF((D12-'End of Main Deg Calc'!D34)&lt;'Main Time Calc'!$B$45,'Main Time Calc'!$B$45+'End of Main Deg Calc'!D34,'Main Time Calc'!D12)</f>
        <v>4.9609379999999996</v>
      </c>
      <c r="E34" s="36">
        <f>IF((E12-'End of Main Deg Calc'!E34)&lt;'Main Time Calc'!$B$45,'Main Time Calc'!$B$45+'End of Main Deg Calc'!E34,'Main Time Calc'!E12)</f>
        <v>6.953125</v>
      </c>
      <c r="F34" s="36">
        <f>IF((F12-'End of Main Deg Calc'!F34)&lt;'Main Time Calc'!$B$45,'Main Time Calc'!$B$45+'End of Main Deg Calc'!F34,'Main Time Calc'!F12)</f>
        <v>8.9453130000000005</v>
      </c>
      <c r="G34" s="36">
        <f>IF((G12-'End of Main Deg Calc'!G34)&lt;'Main Time Calc'!$B$45,'Main Time Calc'!$B$45+'End of Main Deg Calc'!G34,'Main Time Calc'!G12)</f>
        <v>5.546875</v>
      </c>
      <c r="H34" s="36">
        <f>IF((H12-'End of Main Deg Calc'!H34)&lt;'Main Time Calc'!$B$45,'Main Time Calc'!$B$45+'End of Main Deg Calc'!H34,'Main Time Calc'!H12)</f>
        <v>0.50781299999999996</v>
      </c>
      <c r="I34" s="36">
        <f>IF((I12-'End of Main Deg Calc'!I34)&lt;'Main Time Calc'!$B$45,'Main Time Calc'!$B$45+'End of Main Deg Calc'!I34,'Main Time Calc'!I12)</f>
        <v>3.9063000000000001E-2</v>
      </c>
      <c r="J34" s="36">
        <f>IF((J12-'End of Main Deg Calc'!J34)&lt;'Main Time Calc'!$B$45,'Main Time Calc'!$B$45+'End of Main Deg Calc'!J34,'Main Time Calc'!J12)</f>
        <v>-1.953125</v>
      </c>
      <c r="K34" s="36">
        <f>IF((K12-'End of Main Deg Calc'!K34)&lt;'Main Time Calc'!$B$45,'Main Time Calc'!$B$45+'End of Main Deg Calc'!K34,'Main Time Calc'!K12)</f>
        <v>-4.4140629999999996</v>
      </c>
      <c r="L34" s="36">
        <f>IF((L12-'End of Main Deg Calc'!L34)&lt;'Main Time Calc'!$B$45,'Main Time Calc'!$B$45+'End of Main Deg Calc'!L34,'Main Time Calc'!L12)</f>
        <v>-6.9921879999999996</v>
      </c>
      <c r="M34" s="36">
        <f>IF((M12-'End of Main Deg Calc'!M34)&lt;'Main Time Calc'!$B$45,'Main Time Calc'!$B$45+'End of Main Deg Calc'!M34,'Main Time Calc'!M12)</f>
        <v>-6.9473203199999993</v>
      </c>
      <c r="N34" s="36">
        <f>IF((N12-'End of Main Deg Calc'!N34)&lt;'Main Time Calc'!$B$45,'Main Time Calc'!$B$45+'End of Main Deg Calc'!N34,'Main Time Calc'!N12)</f>
        <v>-4.77521664</v>
      </c>
      <c r="O34" s="36">
        <f>IF((O12-'End of Main Deg Calc'!O34)&lt;'Main Time Calc'!$B$45,'Main Time Calc'!$B$45+'End of Main Deg Calc'!O34,'Main Time Calc'!O12)</f>
        <v>-3.6771849600000017</v>
      </c>
      <c r="P34" s="36">
        <f>IF((P12-'End of Main Deg Calc'!P34)&lt;'Main Time Calc'!$B$45,'Main Time Calc'!$B$45+'End of Main Deg Calc'!P34,'Main Time Calc'!P12)</f>
        <v>-5.528703359999998</v>
      </c>
      <c r="Q34" s="36">
        <f>IF((Q12-'End of Main Deg Calc'!Q34)&lt;'Main Time Calc'!$B$45,'Main Time Calc'!$B$45+'End of Main Deg Calc'!Q34,'Main Time Calc'!Q12)</f>
        <v>-5.1030289920000023</v>
      </c>
      <c r="R34" s="36">
        <f>IF((R12-'End of Main Deg Calc'!R34)&lt;'Main Time Calc'!$B$45,'Main Time Calc'!$B$45+'End of Main Deg Calc'!R34,'Main Time Calc'!R12)</f>
        <v>-4.4907162239999998</v>
      </c>
      <c r="T34" s="67"/>
      <c r="U34" s="2">
        <v>2000</v>
      </c>
      <c r="V34" s="4">
        <v>4.9609379999999996</v>
      </c>
      <c r="W34" s="4">
        <v>1.4452144799999993</v>
      </c>
      <c r="X34" s="4">
        <v>2.3787250000000002</v>
      </c>
      <c r="Y34" s="4">
        <v>3.6690977040000003</v>
      </c>
      <c r="Z34" s="4">
        <v>-1.3013387600000001</v>
      </c>
      <c r="AA34" s="4">
        <v>-8.8204496133333343</v>
      </c>
      <c r="AB34" s="4">
        <v>-11.626539815999998</v>
      </c>
      <c r="AC34" s="4">
        <v>-15.976319144</v>
      </c>
      <c r="AD34" s="4">
        <v>-20.714615752</v>
      </c>
      <c r="AE34" s="4">
        <v>-26.275880703999999</v>
      </c>
      <c r="AF34" s="4">
        <v>-30.279242679999999</v>
      </c>
      <c r="AG34" s="4">
        <v>-32.451346360000002</v>
      </c>
      <c r="AH34" s="4">
        <v>-33.432190039999995</v>
      </c>
      <c r="AI34" s="4">
        <v>-31.580671640000002</v>
      </c>
      <c r="AJ34" s="4">
        <v>-31.186034007999996</v>
      </c>
      <c r="AK34" s="4">
        <v>-31.329596775999999</v>
      </c>
    </row>
    <row r="35" spans="1:37" x14ac:dyDescent="0.25">
      <c r="A35" s="48"/>
      <c r="B35" s="19">
        <v>2200</v>
      </c>
      <c r="C35" s="36">
        <f>IF((C13-'End of Main Deg Calc'!C35)&lt;'Main Time Calc'!$B$45,'Main Time Calc'!$B$45+'End of Main Deg Calc'!C35,'Main Time Calc'!C13)</f>
        <v>4.4921879999999996</v>
      </c>
      <c r="D35" s="36">
        <f>IF((D13-'End of Main Deg Calc'!D35)&lt;'Main Time Calc'!$B$45,'Main Time Calc'!$B$45+'End of Main Deg Calc'!D35,'Main Time Calc'!D13)</f>
        <v>2.03125</v>
      </c>
      <c r="E35" s="36">
        <f>IF((E13-'End of Main Deg Calc'!E35)&lt;'Main Time Calc'!$B$45,'Main Time Calc'!$B$45+'End of Main Deg Calc'!E35,'Main Time Calc'!E13)</f>
        <v>0.97656299999999996</v>
      </c>
      <c r="F35" s="36">
        <f>IF((F13-'End of Main Deg Calc'!F35)&lt;'Main Time Calc'!$B$45,'Main Time Calc'!$B$45+'End of Main Deg Calc'!F35,'Main Time Calc'!F13)</f>
        <v>3.9063000000000001E-2</v>
      </c>
      <c r="G35" s="36">
        <f>IF((G13-'End of Main Deg Calc'!G35)&lt;'Main Time Calc'!$B$45,'Main Time Calc'!$B$45+'End of Main Deg Calc'!G35,'Main Time Calc'!G13)</f>
        <v>-2.1875</v>
      </c>
      <c r="H35" s="36">
        <f>IF((H13-'End of Main Deg Calc'!H35)&lt;'Main Time Calc'!$B$45,'Main Time Calc'!$B$45+'End of Main Deg Calc'!H35,'Main Time Calc'!H13)</f>
        <v>-3.2421880000000001</v>
      </c>
      <c r="I35" s="36">
        <f>IF((I13-'End of Main Deg Calc'!I35)&lt;'Main Time Calc'!$B$45,'Main Time Calc'!$B$45+'End of Main Deg Calc'!I35,'Main Time Calc'!I13)</f>
        <v>-5</v>
      </c>
      <c r="J35" s="36">
        <f>IF((J13-'End of Main Deg Calc'!J35)&lt;'Main Time Calc'!$B$45,'Main Time Calc'!$B$45+'End of Main Deg Calc'!J35,'Main Time Calc'!J13)</f>
        <v>-6.0546879999999996</v>
      </c>
      <c r="K35" s="36">
        <f>IF((K13-'End of Main Deg Calc'!K35)&lt;'Main Time Calc'!$B$45,'Main Time Calc'!$B$45+'End of Main Deg Calc'!K35,'Main Time Calc'!K13)</f>
        <v>-8.046875</v>
      </c>
      <c r="L35" s="36">
        <f>IF((L13-'End of Main Deg Calc'!L35)&lt;'Main Time Calc'!$B$45,'Main Time Calc'!$B$45+'End of Main Deg Calc'!L35,'Main Time Calc'!L13)</f>
        <v>-8.046875</v>
      </c>
      <c r="M35" s="36">
        <f>IF((M13-'End of Main Deg Calc'!M35)&lt;'Main Time Calc'!$B$45,'Main Time Calc'!$B$45+'End of Main Deg Calc'!M35,'Main Time Calc'!M13)</f>
        <v>-5.2619030208000019</v>
      </c>
      <c r="N35" s="36">
        <f>IF((N13-'End of Main Deg Calc'!N35)&lt;'Main Time Calc'!$B$45,'Main Time Calc'!$B$45+'End of Main Deg Calc'!N35,'Main Time Calc'!N13)</f>
        <v>-3.9180671999999994</v>
      </c>
      <c r="O35" s="36">
        <f>IF((O13-'End of Main Deg Calc'!O35)&lt;'Main Time Calc'!$B$45,'Main Time Calc'!$B$45+'End of Main Deg Calc'!O35,'Main Time Calc'!O13)</f>
        <v>-3.2436380159999949</v>
      </c>
      <c r="P35" s="36">
        <f>IF((P13-'End of Main Deg Calc'!P35)&lt;'Main Time Calc'!$B$45,'Main Time Calc'!$B$45+'End of Main Deg Calc'!P35,'Main Time Calc'!P13)</f>
        <v>-3.2046726719999974</v>
      </c>
      <c r="Q35" s="36">
        <f>IF((Q13-'End of Main Deg Calc'!Q35)&lt;'Main Time Calc'!$B$45,'Main Time Calc'!$B$45+'End of Main Deg Calc'!Q35,'Main Time Calc'!Q13)</f>
        <v>-2.8056007680000015</v>
      </c>
      <c r="R35" s="36">
        <f>IF((R13-'End of Main Deg Calc'!R35)&lt;'Main Time Calc'!$B$45,'Main Time Calc'!$B$45+'End of Main Deg Calc'!R35,'Main Time Calc'!R13)</f>
        <v>-2.0369271743999988</v>
      </c>
      <c r="T35" s="67"/>
      <c r="U35" s="2">
        <v>2200</v>
      </c>
      <c r="V35" s="4">
        <v>4.4921879999999996</v>
      </c>
      <c r="W35" s="4">
        <v>-1.7133809119999994</v>
      </c>
      <c r="X35" s="4">
        <v>-3.9349411535999992</v>
      </c>
      <c r="Y35" s="4">
        <v>-5.5818767376000009</v>
      </c>
      <c r="Z35" s="4">
        <v>-9.7205351360000005</v>
      </c>
      <c r="AA35" s="4">
        <v>-13.503276874666668</v>
      </c>
      <c r="AB35" s="4">
        <v>-17.494771414399999</v>
      </c>
      <c r="AC35" s="4">
        <v>-21.2403743488</v>
      </c>
      <c r="AD35" s="4">
        <v>-25.801720750400001</v>
      </c>
      <c r="AE35" s="4">
        <v>-28.491992264000004</v>
      </c>
      <c r="AF35" s="4">
        <v>-32.784971979199995</v>
      </c>
      <c r="AG35" s="4">
        <v>-33.074120800000003</v>
      </c>
      <c r="AH35" s="4">
        <v>-32.811049984000007</v>
      </c>
      <c r="AI35" s="4">
        <v>-32.381265328000005</v>
      </c>
      <c r="AJ35" s="4">
        <v>-31.491274231999999</v>
      </c>
      <c r="AK35" s="4">
        <v>-31.791197825600001</v>
      </c>
    </row>
    <row r="36" spans="1:37" x14ac:dyDescent="0.25">
      <c r="A36" s="48"/>
      <c r="B36" s="19">
        <v>2400</v>
      </c>
      <c r="C36" s="36">
        <f>IF((C14-'End of Main Deg Calc'!C36)&lt;'Main Time Calc'!$B$45,'Main Time Calc'!$B$45+'End of Main Deg Calc'!C36,'Main Time Calc'!C14)</f>
        <v>4.0234379999999996</v>
      </c>
      <c r="D36" s="36">
        <f>IF((D14-'End of Main Deg Calc'!D36)&lt;'Main Time Calc'!$B$45,'Main Time Calc'!$B$45+'End of Main Deg Calc'!D36,'Main Time Calc'!D14)</f>
        <v>3.9063000000000001E-2</v>
      </c>
      <c r="E36" s="36">
        <f>IF((E14-'End of Main Deg Calc'!E36)&lt;'Main Time Calc'!$B$45,'Main Time Calc'!$B$45+'End of Main Deg Calc'!E36,'Main Time Calc'!E14)</f>
        <v>-3.0078130000000001</v>
      </c>
      <c r="F36" s="36">
        <f>IF((F14-'End of Main Deg Calc'!F36)&lt;'Main Time Calc'!$B$45,'Main Time Calc'!$B$45+'End of Main Deg Calc'!F36,'Main Time Calc'!F14)</f>
        <v>-5.46875</v>
      </c>
      <c r="G36" s="36">
        <f>IF((G14-'End of Main Deg Calc'!G36)&lt;'Main Time Calc'!$B$45,'Main Time Calc'!$B$45+'End of Main Deg Calc'!G36,'Main Time Calc'!G14)</f>
        <v>-6.9921879999999996</v>
      </c>
      <c r="H36" s="36">
        <f>IF((H14-'End of Main Deg Calc'!H36)&lt;'Main Time Calc'!$B$45,'Main Time Calc'!$B$45+'End of Main Deg Calc'!H36,'Main Time Calc'!H14)</f>
        <v>-7.8125</v>
      </c>
      <c r="I36" s="36">
        <f>IF((I14-'End of Main Deg Calc'!I36)&lt;'Main Time Calc'!$B$45,'Main Time Calc'!$B$45+'End of Main Deg Calc'!I36,'Main Time Calc'!I14)</f>
        <v>-8.984375</v>
      </c>
      <c r="J36" s="36">
        <f>IF((J14-'End of Main Deg Calc'!J36)&lt;'Main Time Calc'!$B$45,'Main Time Calc'!$B$45+'End of Main Deg Calc'!J36,'Main Time Calc'!J14)</f>
        <v>-9.453125</v>
      </c>
      <c r="K36" s="36">
        <f>IF((K14-'End of Main Deg Calc'!K36)&lt;'Main Time Calc'!$B$45,'Main Time Calc'!$B$45+'End of Main Deg Calc'!K36,'Main Time Calc'!K14)</f>
        <v>-9.446956377600003</v>
      </c>
      <c r="L36" s="36">
        <f>IF((L14-'End of Main Deg Calc'!L36)&lt;'Main Time Calc'!$B$45,'Main Time Calc'!$B$45+'End of Main Deg Calc'!L36,'Main Time Calc'!L14)</f>
        <v>-7.1509375487999982</v>
      </c>
      <c r="M36" s="36">
        <f>IF((M14-'End of Main Deg Calc'!M36)&lt;'Main Time Calc'!$B$45,'Main Time Calc'!$B$45+'End of Main Deg Calc'!M36,'Main Time Calc'!M14)</f>
        <v>-3.6824524032000028</v>
      </c>
      <c r="N36" s="36">
        <f>IF((N14-'End of Main Deg Calc'!N36)&lt;'Main Time Calc'!$B$45,'Main Time Calc'!$B$45+'End of Main Deg Calc'!N36,'Main Time Calc'!N14)</f>
        <v>-3.0163699200000025</v>
      </c>
      <c r="O36" s="36">
        <f>IF((O14-'End of Main Deg Calc'!O36)&lt;'Main Time Calc'!$B$45,'Main Time Calc'!$B$45+'End of Main Deg Calc'!O36,'Main Time Calc'!O14)</f>
        <v>-1.9552696319999967</v>
      </c>
      <c r="P36" s="36">
        <f>IF((P14-'End of Main Deg Calc'!P36)&lt;'Main Time Calc'!$B$45,'Main Time Calc'!$B$45+'End of Main Deg Calc'!P36,'Main Time Calc'!P14)</f>
        <v>-1.593806592</v>
      </c>
      <c r="Q36" s="36">
        <f>IF((Q14-'End of Main Deg Calc'!Q36)&lt;'Main Time Calc'!$B$45,'Main Time Calc'!$B$45+'End of Main Deg Calc'!Q36,'Main Time Calc'!Q14)</f>
        <v>-1.3821219839999976</v>
      </c>
      <c r="R36" s="36">
        <f>IF((R14-'End of Main Deg Calc'!R36)&lt;'Main Time Calc'!$B$45,'Main Time Calc'!$B$45+'End of Main Deg Calc'!R36,'Main Time Calc'!R14)</f>
        <v>-0.47505377279999905</v>
      </c>
      <c r="T36" s="67"/>
      <c r="U36" s="2">
        <v>2400</v>
      </c>
      <c r="V36" s="4">
        <v>4.0234379999999996</v>
      </c>
      <c r="W36" s="4">
        <v>-3.9814792080000001</v>
      </c>
      <c r="X36" s="4">
        <v>-8.3658175311999994</v>
      </c>
      <c r="Y36" s="4">
        <v>-11.422052835199999</v>
      </c>
      <c r="Z36" s="4">
        <v>-15.717127264000002</v>
      </c>
      <c r="AA36" s="4">
        <v>-19.876551712000001</v>
      </c>
      <c r="AB36" s="4">
        <v>-23.722839281600002</v>
      </c>
      <c r="AC36" s="4">
        <v>-26.8843980368</v>
      </c>
      <c r="AD36" s="4">
        <v>-30.006168622399997</v>
      </c>
      <c r="AE36" s="4">
        <v>-31.833437451200002</v>
      </c>
      <c r="AF36" s="4">
        <v>-34.364422596799997</v>
      </c>
      <c r="AG36" s="4">
        <v>-33.975818079999996</v>
      </c>
      <c r="AH36" s="4">
        <v>-33.865043368000002</v>
      </c>
      <c r="AI36" s="4">
        <v>-33.406193408</v>
      </c>
      <c r="AJ36" s="4">
        <v>-31.742878016000002</v>
      </c>
      <c r="AK36" s="4">
        <v>-31.946821227200001</v>
      </c>
    </row>
    <row r="37" spans="1:37" x14ac:dyDescent="0.25">
      <c r="A37" s="48"/>
      <c r="B37" s="19">
        <v>2600</v>
      </c>
      <c r="C37" s="36">
        <f>IF((C15-'End of Main Deg Calc'!C37)&lt;'Main Time Calc'!$B$45,'Main Time Calc'!$B$45+'End of Main Deg Calc'!C37,'Main Time Calc'!C15)</f>
        <v>2.96875</v>
      </c>
      <c r="D37" s="36">
        <f>IF((D15-'End of Main Deg Calc'!D37)&lt;'Main Time Calc'!$B$45,'Main Time Calc'!$B$45+'End of Main Deg Calc'!D37,'Main Time Calc'!D15)</f>
        <v>-1.015625</v>
      </c>
      <c r="E37" s="36">
        <f>IF((E15-'End of Main Deg Calc'!E37)&lt;'Main Time Calc'!$B$45,'Main Time Calc'!$B$45+'End of Main Deg Calc'!E37,'Main Time Calc'!E15)</f>
        <v>-3.9453130000000001</v>
      </c>
      <c r="F37" s="36">
        <f>IF((F15-'End of Main Deg Calc'!F37)&lt;'Main Time Calc'!$B$45,'Main Time Calc'!$B$45+'End of Main Deg Calc'!F37,'Main Time Calc'!F15)</f>
        <v>-5.703125</v>
      </c>
      <c r="G37" s="36">
        <f>IF((G15-'End of Main Deg Calc'!G37)&lt;'Main Time Calc'!$B$45,'Main Time Calc'!$B$45+'End of Main Deg Calc'!G37,'Main Time Calc'!G15)</f>
        <v>-5.5859379999999996</v>
      </c>
      <c r="H37" s="36">
        <f>IF((H15-'End of Main Deg Calc'!H37)&lt;'Main Time Calc'!$B$45,'Main Time Calc'!$B$45+'End of Main Deg Calc'!H37,'Main Time Calc'!H15)</f>
        <v>-6.7578129999999996</v>
      </c>
      <c r="I37" s="36">
        <f>IF((I15-'End of Main Deg Calc'!I37)&lt;'Main Time Calc'!$B$45,'Main Time Calc'!$B$45+'End of Main Deg Calc'!I37,'Main Time Calc'!I15)</f>
        <v>-6.5234379999999996</v>
      </c>
      <c r="J37" s="36">
        <f>IF((J15-'End of Main Deg Calc'!J37)&lt;'Main Time Calc'!$B$45,'Main Time Calc'!$B$45+'End of Main Deg Calc'!J37,'Main Time Calc'!J15)</f>
        <v>-8.984375</v>
      </c>
      <c r="K37" s="36">
        <f>IF((K15-'End of Main Deg Calc'!K37)&lt;'Main Time Calc'!$B$45,'Main Time Calc'!$B$45+'End of Main Deg Calc'!K37,'Main Time Calc'!K15)</f>
        <v>-8.292510268800001</v>
      </c>
      <c r="L37" s="36">
        <f>IF((L15-'End of Main Deg Calc'!L37)&lt;'Main Time Calc'!$B$45,'Main Time Calc'!$B$45+'End of Main Deg Calc'!L37,'Main Time Calc'!L15)</f>
        <v>-5.4387144095999993</v>
      </c>
      <c r="M37" s="36">
        <f>IF((M15-'End of Main Deg Calc'!M37)&lt;'Main Time Calc'!$B$45,'Main Time Calc'!$B$45+'End of Main Deg Calc'!M37,'Main Time Calc'!M15)</f>
        <v>-2.1027808320000005</v>
      </c>
      <c r="N37" s="36">
        <f>IF((N15-'End of Main Deg Calc'!N37)&lt;'Main Time Calc'!$B$45,'Main Time Calc'!$B$45+'End of Main Deg Calc'!N37,'Main Time Calc'!N15)</f>
        <v>-1.4340100800000002</v>
      </c>
      <c r="O37" s="36">
        <f>IF((O15-'End of Main Deg Calc'!O37)&lt;'Main Time Calc'!$B$45,'Main Time Calc'!$B$45+'End of Main Deg Calc'!O37,'Main Time Calc'!O15)</f>
        <v>-0.6922370688000008</v>
      </c>
      <c r="P37" s="36">
        <f>IF((P15-'End of Main Deg Calc'!P37)&lt;'Main Time Calc'!$B$45,'Main Time Calc'!$B$45+'End of Main Deg Calc'!P37,'Main Time Calc'!P15)</f>
        <v>3.8134655999968459E-3</v>
      </c>
      <c r="Q37" s="36">
        <f>IF((Q15-'End of Main Deg Calc'!Q37)&lt;'Main Time Calc'!$B$45,'Main Time Calc'!$B$45+'End of Main Deg Calc'!Q37,'Main Time Calc'!Q15)</f>
        <v>0.15625</v>
      </c>
      <c r="R37" s="36">
        <f>IF((R15-'End of Main Deg Calc'!R37)&lt;'Main Time Calc'!$B$45,'Main Time Calc'!$B$45+'End of Main Deg Calc'!R37,'Main Time Calc'!R15)</f>
        <v>1.2797541888000019</v>
      </c>
      <c r="T37" s="67"/>
      <c r="U37" s="2">
        <v>2600</v>
      </c>
      <c r="V37" s="4">
        <v>2.96875</v>
      </c>
      <c r="W37" s="4">
        <v>-5.2834076047999998</v>
      </c>
      <c r="X37" s="4">
        <v>-9.7729608207999998</v>
      </c>
      <c r="Y37" s="4">
        <v>-12.364933524800001</v>
      </c>
      <c r="Z37" s="4">
        <v>-15.037955536000002</v>
      </c>
      <c r="AA37" s="4">
        <v>-19.762716253333334</v>
      </c>
      <c r="AB37" s="4">
        <v>-22.490107638400001</v>
      </c>
      <c r="AC37" s="4">
        <v>-27.8682541232</v>
      </c>
      <c r="AD37" s="4">
        <v>-30.691864731199999</v>
      </c>
      <c r="AE37" s="4">
        <v>-32.608160590400004</v>
      </c>
      <c r="AF37" s="4">
        <v>-34.889407167999998</v>
      </c>
      <c r="AG37" s="4">
        <v>-35.089427919999999</v>
      </c>
      <c r="AH37" s="4">
        <v>-33.253075931200001</v>
      </c>
      <c r="AI37" s="4">
        <v>-31.956938465599997</v>
      </c>
      <c r="AJ37" s="4">
        <v>-29.937957540800003</v>
      </c>
      <c r="AK37" s="4">
        <v>-30.537566188800003</v>
      </c>
    </row>
    <row r="38" spans="1:37" x14ac:dyDescent="0.25">
      <c r="A38" s="48"/>
      <c r="B38" s="19">
        <v>2800</v>
      </c>
      <c r="C38" s="36">
        <f>IF((C16-'End of Main Deg Calc'!C38)&lt;'Main Time Calc'!$B$45,'Main Time Calc'!$B$45+'End of Main Deg Calc'!C38,'Main Time Calc'!C16)</f>
        <v>2.96875</v>
      </c>
      <c r="D38" s="36">
        <f>IF((D16-'End of Main Deg Calc'!D38)&lt;'Main Time Calc'!$B$45,'Main Time Calc'!$B$45+'End of Main Deg Calc'!D38,'Main Time Calc'!D16)</f>
        <v>-1.015625</v>
      </c>
      <c r="E38" s="36">
        <f>IF((E16-'End of Main Deg Calc'!E38)&lt;'Main Time Calc'!$B$45,'Main Time Calc'!$B$45+'End of Main Deg Calc'!E38,'Main Time Calc'!E16)</f>
        <v>-3.7109380000000001</v>
      </c>
      <c r="F38" s="36">
        <f>IF((F16-'End of Main Deg Calc'!F38)&lt;'Main Time Calc'!$B$45,'Main Time Calc'!$B$45+'End of Main Deg Calc'!F38,'Main Time Calc'!F16)</f>
        <v>-5.8203129999999996</v>
      </c>
      <c r="G38" s="36">
        <f>IF((G16-'End of Main Deg Calc'!G38)&lt;'Main Time Calc'!$B$45,'Main Time Calc'!$B$45+'End of Main Deg Calc'!G38,'Main Time Calc'!G16)</f>
        <v>-6.0546879999999996</v>
      </c>
      <c r="H38" s="36">
        <f>IF((H16-'End of Main Deg Calc'!H38)&lt;'Main Time Calc'!$B$45,'Main Time Calc'!$B$45+'End of Main Deg Calc'!H38,'Main Time Calc'!H16)</f>
        <v>-6.640625</v>
      </c>
      <c r="I38" s="36">
        <f>IF((I16-'End of Main Deg Calc'!I38)&lt;'Main Time Calc'!$B$45,'Main Time Calc'!$B$45+'End of Main Deg Calc'!I38,'Main Time Calc'!I16)</f>
        <v>-6.171875</v>
      </c>
      <c r="J38" s="36">
        <f>IF((J16-'End of Main Deg Calc'!J38)&lt;'Main Time Calc'!$B$45,'Main Time Calc'!$B$45+'End of Main Deg Calc'!J38,'Main Time Calc'!J16)</f>
        <v>-8.515625</v>
      </c>
      <c r="K38" s="36">
        <f>IF((K16-'End of Main Deg Calc'!K38)&lt;'Main Time Calc'!$B$45,'Main Time Calc'!$B$45+'End of Main Deg Calc'!K38,'Main Time Calc'!K16)</f>
        <v>-6.9921879999999996</v>
      </c>
      <c r="L38" s="36">
        <f>IF((L16-'End of Main Deg Calc'!L38)&lt;'Main Time Calc'!$B$45,'Main Time Calc'!$B$45+'End of Main Deg Calc'!L38,'Main Time Calc'!L16)</f>
        <v>-5.7679801152000039</v>
      </c>
      <c r="M38" s="36">
        <f>IF((M16-'End of Main Deg Calc'!M38)&lt;'Main Time Calc'!$B$45,'Main Time Calc'!$B$45+'End of Main Deg Calc'!M38,'Main Time Calc'!M16)</f>
        <v>-1.9514518080000052</v>
      </c>
      <c r="N38" s="36">
        <f>IF((N16-'End of Main Deg Calc'!N38)&lt;'Main Time Calc'!$B$45,'Main Time Calc'!$B$45+'End of Main Deg Calc'!N38,'Main Time Calc'!N16)</f>
        <v>-0.872616960000002</v>
      </c>
      <c r="O38" s="36">
        <f>IF((O16-'End of Main Deg Calc'!O38)&lt;'Main Time Calc'!$B$45,'Main Time Calc'!$B$45+'End of Main Deg Calc'!O38,'Main Time Calc'!O16)</f>
        <v>0.42607196160000171</v>
      </c>
      <c r="P38" s="36">
        <f>IF((P16-'End of Main Deg Calc'!P38)&lt;'Main Time Calc'!$B$45,'Main Time Calc'!$B$45+'End of Main Deg Calc'!P38,'Main Time Calc'!P16)</f>
        <v>2.03125</v>
      </c>
      <c r="Q38" s="36">
        <f>IF((Q16-'End of Main Deg Calc'!Q38)&lt;'Main Time Calc'!$B$45,'Main Time Calc'!$B$45+'End of Main Deg Calc'!Q38,'Main Time Calc'!Q16)</f>
        <v>5.4296879999999996</v>
      </c>
      <c r="R38" s="36">
        <f>IF((R16-'End of Main Deg Calc'!R38)&lt;'Main Time Calc'!$B$45,'Main Time Calc'!$B$45+'End of Main Deg Calc'!R38,'Main Time Calc'!R16)</f>
        <v>6.015625</v>
      </c>
      <c r="T38" s="67"/>
      <c r="U38" s="2">
        <v>2800</v>
      </c>
      <c r="V38" s="4">
        <v>2.96875</v>
      </c>
      <c r="W38" s="4">
        <v>-5.5180400528</v>
      </c>
      <c r="X38" s="4">
        <v>-9.5979934623999998</v>
      </c>
      <c r="Y38" s="4">
        <v>-13.056581031999999</v>
      </c>
      <c r="Z38" s="4">
        <v>-15.566434048000001</v>
      </c>
      <c r="AA38" s="4">
        <v>-19.172378173333335</v>
      </c>
      <c r="AB38" s="4">
        <v>-21.640865633600001</v>
      </c>
      <c r="AC38" s="4">
        <v>-27.340701972800002</v>
      </c>
      <c r="AD38" s="4">
        <v>-28.694474636799999</v>
      </c>
      <c r="AE38" s="4">
        <v>-31.224207884799995</v>
      </c>
      <c r="AF38" s="4">
        <v>-34.103236191999997</v>
      </c>
      <c r="AG38" s="4">
        <v>-33.658633039999998</v>
      </c>
      <c r="AH38" s="4">
        <v>-32.379196961600002</v>
      </c>
      <c r="AI38" s="4">
        <v>-29.101154038400001</v>
      </c>
      <c r="AJ38" s="4">
        <v>-26.9794585824</v>
      </c>
      <c r="AK38" s="4">
        <v>-27.670264126399999</v>
      </c>
    </row>
    <row r="39" spans="1:37" x14ac:dyDescent="0.25">
      <c r="A39" s="48"/>
      <c r="B39" s="19">
        <v>2900</v>
      </c>
      <c r="C39" s="36">
        <f>IF((C17-'End of Main Deg Calc'!C39)&lt;'Main Time Calc'!$B$45,'Main Time Calc'!$B$45+'End of Main Deg Calc'!C39,'Main Time Calc'!C17)</f>
        <v>-1.953125</v>
      </c>
      <c r="D39" s="36">
        <f>IF((D17-'End of Main Deg Calc'!D39)&lt;'Main Time Calc'!$B$45,'Main Time Calc'!$B$45+'End of Main Deg Calc'!D39,'Main Time Calc'!D17)</f>
        <v>-3.0078130000000001</v>
      </c>
      <c r="E39" s="36">
        <f>IF((E17-'End of Main Deg Calc'!E39)&lt;'Main Time Calc'!$B$45,'Main Time Calc'!$B$45+'End of Main Deg Calc'!E39,'Main Time Calc'!E17)</f>
        <v>-3.4765630000000001</v>
      </c>
      <c r="F39" s="36">
        <f>IF((F17-'End of Main Deg Calc'!F39)&lt;'Main Time Calc'!$B$45,'Main Time Calc'!$B$45+'End of Main Deg Calc'!F39,'Main Time Calc'!F17)</f>
        <v>-4.296875</v>
      </c>
      <c r="G39" s="36">
        <f>IF((G17-'End of Main Deg Calc'!G39)&lt;'Main Time Calc'!$B$45,'Main Time Calc'!$B$45+'End of Main Deg Calc'!G39,'Main Time Calc'!G17)</f>
        <v>-4.4140629999999996</v>
      </c>
      <c r="H39" s="36">
        <f>IF((H17-'End of Main Deg Calc'!H39)&lt;'Main Time Calc'!$B$45,'Main Time Calc'!$B$45+'End of Main Deg Calc'!H39,'Main Time Calc'!H17)</f>
        <v>-5.5859379999999996</v>
      </c>
      <c r="I39" s="36">
        <f>IF((I17-'End of Main Deg Calc'!I39)&lt;'Main Time Calc'!$B$45,'Main Time Calc'!$B$45+'End of Main Deg Calc'!I39,'Main Time Calc'!I17)</f>
        <v>-5.46875</v>
      </c>
      <c r="J39" s="36">
        <f>IF((J17-'End of Main Deg Calc'!J39)&lt;'Main Time Calc'!$B$45,'Main Time Calc'!$B$45+'End of Main Deg Calc'!J39,'Main Time Calc'!J17)</f>
        <v>-6.5234379999999996</v>
      </c>
      <c r="K39" s="36">
        <f>IF((K17-'End of Main Deg Calc'!K39)&lt;'Main Time Calc'!$B$45,'Main Time Calc'!$B$45+'End of Main Deg Calc'!K39,'Main Time Calc'!K17)</f>
        <v>-6.0546879999999996</v>
      </c>
      <c r="L39" s="36">
        <f>IF((L17-'End of Main Deg Calc'!L39)&lt;'Main Time Calc'!$B$45,'Main Time Calc'!$B$45+'End of Main Deg Calc'!L39,'Main Time Calc'!L17)</f>
        <v>-6.0546879999999996</v>
      </c>
      <c r="M39" s="36">
        <f>IF((M17-'End of Main Deg Calc'!M39)&lt;'Main Time Calc'!$B$45,'Main Time Calc'!$B$45+'End of Main Deg Calc'!M39,'Main Time Calc'!M17)</f>
        <v>-3.0555316463999986</v>
      </c>
      <c r="N39" s="36">
        <f>IF((N17-'End of Main Deg Calc'!N39)&lt;'Main Time Calc'!$B$45,'Main Time Calc'!$B$45+'End of Main Deg Calc'!N39,'Main Time Calc'!N17)</f>
        <v>-0.4004053727999981</v>
      </c>
      <c r="O39" s="36">
        <f>IF((O17-'End of Main Deg Calc'!O39)&lt;'Main Time Calc'!$B$45,'Main Time Calc'!$B$45+'End of Main Deg Calc'!O39,'Main Time Calc'!O17)</f>
        <v>2.03125</v>
      </c>
      <c r="P39" s="36">
        <f>IF((P17-'End of Main Deg Calc'!P39)&lt;'Main Time Calc'!$B$45,'Main Time Calc'!$B$45+'End of Main Deg Calc'!P39,'Main Time Calc'!P17)</f>
        <v>5.3125</v>
      </c>
      <c r="Q39" s="36">
        <f>IF((Q17-'End of Main Deg Calc'!Q39)&lt;'Main Time Calc'!$B$45,'Main Time Calc'!$B$45+'End of Main Deg Calc'!Q39,'Main Time Calc'!Q17)</f>
        <v>8.2421880000000005</v>
      </c>
      <c r="R39" s="36">
        <f>IF((R17-'End of Main Deg Calc'!R39)&lt;'Main Time Calc'!$B$45,'Main Time Calc'!$B$45+'End of Main Deg Calc'!R39,'Main Time Calc'!R17)</f>
        <v>9.1796880000000005</v>
      </c>
      <c r="T39" s="67"/>
      <c r="U39" s="2">
        <v>2900</v>
      </c>
      <c r="V39" s="4">
        <v>-1.953125</v>
      </c>
      <c r="W39" s="4">
        <v>-7.7680320591999994</v>
      </c>
      <c r="X39" s="4">
        <v>-9.8449841584000009</v>
      </c>
      <c r="Y39" s="4">
        <v>-11.597845956800001</v>
      </c>
      <c r="Z39" s="4">
        <v>-13.959280806399999</v>
      </c>
      <c r="AA39" s="4">
        <v>-17.783101050666662</v>
      </c>
      <c r="AB39" s="4">
        <v>-20.843536020800002</v>
      </c>
      <c r="AC39" s="4">
        <v>-24.774360222400002</v>
      </c>
      <c r="AD39" s="4">
        <v>-27.137357910399999</v>
      </c>
      <c r="AE39" s="4">
        <v>-29.466548915200001</v>
      </c>
      <c r="AF39" s="4">
        <v>-31.710093353600001</v>
      </c>
      <c r="AG39" s="4">
        <v>-31.083969627200002</v>
      </c>
      <c r="AH39" s="4">
        <v>-28.890685119200004</v>
      </c>
      <c r="AI39" s="4">
        <v>-26.931775611200003</v>
      </c>
      <c r="AJ39" s="4">
        <v>-25.324428103200006</v>
      </c>
      <c r="AK39" s="4">
        <v>-25.709268595200001</v>
      </c>
    </row>
    <row r="40" spans="1:37" x14ac:dyDescent="0.25">
      <c r="A40" s="48"/>
      <c r="B40" s="19">
        <v>3000</v>
      </c>
      <c r="C40" s="36">
        <f>IF((C18-'End of Main Deg Calc'!C40)&lt;'Main Time Calc'!$B$45,'Main Time Calc'!$B$45+'End of Main Deg Calc'!C40,'Main Time Calc'!C18)</f>
        <v>-1.015625</v>
      </c>
      <c r="D40" s="36">
        <f>IF((D18-'End of Main Deg Calc'!D40)&lt;'Main Time Calc'!$B$45,'Main Time Calc'!$B$45+'End of Main Deg Calc'!D40,'Main Time Calc'!D18)</f>
        <v>-1.015625</v>
      </c>
      <c r="E40" s="36">
        <f>IF((E18-'End of Main Deg Calc'!E40)&lt;'Main Time Calc'!$B$45,'Main Time Calc'!$B$45+'End of Main Deg Calc'!E40,'Main Time Calc'!E18)</f>
        <v>-1.015625</v>
      </c>
      <c r="F40" s="36">
        <f>IF((F18-'End of Main Deg Calc'!F40)&lt;'Main Time Calc'!$B$45,'Main Time Calc'!$B$45+'End of Main Deg Calc'!F40,'Main Time Calc'!F18)</f>
        <v>-3.0078130000000001</v>
      </c>
      <c r="G40" s="36">
        <f>IF((G18-'End of Main Deg Calc'!G40)&lt;'Main Time Calc'!$B$45,'Main Time Calc'!$B$45+'End of Main Deg Calc'!G40,'Main Time Calc'!G18)</f>
        <v>-3.4765630000000001</v>
      </c>
      <c r="H40" s="36">
        <f>IF((H18-'End of Main Deg Calc'!H40)&lt;'Main Time Calc'!$B$45,'Main Time Calc'!$B$45+'End of Main Deg Calc'!H40,'Main Time Calc'!H18)</f>
        <v>-4.4140629999999996</v>
      </c>
      <c r="I40" s="36">
        <f>IF((I18-'End of Main Deg Calc'!I40)&lt;'Main Time Calc'!$B$45,'Main Time Calc'!$B$45+'End of Main Deg Calc'!I40,'Main Time Calc'!I18)</f>
        <v>-5.1171879999999996</v>
      </c>
      <c r="J40" s="36">
        <f>IF((J18-'End of Main Deg Calc'!J40)&lt;'Main Time Calc'!$B$45,'Main Time Calc'!$B$45+'End of Main Deg Calc'!J40,'Main Time Calc'!J18)</f>
        <v>-6.0546879999999996</v>
      </c>
      <c r="K40" s="36">
        <f>IF((K18-'End of Main Deg Calc'!K40)&lt;'Main Time Calc'!$B$45,'Main Time Calc'!$B$45+'End of Main Deg Calc'!K40,'Main Time Calc'!K18)</f>
        <v>-6.0546879999999996</v>
      </c>
      <c r="L40" s="36">
        <f>IF((L18-'End of Main Deg Calc'!L40)&lt;'Main Time Calc'!$B$45,'Main Time Calc'!$B$45+'End of Main Deg Calc'!L40,'Main Time Calc'!L18)</f>
        <v>-5.46875</v>
      </c>
      <c r="M40" s="36">
        <f>IF((M18-'End of Main Deg Calc'!M40)&lt;'Main Time Calc'!$B$45,'Main Time Calc'!$B$45+'End of Main Deg Calc'!M40,'Main Time Calc'!M18)</f>
        <v>-2.1264120479999988</v>
      </c>
      <c r="N40" s="36">
        <f>IF((N18-'End of Main Deg Calc'!N40)&lt;'Main Time Calc'!$B$45,'Main Time Calc'!$B$45+'End of Main Deg Calc'!N40,'Main Time Calc'!N18)</f>
        <v>0.62027030400000172</v>
      </c>
      <c r="O40" s="36">
        <f>IF((O18-'End of Main Deg Calc'!O40)&lt;'Main Time Calc'!$B$45,'Main Time Calc'!$B$45+'End of Main Deg Calc'!O40,'Main Time Calc'!O18)</f>
        <v>2.03125</v>
      </c>
      <c r="P40" s="36">
        <f>IF((P18-'End of Main Deg Calc'!P40)&lt;'Main Time Calc'!$B$45,'Main Time Calc'!$B$45+'End of Main Deg Calc'!P40,'Main Time Calc'!P18)</f>
        <v>4.2578129999999996</v>
      </c>
      <c r="Q40" s="36">
        <f>IF((Q18-'End of Main Deg Calc'!Q40)&lt;'Main Time Calc'!$B$45,'Main Time Calc'!$B$45+'End of Main Deg Calc'!Q40,'Main Time Calc'!Q18)</f>
        <v>7.5390629999999996</v>
      </c>
      <c r="R40" s="36">
        <f>IF((R18-'End of Main Deg Calc'!R40)&lt;'Main Time Calc'!$B$45,'Main Time Calc'!$B$45+'End of Main Deg Calc'!R40,'Main Time Calc'!R18)</f>
        <v>8.0078130000000005</v>
      </c>
      <c r="T40" s="67"/>
      <c r="U40" s="2">
        <v>3000</v>
      </c>
      <c r="V40" s="4">
        <v>-1.015625</v>
      </c>
      <c r="W40" s="4">
        <v>-6.0413027600000007</v>
      </c>
      <c r="X40" s="4">
        <v>-7.22912132</v>
      </c>
      <c r="Y40" s="4">
        <v>-10.337275624</v>
      </c>
      <c r="Z40" s="4">
        <v>-12.744083608</v>
      </c>
      <c r="AA40" s="4">
        <v>-16.693527959999997</v>
      </c>
      <c r="AB40" s="4">
        <v>-20.353524519999997</v>
      </c>
      <c r="AC40" s="4">
        <v>-24.188901399999999</v>
      </c>
      <c r="AD40" s="4">
        <v>-27.023778279999998</v>
      </c>
      <c r="AE40" s="4">
        <v>-29.209717160000004</v>
      </c>
      <c r="AF40" s="4">
        <v>-31.818900952</v>
      </c>
      <c r="AG40" s="4">
        <v>-30.112457304000003</v>
      </c>
      <c r="AH40" s="4">
        <v>-29.956958744000001</v>
      </c>
      <c r="AI40" s="4">
        <v>-29.098334184000002</v>
      </c>
      <c r="AJ40" s="4">
        <v>-27.185022624000005</v>
      </c>
      <c r="AK40" s="4">
        <v>-28.084211064000002</v>
      </c>
    </row>
    <row r="41" spans="1:37" x14ac:dyDescent="0.25">
      <c r="A41" s="48"/>
      <c r="B41" s="19">
        <v>3200</v>
      </c>
      <c r="C41" s="36">
        <f>IF((C19-'End of Main Deg Calc'!C41)&lt;'Main Time Calc'!$B$45,'Main Time Calc'!$B$45+'End of Main Deg Calc'!C41,'Main Time Calc'!C19)</f>
        <v>4.9609379999999996</v>
      </c>
      <c r="D41" s="36">
        <f>IF((D19-'End of Main Deg Calc'!D41)&lt;'Main Time Calc'!$B$45,'Main Time Calc'!$B$45+'End of Main Deg Calc'!D41,'Main Time Calc'!D19)</f>
        <v>2.03125</v>
      </c>
      <c r="E41" s="36">
        <f>IF((E19-'End of Main Deg Calc'!E41)&lt;'Main Time Calc'!$B$45,'Main Time Calc'!$B$45+'End of Main Deg Calc'!E41,'Main Time Calc'!E19)</f>
        <v>3.9063000000000001E-2</v>
      </c>
      <c r="F41" s="36">
        <f>IF((F19-'End of Main Deg Calc'!F41)&lt;'Main Time Calc'!$B$45,'Main Time Calc'!$B$45+'End of Main Deg Calc'!F41,'Main Time Calc'!F19)</f>
        <v>-2.0703130000000001</v>
      </c>
      <c r="G41" s="36">
        <f>IF((G19-'End of Main Deg Calc'!G41)&lt;'Main Time Calc'!$B$45,'Main Time Calc'!$B$45+'End of Main Deg Calc'!G41,'Main Time Calc'!G19)</f>
        <v>-3.9453130000000001</v>
      </c>
      <c r="H41" s="36">
        <f>IF((H19-'End of Main Deg Calc'!H41)&lt;'Main Time Calc'!$B$45,'Main Time Calc'!$B$45+'End of Main Deg Calc'!H41,'Main Time Calc'!H19)</f>
        <v>-3.9453130000000001</v>
      </c>
      <c r="I41" s="36">
        <f>IF((I19-'End of Main Deg Calc'!I41)&lt;'Main Time Calc'!$B$45,'Main Time Calc'!$B$45+'End of Main Deg Calc'!I41,'Main Time Calc'!I19)</f>
        <v>-3.9453130000000001</v>
      </c>
      <c r="J41" s="36">
        <f>IF((J19-'End of Main Deg Calc'!J41)&lt;'Main Time Calc'!$B$45,'Main Time Calc'!$B$45+'End of Main Deg Calc'!J41,'Main Time Calc'!J19)</f>
        <v>-3.7109380000000001</v>
      </c>
      <c r="K41" s="36">
        <f>IF((K19-'End of Main Deg Calc'!K41)&lt;'Main Time Calc'!$B$45,'Main Time Calc'!$B$45+'End of Main Deg Calc'!K41,'Main Time Calc'!K19)</f>
        <v>-3.7109380000000001</v>
      </c>
      <c r="L41" s="36">
        <f>IF((L19-'End of Main Deg Calc'!L41)&lt;'Main Time Calc'!$B$45,'Main Time Calc'!$B$45+'End of Main Deg Calc'!L41,'Main Time Calc'!L19)</f>
        <v>-3.4765630000000001</v>
      </c>
      <c r="M41" s="36">
        <f>IF((M19-'End of Main Deg Calc'!M41)&lt;'Main Time Calc'!$B$45,'Main Time Calc'!$B$45+'End of Main Deg Calc'!M41,'Main Time Calc'!M19)</f>
        <v>-0.26817285119999923</v>
      </c>
      <c r="N41" s="36">
        <f>IF((N19-'End of Main Deg Calc'!N41)&lt;'Main Time Calc'!$B$45,'Main Time Calc'!$B$45+'End of Main Deg Calc'!N41,'Main Time Calc'!N19)</f>
        <v>2.6616216576000014</v>
      </c>
      <c r="O41" s="36">
        <f>IF((O19-'End of Main Deg Calc'!O41)&lt;'Main Time Calc'!$B$45,'Main Time Calc'!$B$45+'End of Main Deg Calc'!O41,'Main Time Calc'!O19)</f>
        <v>4.1207559935999996</v>
      </c>
      <c r="P41" s="36">
        <f>IF((P19-'End of Main Deg Calc'!P41)&lt;'Main Time Calc'!$B$45,'Main Time Calc'!$B$45+'End of Main Deg Calc'!P41,'Main Time Calc'!P19)</f>
        <v>5.5798903295999978</v>
      </c>
      <c r="Q41" s="36">
        <f>IF((Q19-'End of Main Deg Calc'!Q41)&lt;'Main Time Calc'!$B$45,'Main Time Calc'!$B$45+'End of Main Deg Calc'!Q41,'Main Time Calc'!Q19)</f>
        <v>7.039024665599996</v>
      </c>
      <c r="R41" s="36">
        <f>IF((R19-'End of Main Deg Calc'!R41)&lt;'Main Time Calc'!$B$45,'Main Time Calc'!$B$45+'End of Main Deg Calc'!R41,'Main Time Calc'!R19)</f>
        <v>8.4981590016000013</v>
      </c>
      <c r="T41" s="67"/>
      <c r="U41" s="2">
        <v>3200</v>
      </c>
      <c r="V41" s="4">
        <v>4.9609379999999996</v>
      </c>
      <c r="W41" s="4">
        <v>-3.3294729439999999</v>
      </c>
      <c r="X41" s="4">
        <v>-6.5886664079999999</v>
      </c>
      <c r="Y41" s="4">
        <v>-9.8884064655999993</v>
      </c>
      <c r="Z41" s="4">
        <v>-13.5085976848</v>
      </c>
      <c r="AA41" s="4">
        <v>-17.04340895733333</v>
      </c>
      <c r="AB41" s="4">
        <v>-20.197405287999999</v>
      </c>
      <c r="AC41" s="4">
        <v>-23.054098959999997</v>
      </c>
      <c r="AD41" s="4">
        <v>-26.077967632</v>
      </c>
      <c r="AE41" s="4">
        <v>-28.800261303999999</v>
      </c>
      <c r="AF41" s="4">
        <v>-30.278702148800001</v>
      </c>
      <c r="AG41" s="4">
        <v>-30.161621657600001</v>
      </c>
      <c r="AH41" s="4">
        <v>-33.144192993600001</v>
      </c>
      <c r="AI41" s="4">
        <v>-34.603327329599999</v>
      </c>
      <c r="AJ41" s="4">
        <v>-35.007774665599996</v>
      </c>
      <c r="AK41" s="4">
        <v>-36.466909001600001</v>
      </c>
    </row>
    <row r="42" spans="1:37" x14ac:dyDescent="0.25">
      <c r="A42" s="48"/>
      <c r="B42" s="19">
        <v>3300</v>
      </c>
      <c r="C42" s="36">
        <f>IF((C20-'End of Main Deg Calc'!C42)&lt;'Main Time Calc'!$B$45,'Main Time Calc'!$B$45+'End of Main Deg Calc'!C42,'Main Time Calc'!C20)</f>
        <v>4.9609379999999996</v>
      </c>
      <c r="D42" s="36">
        <f>IF((D20-'End of Main Deg Calc'!D42)&lt;'Main Time Calc'!$B$45,'Main Time Calc'!$B$45+'End of Main Deg Calc'!D42,'Main Time Calc'!D20)</f>
        <v>2.03125</v>
      </c>
      <c r="E42" s="36">
        <f>IF((E20-'End of Main Deg Calc'!E42)&lt;'Main Time Calc'!$B$45,'Main Time Calc'!$B$45+'End of Main Deg Calc'!E42,'Main Time Calc'!E20)</f>
        <v>3.9063000000000001E-2</v>
      </c>
      <c r="F42" s="36">
        <f>IF((F20-'End of Main Deg Calc'!F42)&lt;'Main Time Calc'!$B$45,'Main Time Calc'!$B$45+'End of Main Deg Calc'!F42,'Main Time Calc'!F20)</f>
        <v>-2.0703130000000001</v>
      </c>
      <c r="G42" s="36">
        <f>IF((G20-'End of Main Deg Calc'!G42)&lt;'Main Time Calc'!$B$45,'Main Time Calc'!$B$45+'End of Main Deg Calc'!G42,'Main Time Calc'!G20)</f>
        <v>-3.9453130000000001</v>
      </c>
      <c r="H42" s="36">
        <f>IF((H20-'End of Main Deg Calc'!H42)&lt;'Main Time Calc'!$B$45,'Main Time Calc'!$B$45+'End of Main Deg Calc'!H42,'Main Time Calc'!H20)</f>
        <v>-3.9453130000000001</v>
      </c>
      <c r="I42" s="36">
        <f>IF((I20-'End of Main Deg Calc'!I42)&lt;'Main Time Calc'!$B$45,'Main Time Calc'!$B$45+'End of Main Deg Calc'!I42,'Main Time Calc'!I20)</f>
        <v>-3.9453130000000001</v>
      </c>
      <c r="J42" s="36">
        <f>IF((J20-'End of Main Deg Calc'!J42)&lt;'Main Time Calc'!$B$45,'Main Time Calc'!$B$45+'End of Main Deg Calc'!J42,'Main Time Calc'!J20)</f>
        <v>-3.9453130000000001</v>
      </c>
      <c r="K42" s="36">
        <f>IF((K20-'End of Main Deg Calc'!K42)&lt;'Main Time Calc'!$B$45,'Main Time Calc'!$B$45+'End of Main Deg Calc'!K42,'Main Time Calc'!K20)</f>
        <v>-3.9453130000000001</v>
      </c>
      <c r="L42" s="36">
        <f>IF((L20-'End of Main Deg Calc'!L42)&lt;'Main Time Calc'!$B$45,'Main Time Calc'!$B$45+'End of Main Deg Calc'!L42,'Main Time Calc'!L20)</f>
        <v>-3.5361124224000022</v>
      </c>
      <c r="M42" s="36">
        <f>IF((M20-'End of Main Deg Calc'!M42)&lt;'Main Time Calc'!$B$45,'Main Time Calc'!$B$45+'End of Main Deg Calc'!M42,'Main Time Calc'!M20)</f>
        <v>1.0599189119999934</v>
      </c>
      <c r="N42" s="36">
        <f>IF((N20-'End of Main Deg Calc'!N42)&lt;'Main Time Calc'!$B$45,'Main Time Calc'!$B$45+'End of Main Deg Calc'!N42,'Main Time Calc'!N20)</f>
        <v>4.1109753599999976</v>
      </c>
      <c r="O42" s="36">
        <f>IF((O20-'End of Main Deg Calc'!O42)&lt;'Main Time Calc'!$B$45,'Main Time Calc'!$B$45+'End of Main Deg Calc'!O42,'Main Time Calc'!O20)</f>
        <v>5.6328639743999958</v>
      </c>
      <c r="P42" s="36">
        <f>IF((P20-'End of Main Deg Calc'!P42)&lt;'Main Time Calc'!$B$45,'Main Time Calc'!$B$45+'End of Main Deg Calc'!P42,'Main Time Calc'!P20)</f>
        <v>7.154752588800001</v>
      </c>
      <c r="Q42" s="36">
        <f>IF((Q20-'End of Main Deg Calc'!Q42)&lt;'Main Time Calc'!$B$45,'Main Time Calc'!$B$45+'End of Main Deg Calc'!Q42,'Main Time Calc'!Q20)</f>
        <v>8.6766412031999991</v>
      </c>
      <c r="R42" s="36">
        <f>IF((R20-'End of Main Deg Calc'!R42)&lt;'Main Time Calc'!$B$45,'Main Time Calc'!$B$45+'End of Main Deg Calc'!R42,'Main Time Calc'!R20)</f>
        <v>10.198529817599997</v>
      </c>
      <c r="T42" s="67"/>
      <c r="U42" s="2">
        <v>3300</v>
      </c>
      <c r="V42" s="4">
        <v>4.9609379999999996</v>
      </c>
      <c r="W42" s="4">
        <v>-3.4969955359999991</v>
      </c>
      <c r="X42" s="4">
        <v>-6.8644161935999994</v>
      </c>
      <c r="Y42" s="4">
        <v>-10.132721886400001</v>
      </c>
      <c r="Z42" s="4">
        <v>-13.918162110400001</v>
      </c>
      <c r="AA42" s="4">
        <v>-17.699418258666665</v>
      </c>
      <c r="AB42" s="4">
        <v>-20.950183009599996</v>
      </c>
      <c r="AC42" s="4">
        <v>-24.166244948799999</v>
      </c>
      <c r="AD42" s="4">
        <v>-27.319250804799996</v>
      </c>
      <c r="AE42" s="4">
        <v>-30.409200577599997</v>
      </c>
      <c r="AF42" s="4">
        <v>-31.606793911999993</v>
      </c>
      <c r="AG42" s="4">
        <v>-34.071912359999999</v>
      </c>
      <c r="AH42" s="4">
        <v>-35.125050974399997</v>
      </c>
      <c r="AI42" s="4">
        <v>-36.178189588800002</v>
      </c>
      <c r="AJ42" s="4">
        <v>-36.645391203199999</v>
      </c>
      <c r="AK42" s="4">
        <v>-38.167279817599997</v>
      </c>
    </row>
    <row r="43" spans="1:37" x14ac:dyDescent="0.25">
      <c r="A43" s="48"/>
      <c r="B43" s="19">
        <v>3500</v>
      </c>
      <c r="C43" s="36">
        <f>IF((C21-'End of Main Deg Calc'!C43)&lt;'Main Time Calc'!$B$45,'Main Time Calc'!$B$45+'End of Main Deg Calc'!C43,'Main Time Calc'!C21)</f>
        <v>4.9609379999999996</v>
      </c>
      <c r="D43" s="36">
        <f>IF((D21-'End of Main Deg Calc'!D43)&lt;'Main Time Calc'!$B$45,'Main Time Calc'!$B$45+'End of Main Deg Calc'!D43,'Main Time Calc'!D21)</f>
        <v>2.03125</v>
      </c>
      <c r="E43" s="36">
        <f>IF((E21-'End of Main Deg Calc'!E43)&lt;'Main Time Calc'!$B$45,'Main Time Calc'!$B$45+'End of Main Deg Calc'!E43,'Main Time Calc'!E21)</f>
        <v>3.9063000000000001E-2</v>
      </c>
      <c r="F43" s="36">
        <f>IF((F21-'End of Main Deg Calc'!F43)&lt;'Main Time Calc'!$B$45,'Main Time Calc'!$B$45+'End of Main Deg Calc'!F43,'Main Time Calc'!F21)</f>
        <v>-2.0703130000000001</v>
      </c>
      <c r="G43" s="36">
        <f>IF((G21-'End of Main Deg Calc'!G43)&lt;'Main Time Calc'!$B$45,'Main Time Calc'!$B$45+'End of Main Deg Calc'!G43,'Main Time Calc'!G21)</f>
        <v>-3.9453130000000001</v>
      </c>
      <c r="H43" s="36">
        <f>IF((H21-'End of Main Deg Calc'!H43)&lt;'Main Time Calc'!$B$45,'Main Time Calc'!$B$45+'End of Main Deg Calc'!H43,'Main Time Calc'!H21)</f>
        <v>-3.828125</v>
      </c>
      <c r="I43" s="36">
        <f>IF((I21-'End of Main Deg Calc'!I43)&lt;'Main Time Calc'!$B$45,'Main Time Calc'!$B$45+'End of Main Deg Calc'!I43,'Main Time Calc'!I21)</f>
        <v>-3.828125</v>
      </c>
      <c r="J43" s="36">
        <f>IF((J21-'End of Main Deg Calc'!J43)&lt;'Main Time Calc'!$B$45,'Main Time Calc'!$B$45+'End of Main Deg Calc'!J43,'Main Time Calc'!J21)</f>
        <v>-3.828125</v>
      </c>
      <c r="K43" s="36">
        <f>IF((K21-'End of Main Deg Calc'!K43)&lt;'Main Time Calc'!$B$45,'Main Time Calc'!$B$45+'End of Main Deg Calc'!K43,'Main Time Calc'!K21)</f>
        <v>-3.828125</v>
      </c>
      <c r="L43" s="36">
        <f>IF((L21-'End of Main Deg Calc'!L43)&lt;'Main Time Calc'!$B$45,'Main Time Calc'!$B$45+'End of Main Deg Calc'!L43,'Main Time Calc'!L21)</f>
        <v>-1.1913442080000003</v>
      </c>
      <c r="M43" s="36">
        <f>IF((M21-'End of Main Deg Calc'!M43)&lt;'Main Time Calc'!$B$45,'Main Time Calc'!$B$45+'End of Main Deg Calc'!M43,'Main Time Calc'!M21)</f>
        <v>3.7896770400000008</v>
      </c>
      <c r="N43" s="36">
        <f>IF((N21-'End of Main Deg Calc'!N43)&lt;'Main Time Calc'!$B$45,'Main Time Calc'!$B$45+'End of Main Deg Calc'!N43,'Main Time Calc'!N21)</f>
        <v>7.0886712000000003</v>
      </c>
      <c r="O43" s="36">
        <f>IF((O21-'End of Main Deg Calc'!O43)&lt;'Main Time Calc'!$B$45,'Main Time Calc'!$B$45+'End of Main Deg Calc'!O43,'Main Time Calc'!O21)</f>
        <v>8.7392100480000039</v>
      </c>
      <c r="P43" s="36">
        <f>IF((P21-'End of Main Deg Calc'!P43)&lt;'Main Time Calc'!$B$45,'Main Time Calc'!$B$45+'End of Main Deg Calc'!P43,'Main Time Calc'!P21)</f>
        <v>10.389748895999993</v>
      </c>
      <c r="Q43" s="36">
        <f>IF((Q21-'End of Main Deg Calc'!Q43)&lt;'Main Time Calc'!$B$45,'Main Time Calc'!$B$45+'End of Main Deg Calc'!Q43,'Main Time Calc'!Q21)</f>
        <v>12.040287743999997</v>
      </c>
      <c r="R43" s="36">
        <f>IF((R21-'End of Main Deg Calc'!R43)&lt;'Main Time Calc'!$B$45,'Main Time Calc'!$B$45+'End of Main Deg Calc'!R43,'Main Time Calc'!R21)</f>
        <v>13.690826592000001</v>
      </c>
      <c r="T43" s="67"/>
      <c r="U43" s="2">
        <v>3500</v>
      </c>
      <c r="V43" s="4">
        <v>4.9609379999999996</v>
      </c>
      <c r="W43" s="4">
        <v>-3.8320407200000002</v>
      </c>
      <c r="X43" s="4">
        <v>-7.4284671120000008</v>
      </c>
      <c r="Y43" s="4">
        <v>-10.621352728000002</v>
      </c>
      <c r="Z43" s="4">
        <v>-14.757420376000001</v>
      </c>
      <c r="AA43" s="4">
        <v>-18.940244306666667</v>
      </c>
      <c r="AB43" s="4">
        <v>-22.383901232000003</v>
      </c>
      <c r="AC43" s="4">
        <v>-25.855100096000005</v>
      </c>
      <c r="AD43" s="4">
        <v>-29.272726616</v>
      </c>
      <c r="AE43" s="4">
        <v>-32.636780791999996</v>
      </c>
      <c r="AF43" s="4">
        <v>-34.336552040000001</v>
      </c>
      <c r="AG43" s="4">
        <v>-37.049608200000002</v>
      </c>
      <c r="AH43" s="4">
        <v>-38.231397048000005</v>
      </c>
      <c r="AI43" s="4">
        <v>-39.413185895999995</v>
      </c>
      <c r="AJ43" s="4">
        <v>-40.009037743999997</v>
      </c>
      <c r="AK43" s="4">
        <v>-41.659576592000001</v>
      </c>
    </row>
    <row r="45" spans="1:37" ht="30" x14ac:dyDescent="0.25">
      <c r="A45" s="33" t="s">
        <v>56</v>
      </c>
      <c r="B45" s="35">
        <v>-30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T45" s="10"/>
      <c r="U45" s="10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5">
      <c r="A46" s="10"/>
      <c r="B46" s="10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T46" s="10"/>
      <c r="U46" s="10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5">
      <c r="A47" s="10"/>
      <c r="B47" s="11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T47" s="10"/>
      <c r="U47" s="11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x14ac:dyDescent="0.25">
      <c r="A48" s="10"/>
      <c r="B48" s="11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T48" s="10"/>
      <c r="U48" s="11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x14ac:dyDescent="0.25">
      <c r="A49" s="10"/>
      <c r="B49" s="11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T49" s="10"/>
      <c r="U49" s="11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1:37" x14ac:dyDescent="0.25">
      <c r="A50" s="10"/>
      <c r="B50" s="11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T50" s="10"/>
      <c r="U50" s="11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1:37" x14ac:dyDescent="0.25">
      <c r="A51" s="10"/>
      <c r="B51" s="11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T51" s="10"/>
      <c r="U51" s="11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1:37" x14ac:dyDescent="0.25">
      <c r="A52" s="10"/>
      <c r="B52" s="11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T52" s="10"/>
      <c r="U52" s="11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1:37" x14ac:dyDescent="0.25">
      <c r="A53" s="10"/>
      <c r="B53" s="11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T53" s="10"/>
      <c r="U53" s="11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1:37" x14ac:dyDescent="0.25">
      <c r="A54" s="10"/>
      <c r="B54" s="11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T54" s="10"/>
      <c r="U54" s="11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1:37" x14ac:dyDescent="0.25">
      <c r="A55" s="10"/>
      <c r="B55" s="11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T55" s="10"/>
      <c r="U55" s="11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1:37" x14ac:dyDescent="0.25">
      <c r="A56" s="10"/>
      <c r="B56" s="11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T56" s="10"/>
      <c r="U56" s="11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1:37" x14ac:dyDescent="0.25">
      <c r="A57" s="10"/>
      <c r="B57" s="11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T57" s="10"/>
      <c r="U57" s="11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1:37" x14ac:dyDescent="0.25">
      <c r="A58" s="10"/>
      <c r="B58" s="11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T58" s="10"/>
      <c r="U58" s="11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1:37" x14ac:dyDescent="0.25">
      <c r="A59" s="10"/>
      <c r="B59" s="11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T59" s="10"/>
      <c r="U59" s="11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1:37" x14ac:dyDescent="0.25">
      <c r="A60" s="10"/>
      <c r="B60" s="11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T60" s="10"/>
      <c r="U60" s="11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1:37" x14ac:dyDescent="0.25">
      <c r="A61" s="10"/>
      <c r="B61" s="11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T61" s="10"/>
      <c r="U61" s="11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1:37" x14ac:dyDescent="0.25">
      <c r="A62" s="10"/>
      <c r="B62" s="11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T62" s="10"/>
      <c r="U62" s="11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1:37" x14ac:dyDescent="0.25">
      <c r="A63" s="10"/>
      <c r="B63" s="11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T63" s="10"/>
      <c r="U63" s="11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1:37" x14ac:dyDescent="0.25">
      <c r="A64" s="10"/>
      <c r="B64" s="11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T64" s="10"/>
      <c r="U64" s="11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1:37" x14ac:dyDescent="0.25">
      <c r="A65" s="30"/>
      <c r="B65" s="11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T65" s="10"/>
      <c r="U65" s="11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1:37" x14ac:dyDescent="0.25">
      <c r="A66" s="28"/>
      <c r="B66" s="28"/>
    </row>
    <row r="67" spans="1:37" x14ac:dyDescent="0.25">
      <c r="A67" s="28"/>
      <c r="B67" s="28"/>
    </row>
    <row r="68" spans="1:37" x14ac:dyDescent="0.25">
      <c r="A68" s="28"/>
      <c r="B68" s="28"/>
    </row>
  </sheetData>
  <sheetProtection password="BAE5" sheet="1" objects="1" scenarios="1"/>
  <mergeCells count="12">
    <mergeCell ref="T23:U24"/>
    <mergeCell ref="V23:AK23"/>
    <mergeCell ref="T25:T43"/>
    <mergeCell ref="A23:B24"/>
    <mergeCell ref="C23:R23"/>
    <mergeCell ref="A25:A43"/>
    <mergeCell ref="A1:B2"/>
    <mergeCell ref="C1:R1"/>
    <mergeCell ref="T1:U2"/>
    <mergeCell ref="V1:AK1"/>
    <mergeCell ref="A3:A21"/>
    <mergeCell ref="T3:T21"/>
  </mergeCells>
  <conditionalFormatting sqref="C25:R4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7:R6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7:AK6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5:AK4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5:AK4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R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R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R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5:AK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AK21">
    <cfRule type="expression" dxfId="43" priority="1">
      <formula>C25&lt;V3</formula>
    </cfRule>
    <cfRule type="expression" dxfId="42" priority="2">
      <formula>C25&gt;V3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-0.249977111117893"/>
  </sheetPr>
  <dimension ref="A1:AL138"/>
  <sheetViews>
    <sheetView topLeftCell="B77" zoomScaleNormal="100" workbookViewId="0">
      <selection activeCell="C96" sqref="C96:R114"/>
    </sheetView>
  </sheetViews>
  <sheetFormatPr defaultColWidth="8.85546875" defaultRowHeight="15" x14ac:dyDescent="0.25"/>
  <cols>
    <col min="1" max="1" width="10.140625" style="9" bestFit="1" customWidth="1"/>
    <col min="2" max="2" width="10.28515625" style="9" customWidth="1"/>
    <col min="3" max="18" width="8.42578125" style="9" bestFit="1" customWidth="1"/>
    <col min="19" max="19" width="8.85546875" style="9"/>
    <col min="20" max="20" width="5" style="9" bestFit="1" customWidth="1"/>
    <col min="21" max="21" width="10.28515625" style="9" customWidth="1"/>
    <col min="22" max="22" width="6" style="9" bestFit="1" customWidth="1"/>
    <col min="23" max="37" width="5.140625" style="9" bestFit="1" customWidth="1"/>
    <col min="38" max="16384" width="8.85546875" style="9"/>
  </cols>
  <sheetData>
    <row r="1" spans="1:37" x14ac:dyDescent="0.25">
      <c r="A1" s="51" t="s">
        <v>22</v>
      </c>
      <c r="B1" s="51"/>
      <c r="C1" s="50" t="s">
        <v>10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T1" s="47" t="s">
        <v>54</v>
      </c>
      <c r="U1" s="47"/>
      <c r="V1" s="46" t="s">
        <v>10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</row>
    <row r="2" spans="1:37" ht="42.75" customHeight="1" x14ac:dyDescent="0.25">
      <c r="A2" s="51"/>
      <c r="B2" s="51"/>
      <c r="C2" s="17">
        <v>0</v>
      </c>
      <c r="D2" s="17">
        <v>10</v>
      </c>
      <c r="E2" s="17">
        <v>20</v>
      </c>
      <c r="F2" s="17">
        <v>30</v>
      </c>
      <c r="G2" s="17">
        <v>45</v>
      </c>
      <c r="H2" s="17">
        <v>55</v>
      </c>
      <c r="I2" s="17">
        <v>65</v>
      </c>
      <c r="J2" s="17">
        <v>75</v>
      </c>
      <c r="K2" s="17">
        <v>85</v>
      </c>
      <c r="L2" s="17">
        <v>95</v>
      </c>
      <c r="M2" s="17">
        <v>110</v>
      </c>
      <c r="N2" s="17">
        <v>120</v>
      </c>
      <c r="O2" s="17">
        <v>125</v>
      </c>
      <c r="P2" s="17">
        <v>130</v>
      </c>
      <c r="Q2" s="17">
        <v>135</v>
      </c>
      <c r="R2" s="17">
        <v>140</v>
      </c>
      <c r="T2" s="47"/>
      <c r="U2" s="47"/>
      <c r="V2" s="7">
        <v>0</v>
      </c>
      <c r="W2" s="7">
        <v>10</v>
      </c>
      <c r="X2" s="7">
        <v>20</v>
      </c>
      <c r="Y2" s="7">
        <v>30</v>
      </c>
      <c r="Z2" s="7">
        <v>45</v>
      </c>
      <c r="AA2" s="7">
        <v>55</v>
      </c>
      <c r="AB2" s="7">
        <v>65</v>
      </c>
      <c r="AC2" s="7">
        <v>75</v>
      </c>
      <c r="AD2" s="7">
        <v>85</v>
      </c>
      <c r="AE2" s="7">
        <v>95</v>
      </c>
      <c r="AF2" s="7">
        <v>110</v>
      </c>
      <c r="AG2" s="7">
        <v>120</v>
      </c>
      <c r="AH2" s="7">
        <v>125</v>
      </c>
      <c r="AI2" s="7">
        <v>130</v>
      </c>
      <c r="AJ2" s="7">
        <v>135</v>
      </c>
      <c r="AK2" s="7">
        <v>140</v>
      </c>
    </row>
    <row r="3" spans="1:37" x14ac:dyDescent="0.25">
      <c r="A3" s="51" t="s">
        <v>7</v>
      </c>
      <c r="B3" s="17">
        <v>620</v>
      </c>
      <c r="C3" s="5">
        <v>3212.5675936446983</v>
      </c>
      <c r="D3" s="5">
        <v>3215.5778276178185</v>
      </c>
      <c r="E3" s="5">
        <v>3256.8860339618204</v>
      </c>
      <c r="F3" s="5">
        <v>3347.4843043125002</v>
      </c>
      <c r="G3" s="5">
        <v>3456.752853410344</v>
      </c>
      <c r="H3" s="5">
        <v>3612.6553856389723</v>
      </c>
      <c r="I3" s="5">
        <v>3947.8596771737789</v>
      </c>
      <c r="J3" s="5">
        <v>4325.9470137928802</v>
      </c>
      <c r="K3" s="5">
        <v>4633.3065824773948</v>
      </c>
      <c r="L3" s="5">
        <v>4990.105976896888</v>
      </c>
      <c r="M3" s="5">
        <v>5308.2532202306247</v>
      </c>
      <c r="N3" s="5">
        <v>5568.0924672563051</v>
      </c>
      <c r="O3" s="5">
        <v>5768.9914847153505</v>
      </c>
      <c r="P3" s="5">
        <v>5915.921848040125</v>
      </c>
      <c r="Q3" s="5">
        <v>6024.3839898494625</v>
      </c>
      <c r="R3" s="5">
        <v>6083.4681362644988</v>
      </c>
      <c r="T3" s="47" t="s">
        <v>7</v>
      </c>
      <c r="U3" s="7">
        <v>620</v>
      </c>
      <c r="V3" s="8">
        <v>3223.1512491134226</v>
      </c>
      <c r="W3" s="8">
        <v>3223.1512491134226</v>
      </c>
      <c r="X3" s="8">
        <v>3241.7794903881813</v>
      </c>
      <c r="Y3" s="8">
        <v>3486.718569820785</v>
      </c>
      <c r="Z3" s="8">
        <v>3518.2523629493094</v>
      </c>
      <c r="AA3" s="8">
        <v>3617.453771182044</v>
      </c>
      <c r="AB3" s="8">
        <v>3751.9706275694157</v>
      </c>
      <c r="AC3" s="8">
        <v>4558.7226301335932</v>
      </c>
      <c r="AD3" s="8">
        <v>4811.3748843529738</v>
      </c>
      <c r="AE3" s="8">
        <v>5132.2578508757151</v>
      </c>
      <c r="AF3" s="8">
        <v>5568.6193679807284</v>
      </c>
      <c r="AG3" s="8">
        <v>5944.7730360026153</v>
      </c>
      <c r="AH3" s="8">
        <v>6070.7811005187441</v>
      </c>
      <c r="AI3" s="8">
        <v>6228.2913155725073</v>
      </c>
      <c r="AJ3" s="8">
        <v>6354.2993800886361</v>
      </c>
      <c r="AK3" s="8">
        <v>6511.8093263251958</v>
      </c>
    </row>
    <row r="4" spans="1:37" x14ac:dyDescent="0.25">
      <c r="A4" s="51"/>
      <c r="B4" s="17">
        <v>650</v>
      </c>
      <c r="C4" s="5">
        <v>3097.8531056999591</v>
      </c>
      <c r="D4" s="5">
        <v>3077.5712197251096</v>
      </c>
      <c r="E4" s="5">
        <v>3092.9628294234135</v>
      </c>
      <c r="F4" s="5">
        <v>3137.2281124565602</v>
      </c>
      <c r="G4" s="5">
        <v>3237.7918898711673</v>
      </c>
      <c r="H4" s="5">
        <v>3439.3616797918635</v>
      </c>
      <c r="I4" s="5">
        <v>3652.9819113991234</v>
      </c>
      <c r="J4" s="5">
        <v>3910.157863876238</v>
      </c>
      <c r="K4" s="5">
        <v>4302.2332157933097</v>
      </c>
      <c r="L4" s="5">
        <v>4657.2223792162358</v>
      </c>
      <c r="M4" s="5">
        <v>4957.9789089057085</v>
      </c>
      <c r="N4" s="5">
        <v>5201.9040680258404</v>
      </c>
      <c r="O4" s="5">
        <v>5386.8975585651433</v>
      </c>
      <c r="P4" s="5">
        <v>5520.4517367597728</v>
      </c>
      <c r="Q4" s="5">
        <v>5588.2854470923448</v>
      </c>
      <c r="R4" s="5">
        <v>5698.8814212198695</v>
      </c>
      <c r="T4" s="47"/>
      <c r="U4" s="7">
        <v>650</v>
      </c>
      <c r="V4" s="8">
        <v>3089.1943091198827</v>
      </c>
      <c r="W4" s="8">
        <v>3089.1943091198827</v>
      </c>
      <c r="X4" s="8">
        <v>3089.1943091198827</v>
      </c>
      <c r="Y4" s="8">
        <v>2308.3367662010664</v>
      </c>
      <c r="Z4" s="8">
        <v>2567.4922311703317</v>
      </c>
      <c r="AA4" s="8">
        <v>3447.3359749271772</v>
      </c>
      <c r="AB4" s="8">
        <v>3576.0869306930977</v>
      </c>
      <c r="AC4" s="8">
        <v>4357.3369306930972</v>
      </c>
      <c r="AD4" s="8">
        <v>4657.6634139484522</v>
      </c>
      <c r="AE4" s="8">
        <v>4952.7195580894377</v>
      </c>
      <c r="AF4" s="8">
        <v>5374.8154195935149</v>
      </c>
      <c r="AG4" s="8">
        <v>5675.2961888242844</v>
      </c>
      <c r="AH4" s="8">
        <v>5798.5322364014564</v>
      </c>
      <c r="AI4" s="8">
        <v>5948.7727492219692</v>
      </c>
      <c r="AJ4" s="8">
        <v>6068.9650569142768</v>
      </c>
      <c r="AK4" s="8">
        <v>6219.2053133245336</v>
      </c>
    </row>
    <row r="5" spans="1:37" x14ac:dyDescent="0.25">
      <c r="A5" s="51"/>
      <c r="B5" s="17">
        <v>800</v>
      </c>
      <c r="C5" s="5">
        <v>2313.0122440449177</v>
      </c>
      <c r="D5" s="5">
        <v>2312.8180722653442</v>
      </c>
      <c r="E5" s="5">
        <v>2308.4926554346262</v>
      </c>
      <c r="F5" s="5">
        <v>2323.4553869910974</v>
      </c>
      <c r="G5" s="5">
        <v>2401.2304377439614</v>
      </c>
      <c r="H5" s="5">
        <v>2547.7496817651627</v>
      </c>
      <c r="I5" s="5">
        <v>2738.5983869828501</v>
      </c>
      <c r="J5" s="5">
        <v>2968.0375739997867</v>
      </c>
      <c r="K5" s="5">
        <v>3244.9700047820329</v>
      </c>
      <c r="L5" s="5">
        <v>3560.1675862582078</v>
      </c>
      <c r="M5" s="5">
        <v>3897.1186770663844</v>
      </c>
      <c r="N5" s="5">
        <v>4148.3037233736532</v>
      </c>
      <c r="O5" s="5">
        <v>4327.1258165311283</v>
      </c>
      <c r="P5" s="5">
        <v>4447.0038774470404</v>
      </c>
      <c r="Q5" s="5">
        <v>4524.9899302847643</v>
      </c>
      <c r="R5" s="5">
        <v>4565.3299375240522</v>
      </c>
      <c r="T5" s="47"/>
      <c r="U5" s="7">
        <v>800</v>
      </c>
      <c r="V5" s="8">
        <v>2473.6789340828586</v>
      </c>
      <c r="W5" s="8">
        <v>2488.5895559780906</v>
      </c>
      <c r="X5" s="8">
        <v>2469.4317772484051</v>
      </c>
      <c r="Y5" s="8">
        <v>1821.2357733447677</v>
      </c>
      <c r="Z5" s="8">
        <v>1826.8309328840573</v>
      </c>
      <c r="AA5" s="8">
        <v>2628.3929452152743</v>
      </c>
      <c r="AB5" s="8">
        <v>2636.8684996182697</v>
      </c>
      <c r="AC5" s="8">
        <v>3499.919231025216</v>
      </c>
      <c r="AD5" s="8">
        <v>3973.3960220380927</v>
      </c>
      <c r="AE5" s="8">
        <v>4058.72230795936</v>
      </c>
      <c r="AF5" s="8">
        <v>4185.6042693995778</v>
      </c>
      <c r="AG5" s="8">
        <v>4263.1356083938135</v>
      </c>
      <c r="AH5" s="8">
        <v>4319.8788959832173</v>
      </c>
      <c r="AI5" s="8">
        <v>4369.0933218406935</v>
      </c>
      <c r="AJ5" s="8">
        <v>4418.1810916793238</v>
      </c>
      <c r="AK5" s="8">
        <v>4442.9876836710755</v>
      </c>
    </row>
    <row r="6" spans="1:37" x14ac:dyDescent="0.25">
      <c r="A6" s="51"/>
      <c r="B6" s="17">
        <v>1000</v>
      </c>
      <c r="C6" s="5">
        <v>1482.4126631073686</v>
      </c>
      <c r="D6" s="5">
        <v>1478.2333429858534</v>
      </c>
      <c r="E6" s="5">
        <v>1479.1777016759913</v>
      </c>
      <c r="F6" s="5">
        <v>1502.1884722320467</v>
      </c>
      <c r="G6" s="5">
        <v>1548.0151528838169</v>
      </c>
      <c r="H6" s="5">
        <v>1622.1627452052478</v>
      </c>
      <c r="I6" s="5">
        <v>1725.5781523413848</v>
      </c>
      <c r="J6" s="5">
        <v>1868.0935782067627</v>
      </c>
      <c r="K6" s="5">
        <v>2049.1039903695873</v>
      </c>
      <c r="L6" s="5">
        <v>2257.4986997500164</v>
      </c>
      <c r="M6" s="5">
        <v>2446.4214678009598</v>
      </c>
      <c r="N6" s="5">
        <v>2636.7314925287114</v>
      </c>
      <c r="O6" s="5">
        <v>2783.5258149703118</v>
      </c>
      <c r="P6" s="5">
        <v>2894.2353675797331</v>
      </c>
      <c r="Q6" s="5">
        <v>2967.5369654008882</v>
      </c>
      <c r="R6" s="5">
        <v>3003.9691988572445</v>
      </c>
      <c r="T6" s="47"/>
      <c r="U6" s="7">
        <v>1000</v>
      </c>
      <c r="V6" s="8">
        <v>1448.5671784528533</v>
      </c>
      <c r="W6" s="8">
        <v>1405.4870418267819</v>
      </c>
      <c r="X6" s="8">
        <v>1401.2476277782871</v>
      </c>
      <c r="Y6" s="8">
        <v>1419.4360815992491</v>
      </c>
      <c r="Z6" s="8">
        <v>1443.299880033519</v>
      </c>
      <c r="AA6" s="8">
        <v>2071.1861203491926</v>
      </c>
      <c r="AB6" s="8">
        <v>2074.592960844514</v>
      </c>
      <c r="AC6" s="8">
        <v>2765.0003085018238</v>
      </c>
      <c r="AD6" s="8">
        <v>3260.0953228258004</v>
      </c>
      <c r="AE6" s="8">
        <v>3258.2572872571072</v>
      </c>
      <c r="AF6" s="8">
        <v>3142.22646176832</v>
      </c>
      <c r="AG6" s="8">
        <v>3045.5235673100801</v>
      </c>
      <c r="AH6" s="8">
        <v>3043.1728129545245</v>
      </c>
      <c r="AI6" s="8">
        <v>3004.391101580622</v>
      </c>
      <c r="AJ6" s="8">
        <v>2946.0782235400534</v>
      </c>
      <c r="AK6" s="8">
        <v>2907.2965121661509</v>
      </c>
    </row>
    <row r="7" spans="1:37" x14ac:dyDescent="0.25">
      <c r="A7" s="51"/>
      <c r="B7" s="17">
        <v>1200</v>
      </c>
      <c r="C7" s="5">
        <v>904.17353845593323</v>
      </c>
      <c r="D7" s="5">
        <v>905.80154822114355</v>
      </c>
      <c r="E7" s="5">
        <v>916.05159524203464</v>
      </c>
      <c r="F7" s="5">
        <v>936.9393911960924</v>
      </c>
      <c r="G7" s="5">
        <v>964.82693658433072</v>
      </c>
      <c r="H7" s="5">
        <v>1013.5202211745387</v>
      </c>
      <c r="I7" s="5">
        <v>1061.6422104934441</v>
      </c>
      <c r="J7" s="5">
        <v>1124.8307892737109</v>
      </c>
      <c r="K7" s="5">
        <v>1276.9803511663615</v>
      </c>
      <c r="L7" s="5">
        <v>1398.1129098656002</v>
      </c>
      <c r="M7" s="5">
        <v>1573.1369489566578</v>
      </c>
      <c r="N7" s="5">
        <v>1724.9474814398579</v>
      </c>
      <c r="O7" s="5">
        <v>1827.7633709021159</v>
      </c>
      <c r="P7" s="5">
        <v>1932.9052536244621</v>
      </c>
      <c r="Q7" s="5">
        <v>2006.8212845839646</v>
      </c>
      <c r="R7" s="5">
        <v>2043.4643222938312</v>
      </c>
      <c r="T7" s="47"/>
      <c r="U7" s="7">
        <v>1200</v>
      </c>
      <c r="V7" s="8">
        <v>1110.9007249815261</v>
      </c>
      <c r="W7" s="8">
        <v>1077.7010866615965</v>
      </c>
      <c r="X7" s="8">
        <v>1072.8270784533277</v>
      </c>
      <c r="Y7" s="8">
        <v>1148.7150100995527</v>
      </c>
      <c r="Z7" s="8">
        <v>1325.7490088036268</v>
      </c>
      <c r="AA7" s="8">
        <v>1591.4849814062222</v>
      </c>
      <c r="AB7" s="8">
        <v>1702.145867535158</v>
      </c>
      <c r="AC7" s="8">
        <v>2256.8845441778476</v>
      </c>
      <c r="AD7" s="8">
        <v>2665.4475287013106</v>
      </c>
      <c r="AE7" s="8">
        <v>2653.8215861875315</v>
      </c>
      <c r="AF7" s="8">
        <v>2657.7003545305138</v>
      </c>
      <c r="AG7" s="8">
        <v>3636.1549366490417</v>
      </c>
      <c r="AH7" s="8">
        <v>3638.1416228734961</v>
      </c>
      <c r="AI7" s="8">
        <v>4468.2196784290518</v>
      </c>
      <c r="AJ7" s="8">
        <v>4470.1117605475793</v>
      </c>
      <c r="AK7" s="8">
        <v>4470.1117605475793</v>
      </c>
    </row>
    <row r="8" spans="1:37" x14ac:dyDescent="0.25">
      <c r="A8" s="51"/>
      <c r="B8" s="17">
        <v>1400</v>
      </c>
      <c r="C8" s="5">
        <v>647.68546406120072</v>
      </c>
      <c r="D8" s="5">
        <v>650.33503096456002</v>
      </c>
      <c r="E8" s="5">
        <v>662.24839569187748</v>
      </c>
      <c r="F8" s="5">
        <v>680.47736279661626</v>
      </c>
      <c r="G8" s="5">
        <v>698.01596214022402</v>
      </c>
      <c r="H8" s="5">
        <v>733.26079949449513</v>
      </c>
      <c r="I8" s="5">
        <v>752.02232914247634</v>
      </c>
      <c r="J8" s="5">
        <v>775.876637439614</v>
      </c>
      <c r="K8" s="5">
        <v>833.33042339035433</v>
      </c>
      <c r="L8" s="5">
        <v>903.18683765357719</v>
      </c>
      <c r="M8" s="5">
        <v>1025.562308142649</v>
      </c>
      <c r="N8" s="5">
        <v>1150.5822652105144</v>
      </c>
      <c r="O8" s="5">
        <v>1235.1292202798504</v>
      </c>
      <c r="P8" s="5">
        <v>1342.6904202957066</v>
      </c>
      <c r="Q8" s="5">
        <v>1420.8610389643322</v>
      </c>
      <c r="R8" s="5">
        <v>1459.5735349353722</v>
      </c>
      <c r="T8" s="47"/>
      <c r="U8" s="7">
        <v>1400</v>
      </c>
      <c r="V8" s="8">
        <v>926.69409690702412</v>
      </c>
      <c r="W8" s="8">
        <v>915.68048062246726</v>
      </c>
      <c r="X8" s="8">
        <v>968.8604586554485</v>
      </c>
      <c r="Y8" s="8">
        <v>1089.2162054135065</v>
      </c>
      <c r="Z8" s="8">
        <v>1179.7520818830326</v>
      </c>
      <c r="AA8" s="8">
        <v>1522.3875111369409</v>
      </c>
      <c r="AB8" s="8">
        <v>1813.0545021757548</v>
      </c>
      <c r="AC8" s="8">
        <v>2416.9082394674706</v>
      </c>
      <c r="AD8" s="8">
        <v>2400.1868446796575</v>
      </c>
      <c r="AE8" s="8">
        <v>2373.3494266564576</v>
      </c>
      <c r="AF8" s="8">
        <v>2344.1470616195184</v>
      </c>
      <c r="AG8" s="8">
        <v>3515.2187339294223</v>
      </c>
      <c r="AH8" s="8">
        <v>5183.9026862868204</v>
      </c>
      <c r="AI8" s="8">
        <v>5178.3017669964684</v>
      </c>
      <c r="AJ8" s="8">
        <v>5169.7681622772161</v>
      </c>
      <c r="AK8" s="8">
        <v>5157.4949524585154</v>
      </c>
    </row>
    <row r="9" spans="1:37" x14ac:dyDescent="0.25">
      <c r="A9" s="51"/>
      <c r="B9" s="17">
        <v>1550</v>
      </c>
      <c r="C9" s="5">
        <v>518.089770324553</v>
      </c>
      <c r="D9" s="5">
        <v>520.79799090608776</v>
      </c>
      <c r="E9" s="5">
        <v>531.9103338574464</v>
      </c>
      <c r="F9" s="5">
        <v>546.8320231041821</v>
      </c>
      <c r="G9" s="5">
        <v>553.29039433265268</v>
      </c>
      <c r="H9" s="5">
        <v>575.69725984558715</v>
      </c>
      <c r="I9" s="5">
        <v>582.2854493673417</v>
      </c>
      <c r="J9" s="5">
        <v>587.89107690118419</v>
      </c>
      <c r="K9" s="5">
        <v>616.38839540708591</v>
      </c>
      <c r="L9" s="5">
        <v>652.72420900644124</v>
      </c>
      <c r="M9" s="5">
        <v>739.55061648444655</v>
      </c>
      <c r="N9" s="5">
        <v>836.31578191897802</v>
      </c>
      <c r="O9" s="5">
        <v>915.32798127469118</v>
      </c>
      <c r="P9" s="5">
        <v>1025.0399340450119</v>
      </c>
      <c r="Q9" s="5">
        <v>1107.9253912888416</v>
      </c>
      <c r="R9" s="5">
        <v>1149.4988320352404</v>
      </c>
      <c r="T9" s="47"/>
      <c r="U9" s="7">
        <v>1550</v>
      </c>
      <c r="V9" s="8">
        <v>822.73939959791801</v>
      </c>
      <c r="W9" s="8">
        <v>816.44955897075636</v>
      </c>
      <c r="X9" s="8">
        <v>791.50451699775635</v>
      </c>
      <c r="Y9" s="8">
        <v>866.16274891997762</v>
      </c>
      <c r="Z9" s="8">
        <v>1084.4789745813162</v>
      </c>
      <c r="AA9" s="8">
        <v>1729.9122974750005</v>
      </c>
      <c r="AB9" s="8">
        <v>2257.0698703379603</v>
      </c>
      <c r="AC9" s="8">
        <v>2579.208546916409</v>
      </c>
      <c r="AD9" s="8">
        <v>2564.6894088782246</v>
      </c>
      <c r="AE9" s="8">
        <v>2551.92789151432</v>
      </c>
      <c r="AF9" s="8">
        <v>2953.6775308236474</v>
      </c>
      <c r="AG9" s="8">
        <v>4780.3541901271274</v>
      </c>
      <c r="AH9" s="8">
        <v>4653.3338613819433</v>
      </c>
      <c r="AI9" s="8">
        <v>4646.5055233538042</v>
      </c>
      <c r="AJ9" s="8">
        <v>4640.4139271695303</v>
      </c>
      <c r="AK9" s="8">
        <v>4643.944529923685</v>
      </c>
    </row>
    <row r="10" spans="1:37" x14ac:dyDescent="0.25">
      <c r="A10" s="51"/>
      <c r="B10" s="17">
        <v>1700</v>
      </c>
      <c r="C10" s="5">
        <v>451.8539558097811</v>
      </c>
      <c r="D10" s="5">
        <v>455.44667426186345</v>
      </c>
      <c r="E10" s="5">
        <v>465.76535381184317</v>
      </c>
      <c r="F10" s="5">
        <v>476.28453364025722</v>
      </c>
      <c r="G10" s="5">
        <v>476.31814038261797</v>
      </c>
      <c r="H10" s="5">
        <v>489.96684190106458</v>
      </c>
      <c r="I10" s="5">
        <v>487.84093358032817</v>
      </c>
      <c r="J10" s="5">
        <v>485.42927276153102</v>
      </c>
      <c r="K10" s="5">
        <v>499.2109911743247</v>
      </c>
      <c r="L10" s="5">
        <v>519.27612986800659</v>
      </c>
      <c r="M10" s="5">
        <v>576.76174641425916</v>
      </c>
      <c r="N10" s="5">
        <v>650.3028666581007</v>
      </c>
      <c r="O10" s="5">
        <v>721.61255525360002</v>
      </c>
      <c r="P10" s="5">
        <v>824.37673707304464</v>
      </c>
      <c r="Q10" s="5">
        <v>904.64980123105795</v>
      </c>
      <c r="R10" s="5">
        <v>944.48809245632378</v>
      </c>
      <c r="T10" s="47"/>
      <c r="U10" s="7">
        <v>1700</v>
      </c>
      <c r="V10" s="8">
        <v>742.21343263724907</v>
      </c>
      <c r="W10" s="8">
        <v>741.06333684267315</v>
      </c>
      <c r="X10" s="8">
        <v>758.17804859907665</v>
      </c>
      <c r="Y10" s="8">
        <v>839.71949386087283</v>
      </c>
      <c r="Z10" s="8">
        <v>1373.6926026145629</v>
      </c>
      <c r="AA10" s="8">
        <v>2144.4338699083587</v>
      </c>
      <c r="AB10" s="8">
        <v>2525.9138484072655</v>
      </c>
      <c r="AC10" s="8">
        <v>3198.8349862468144</v>
      </c>
      <c r="AD10" s="8">
        <v>3455.3253837033762</v>
      </c>
      <c r="AE10" s="8">
        <v>3632.2638685398483</v>
      </c>
      <c r="AF10" s="8">
        <v>4113.3105438744224</v>
      </c>
      <c r="AG10" s="8">
        <v>4485.7966218301199</v>
      </c>
      <c r="AH10" s="8">
        <v>4363.5371659776292</v>
      </c>
      <c r="AI10" s="8">
        <v>4326.1837873803915</v>
      </c>
      <c r="AJ10" s="8">
        <v>4336.1807061999598</v>
      </c>
      <c r="AK10" s="8">
        <v>4340.9980797441094</v>
      </c>
    </row>
    <row r="11" spans="1:37" x14ac:dyDescent="0.25">
      <c r="A11" s="51"/>
      <c r="B11" s="17">
        <v>1800</v>
      </c>
      <c r="C11" s="5">
        <v>438.7171102040827</v>
      </c>
      <c r="D11" s="5">
        <v>442.08906730247395</v>
      </c>
      <c r="E11" s="5">
        <v>452.00448397906246</v>
      </c>
      <c r="F11" s="5">
        <v>458.17834658033786</v>
      </c>
      <c r="G11" s="5">
        <v>461.21799041358815</v>
      </c>
      <c r="H11" s="5">
        <v>467.49708977381931</v>
      </c>
      <c r="I11" s="5">
        <v>461.39836888888891</v>
      </c>
      <c r="J11" s="5">
        <v>456.6904162151111</v>
      </c>
      <c r="K11" s="5">
        <v>461.29678032900745</v>
      </c>
      <c r="L11" s="5">
        <v>473.22464837706195</v>
      </c>
      <c r="M11" s="5">
        <v>511.04646442961734</v>
      </c>
      <c r="N11" s="5">
        <v>566.29734995752528</v>
      </c>
      <c r="O11" s="5">
        <v>626.48428630443254</v>
      </c>
      <c r="P11" s="5">
        <v>716.04944842905832</v>
      </c>
      <c r="Q11" s="5">
        <v>787.10194786398688</v>
      </c>
      <c r="R11" s="5">
        <v>822.76129204876156</v>
      </c>
      <c r="T11" s="47"/>
      <c r="U11" s="7">
        <v>1800</v>
      </c>
      <c r="V11" s="8">
        <v>698.2450358838995</v>
      </c>
      <c r="W11" s="8">
        <v>698.99507395648197</v>
      </c>
      <c r="X11" s="8">
        <v>711.3628011949188</v>
      </c>
      <c r="Y11" s="8">
        <v>815.76636991473788</v>
      </c>
      <c r="Z11" s="8">
        <v>1650.0743425734963</v>
      </c>
      <c r="AA11" s="8">
        <v>2370.9945201185183</v>
      </c>
      <c r="AB11" s="8">
        <v>2999.4506029067852</v>
      </c>
      <c r="AC11" s="8">
        <v>3551.2781161504072</v>
      </c>
      <c r="AD11" s="8">
        <v>3710.9005298499037</v>
      </c>
      <c r="AE11" s="8">
        <v>4015.5109494592962</v>
      </c>
      <c r="AF11" s="8">
        <v>4171.2581851811074</v>
      </c>
      <c r="AG11" s="8">
        <v>4211.9283688888891</v>
      </c>
      <c r="AH11" s="8">
        <v>4145.1798259022225</v>
      </c>
      <c r="AI11" s="8">
        <v>4149.2289087811132</v>
      </c>
      <c r="AJ11" s="8">
        <v>4162.3637386077589</v>
      </c>
      <c r="AK11" s="8">
        <v>4166.4128214866496</v>
      </c>
    </row>
    <row r="12" spans="1:37" x14ac:dyDescent="0.25">
      <c r="A12" s="51"/>
      <c r="B12" s="17">
        <v>2000</v>
      </c>
      <c r="C12" s="5">
        <v>414.10632706467419</v>
      </c>
      <c r="D12" s="5">
        <v>414.54028474800214</v>
      </c>
      <c r="E12" s="5">
        <v>414.97113557121781</v>
      </c>
      <c r="F12" s="5">
        <v>424.50720483357333</v>
      </c>
      <c r="G12" s="5">
        <v>421.6969782546667</v>
      </c>
      <c r="H12" s="5">
        <v>430.04256421416005</v>
      </c>
      <c r="I12" s="5">
        <v>416.5178280447289</v>
      </c>
      <c r="J12" s="5">
        <v>417.18821579285333</v>
      </c>
      <c r="K12" s="5">
        <v>419.84333930325334</v>
      </c>
      <c r="L12" s="5">
        <v>425.8409306294667</v>
      </c>
      <c r="M12" s="5">
        <v>449.07222817307741</v>
      </c>
      <c r="N12" s="5">
        <v>485.55742145325314</v>
      </c>
      <c r="O12" s="5">
        <v>530.11894938359455</v>
      </c>
      <c r="P12" s="5">
        <v>595.8419282388586</v>
      </c>
      <c r="Q12" s="5">
        <v>648.92586477413352</v>
      </c>
      <c r="R12" s="5">
        <v>675.85949227278957</v>
      </c>
      <c r="T12" s="47"/>
      <c r="U12" s="7">
        <v>2000</v>
      </c>
      <c r="V12" s="8">
        <v>664.93122465194028</v>
      </c>
      <c r="W12" s="8">
        <v>789.84953496647677</v>
      </c>
      <c r="X12" s="8">
        <v>922.56329859212451</v>
      </c>
      <c r="Y12" s="8">
        <v>903.31642874871113</v>
      </c>
      <c r="Z12" s="8">
        <v>1690.3316851983645</v>
      </c>
      <c r="AA12" s="8">
        <v>2176.6460899703466</v>
      </c>
      <c r="AB12" s="8">
        <v>2999.4150425190614</v>
      </c>
      <c r="AC12" s="8">
        <v>3497.8620721061975</v>
      </c>
      <c r="AD12" s="8">
        <v>3664.9556585934029</v>
      </c>
      <c r="AE12" s="8">
        <v>3711.1102926325229</v>
      </c>
      <c r="AF12" s="8">
        <v>3972.3191026300797</v>
      </c>
      <c r="AG12" s="8">
        <v>4145.2634885826556</v>
      </c>
      <c r="AH12" s="8">
        <v>4213.4544112608319</v>
      </c>
      <c r="AI12" s="8">
        <v>4327.3072976588692</v>
      </c>
      <c r="AJ12" s="8">
        <v>4415.9394133333326</v>
      </c>
      <c r="AK12" s="8">
        <v>4503.821309513899</v>
      </c>
    </row>
    <row r="13" spans="1:37" x14ac:dyDescent="0.25">
      <c r="A13" s="51"/>
      <c r="B13" s="17">
        <v>2200</v>
      </c>
      <c r="C13" s="5">
        <v>398.4310172454334</v>
      </c>
      <c r="D13" s="5">
        <v>408.86643227037575</v>
      </c>
      <c r="E13" s="5">
        <v>412.42698740747312</v>
      </c>
      <c r="F13" s="5">
        <v>410.26205551009298</v>
      </c>
      <c r="G13" s="5">
        <v>419.32269525052118</v>
      </c>
      <c r="H13" s="5">
        <v>409.14559726723888</v>
      </c>
      <c r="I13" s="5">
        <v>412.73057663464732</v>
      </c>
      <c r="J13" s="5">
        <v>404.57136267245892</v>
      </c>
      <c r="K13" s="5">
        <v>399.26669800592924</v>
      </c>
      <c r="L13" s="5">
        <v>401.38822731450193</v>
      </c>
      <c r="M13" s="5">
        <v>414.60057822663367</v>
      </c>
      <c r="N13" s="5">
        <v>436.90961678147636</v>
      </c>
      <c r="O13" s="5">
        <v>465.51660443559081</v>
      </c>
      <c r="P13" s="5">
        <v>508.17511252074183</v>
      </c>
      <c r="Q13" s="5">
        <v>542.91953473543663</v>
      </c>
      <c r="R13" s="5">
        <v>560.72372430634084</v>
      </c>
      <c r="T13" s="47"/>
      <c r="U13" s="7">
        <v>2200</v>
      </c>
      <c r="V13" s="8">
        <v>594.60743182692636</v>
      </c>
      <c r="W13" s="8">
        <v>840.67645592810015</v>
      </c>
      <c r="X13" s="8">
        <v>1080.4913775983296</v>
      </c>
      <c r="Y13" s="8">
        <v>1156.3776367974401</v>
      </c>
      <c r="Z13" s="8">
        <v>1747.1498670165463</v>
      </c>
      <c r="AA13" s="8">
        <v>2640.9571278491344</v>
      </c>
      <c r="AB13" s="8">
        <v>3054.8790503504815</v>
      </c>
      <c r="AC13" s="8">
        <v>3805.8643783987745</v>
      </c>
      <c r="AD13" s="8">
        <v>3834.0573672727269</v>
      </c>
      <c r="AE13" s="8">
        <v>3819.8762327435534</v>
      </c>
      <c r="AF13" s="8">
        <v>3847.5891308282694</v>
      </c>
      <c r="AG13" s="8">
        <v>3692.6207116358596</v>
      </c>
      <c r="AH13" s="8">
        <v>3688.589939180451</v>
      </c>
      <c r="AI13" s="8">
        <v>3705.0613835314916</v>
      </c>
      <c r="AJ13" s="8">
        <v>3722.2613875268412</v>
      </c>
      <c r="AK13" s="8">
        <v>3738.5176513514871</v>
      </c>
    </row>
    <row r="14" spans="1:37" x14ac:dyDescent="0.25">
      <c r="A14" s="51"/>
      <c r="B14" s="17">
        <v>2400</v>
      </c>
      <c r="C14" s="5">
        <v>388.61111111111109</v>
      </c>
      <c r="D14" s="5">
        <v>389.87529944055103</v>
      </c>
      <c r="E14" s="5">
        <v>392.35882369909336</v>
      </c>
      <c r="F14" s="5">
        <v>393.65406364066678</v>
      </c>
      <c r="G14" s="5">
        <v>390.56049145884435</v>
      </c>
      <c r="H14" s="5">
        <v>393.43903079879112</v>
      </c>
      <c r="I14" s="5">
        <v>392.03869966207998</v>
      </c>
      <c r="J14" s="5">
        <v>392.31659859655826</v>
      </c>
      <c r="K14" s="5">
        <v>385.51303294455113</v>
      </c>
      <c r="L14" s="5">
        <v>385.26044847383469</v>
      </c>
      <c r="M14" s="5">
        <v>391.60217263272006</v>
      </c>
      <c r="N14" s="5">
        <v>404.91951345927816</v>
      </c>
      <c r="O14" s="5">
        <v>423.54939595684982</v>
      </c>
      <c r="P14" s="5">
        <v>445.80781969349329</v>
      </c>
      <c r="Q14" s="5">
        <v>465.15979505466134</v>
      </c>
      <c r="R14" s="5">
        <v>474.33024627861334</v>
      </c>
      <c r="T14" s="47"/>
      <c r="U14" s="7">
        <v>2400</v>
      </c>
      <c r="V14" s="8">
        <v>531.73180555555552</v>
      </c>
      <c r="W14" s="8">
        <v>695.25640844069335</v>
      </c>
      <c r="X14" s="8">
        <v>699.39918581931556</v>
      </c>
      <c r="Y14" s="8">
        <v>820.72930668643562</v>
      </c>
      <c r="Z14" s="8">
        <v>1572.138166648569</v>
      </c>
      <c r="AA14" s="8">
        <v>2320.2310223550135</v>
      </c>
      <c r="AB14" s="8">
        <v>2978.384663229449</v>
      </c>
      <c r="AC14" s="8">
        <v>3466.6480527004624</v>
      </c>
      <c r="AD14" s="8">
        <v>3471.46905105723</v>
      </c>
      <c r="AE14" s="8">
        <v>3470.6609173252837</v>
      </c>
      <c r="AF14" s="8">
        <v>3505.812489175833</v>
      </c>
      <c r="AG14" s="8">
        <v>3339.3516032144248</v>
      </c>
      <c r="AH14" s="8">
        <v>3352.2916789995306</v>
      </c>
      <c r="AI14" s="8">
        <v>3369.1369050651733</v>
      </c>
      <c r="AJ14" s="8">
        <v>3341.6367249320801</v>
      </c>
      <c r="AK14" s="8">
        <v>3357.2998772185174</v>
      </c>
    </row>
    <row r="15" spans="1:37" x14ac:dyDescent="0.25">
      <c r="A15" s="51"/>
      <c r="B15" s="17">
        <v>2600</v>
      </c>
      <c r="C15" s="5">
        <v>378.46153846153845</v>
      </c>
      <c r="D15" s="5">
        <v>377.62448104683762</v>
      </c>
      <c r="E15" s="5">
        <v>376.02914306468301</v>
      </c>
      <c r="F15" s="5">
        <v>374.75531254061531</v>
      </c>
      <c r="G15" s="5">
        <v>375.86500382004516</v>
      </c>
      <c r="H15" s="5">
        <v>376.10088175606165</v>
      </c>
      <c r="I15" s="5">
        <v>376.42702434836309</v>
      </c>
      <c r="J15" s="5">
        <v>376.29753931362632</v>
      </c>
      <c r="K15" s="5">
        <v>371.21801590547045</v>
      </c>
      <c r="L15" s="5">
        <v>369.28756347687852</v>
      </c>
      <c r="M15" s="5">
        <v>372.92500046551379</v>
      </c>
      <c r="N15" s="5">
        <v>379.74412693108758</v>
      </c>
      <c r="O15" s="5">
        <v>389.63025305686637</v>
      </c>
      <c r="P15" s="5">
        <v>400.98752193930551</v>
      </c>
      <c r="Q15" s="5">
        <v>415.31460429932878</v>
      </c>
      <c r="R15" s="5">
        <v>415.57961244099118</v>
      </c>
      <c r="T15" s="47"/>
      <c r="U15" s="7">
        <v>2600</v>
      </c>
      <c r="V15" s="8">
        <v>478.52166666666665</v>
      </c>
      <c r="W15" s="8">
        <v>631.43941623388309</v>
      </c>
      <c r="X15" s="8">
        <v>638.40962017637332</v>
      </c>
      <c r="Y15" s="8">
        <v>739.6886493375016</v>
      </c>
      <c r="Z15" s="8">
        <v>1177.7571570331843</v>
      </c>
      <c r="AA15" s="8">
        <v>2025.2725917239593</v>
      </c>
      <c r="AB15" s="8">
        <v>2532.0455179303035</v>
      </c>
      <c r="AC15" s="8">
        <v>3177.541006886473</v>
      </c>
      <c r="AD15" s="8">
        <v>3174.8960675763342</v>
      </c>
      <c r="AE15" s="8">
        <v>3186.4719554095554</v>
      </c>
      <c r="AF15" s="8">
        <v>3222.5442775914698</v>
      </c>
      <c r="AG15" s="8">
        <v>3140.7002902167064</v>
      </c>
      <c r="AH15" s="8">
        <v>3190.5250218311135</v>
      </c>
      <c r="AI15" s="8">
        <v>3184.559216495767</v>
      </c>
      <c r="AJ15" s="8">
        <v>3219.2292474780779</v>
      </c>
      <c r="AK15" s="8">
        <v>3261.1160439647679</v>
      </c>
    </row>
    <row r="16" spans="1:37" x14ac:dyDescent="0.25">
      <c r="A16" s="51"/>
      <c r="B16" s="17">
        <v>2800</v>
      </c>
      <c r="C16" s="5">
        <v>370.01047619047608</v>
      </c>
      <c r="D16" s="5">
        <v>361.29221615554292</v>
      </c>
      <c r="E16" s="5">
        <v>359.70849913251436</v>
      </c>
      <c r="F16" s="5">
        <v>356.61005972007626</v>
      </c>
      <c r="G16" s="5">
        <v>360.34030558043423</v>
      </c>
      <c r="H16" s="5">
        <v>360.74265557413594</v>
      </c>
      <c r="I16" s="5">
        <v>360.33399056852727</v>
      </c>
      <c r="J16" s="5">
        <v>360.07240798521593</v>
      </c>
      <c r="K16" s="5">
        <v>357.69823441582093</v>
      </c>
      <c r="L16" s="5">
        <v>358.79678842920225</v>
      </c>
      <c r="M16" s="5">
        <v>365.12396524428868</v>
      </c>
      <c r="N16" s="5">
        <v>366.38496122506501</v>
      </c>
      <c r="O16" s="5">
        <v>369.65316579307967</v>
      </c>
      <c r="P16" s="5">
        <v>371.785682830307</v>
      </c>
      <c r="Q16" s="5">
        <v>371.92808081991546</v>
      </c>
      <c r="R16" s="5">
        <v>371.33952518271008</v>
      </c>
      <c r="T16" s="47"/>
      <c r="U16" s="7">
        <v>2800</v>
      </c>
      <c r="V16" s="8">
        <v>432.91297619047623</v>
      </c>
      <c r="W16" s="8">
        <v>483.57042507990104</v>
      </c>
      <c r="X16" s="8">
        <v>518.66110480936118</v>
      </c>
      <c r="Y16" s="8">
        <v>728.58379920792368</v>
      </c>
      <c r="Z16" s="8">
        <v>1080.2091821926197</v>
      </c>
      <c r="AA16" s="8">
        <v>1901.6133959669332</v>
      </c>
      <c r="AB16" s="8">
        <v>2291.8461876492456</v>
      </c>
      <c r="AC16" s="8">
        <v>2853.4291843075871</v>
      </c>
      <c r="AD16" s="8">
        <v>2948.3112041342752</v>
      </c>
      <c r="AE16" s="8">
        <v>2963.937819098147</v>
      </c>
      <c r="AF16" s="8">
        <v>2990.1581514285717</v>
      </c>
      <c r="AG16" s="8">
        <v>2889.9377368458486</v>
      </c>
      <c r="AH16" s="8">
        <v>2875.9868439887055</v>
      </c>
      <c r="AI16" s="8">
        <v>2810.8973747674549</v>
      </c>
      <c r="AJ16" s="8">
        <v>2761.9194953036522</v>
      </c>
      <c r="AK16" s="8">
        <v>2741.1429104817407</v>
      </c>
    </row>
    <row r="17" spans="1:37" x14ac:dyDescent="0.25">
      <c r="A17" s="51"/>
      <c r="B17" s="17">
        <v>2900</v>
      </c>
      <c r="C17" s="5">
        <v>369.81275862068981</v>
      </c>
      <c r="D17" s="5">
        <v>357.7837049425288</v>
      </c>
      <c r="E17" s="5">
        <v>356.34507351947769</v>
      </c>
      <c r="F17" s="5">
        <v>354.92966565508414</v>
      </c>
      <c r="G17" s="5">
        <v>358.19809138768915</v>
      </c>
      <c r="H17" s="5">
        <v>359.57507896302354</v>
      </c>
      <c r="I17" s="5">
        <v>360.04876553382985</v>
      </c>
      <c r="J17" s="5">
        <v>359.49210383233321</v>
      </c>
      <c r="K17" s="5">
        <v>359.56113763815063</v>
      </c>
      <c r="L17" s="5">
        <v>361.96768624150411</v>
      </c>
      <c r="M17" s="5">
        <v>360.49481113855529</v>
      </c>
      <c r="N17" s="5">
        <v>360.78451224187882</v>
      </c>
      <c r="O17" s="5">
        <v>361.75963541541137</v>
      </c>
      <c r="P17" s="5">
        <v>362.03015125664939</v>
      </c>
      <c r="Q17" s="5">
        <v>360.8845176726</v>
      </c>
      <c r="R17" s="5">
        <v>359.06361304597704</v>
      </c>
      <c r="T17" s="47"/>
      <c r="U17" s="7">
        <v>2900</v>
      </c>
      <c r="V17" s="8">
        <v>412.46770114942524</v>
      </c>
      <c r="W17" s="8">
        <v>479.99770268431178</v>
      </c>
      <c r="X17" s="8">
        <v>483.68619758447176</v>
      </c>
      <c r="Y17" s="8">
        <v>768.08685925836994</v>
      </c>
      <c r="Z17" s="8">
        <v>926.19723011002839</v>
      </c>
      <c r="AA17" s="8">
        <v>1490.3138273380027</v>
      </c>
      <c r="AB17" s="8">
        <v>2097.4866683183668</v>
      </c>
      <c r="AC17" s="8">
        <v>2329.8016791391569</v>
      </c>
      <c r="AD17" s="8">
        <v>2715.0404079701657</v>
      </c>
      <c r="AE17" s="8">
        <v>2727.337675269494</v>
      </c>
      <c r="AF17" s="8">
        <v>2826.5319950466014</v>
      </c>
      <c r="AG17" s="8">
        <v>2705.3035467707391</v>
      </c>
      <c r="AH17" s="8">
        <v>2651.4242364259117</v>
      </c>
      <c r="AI17" s="8">
        <v>2655.9746977357572</v>
      </c>
      <c r="AJ17" s="8">
        <v>2631.310273218266</v>
      </c>
      <c r="AK17" s="8">
        <v>2590.9007904596456</v>
      </c>
    </row>
    <row r="18" spans="1:37" x14ac:dyDescent="0.25">
      <c r="A18" s="51"/>
      <c r="B18" s="17">
        <v>3000</v>
      </c>
      <c r="C18" s="5">
        <v>366.98972222222221</v>
      </c>
      <c r="D18" s="5">
        <v>351.81231563760014</v>
      </c>
      <c r="E18" s="5">
        <v>352.65497410396449</v>
      </c>
      <c r="F18" s="5">
        <v>350.90794242896897</v>
      </c>
      <c r="G18" s="5">
        <v>354.27965490176001</v>
      </c>
      <c r="H18" s="5">
        <v>356.55935437425774</v>
      </c>
      <c r="I18" s="5">
        <v>357.02056253923558</v>
      </c>
      <c r="J18" s="5">
        <v>357.61055760523914</v>
      </c>
      <c r="K18" s="5">
        <v>356.64205690966935</v>
      </c>
      <c r="L18" s="5">
        <v>355.72972957904352</v>
      </c>
      <c r="M18" s="5">
        <v>355.61072079855819</v>
      </c>
      <c r="N18" s="5">
        <v>356.14009952032359</v>
      </c>
      <c r="O18" s="5">
        <v>356.40595150736544</v>
      </c>
      <c r="P18" s="5">
        <v>356.21805769612797</v>
      </c>
      <c r="Q18" s="5">
        <v>355.17283788397867</v>
      </c>
      <c r="R18" s="5">
        <v>350.85843198127094</v>
      </c>
      <c r="T18" s="47"/>
      <c r="U18" s="7">
        <v>3000</v>
      </c>
      <c r="V18" s="8">
        <v>393.38544444444449</v>
      </c>
      <c r="W18" s="8">
        <v>390.93057905297781</v>
      </c>
      <c r="X18" s="8">
        <v>445.98617739136</v>
      </c>
      <c r="Y18" s="8">
        <v>504.57995516913775</v>
      </c>
      <c r="Z18" s="8">
        <v>555.74622315036447</v>
      </c>
      <c r="AA18" s="8">
        <v>1044.7400512547467</v>
      </c>
      <c r="AB18" s="8">
        <v>1754.1999992719057</v>
      </c>
      <c r="AC18" s="8">
        <v>2183.241439415895</v>
      </c>
      <c r="AD18" s="8">
        <v>2466.8452106314344</v>
      </c>
      <c r="AE18" s="8">
        <v>2476.856221494128</v>
      </c>
      <c r="AF18" s="8">
        <v>2516.234024570007</v>
      </c>
      <c r="AG18" s="8">
        <v>2522.6046623658576</v>
      </c>
      <c r="AH18" s="8">
        <v>2548.6463290325246</v>
      </c>
      <c r="AI18" s="8">
        <v>2548.6463290325246</v>
      </c>
      <c r="AJ18" s="8">
        <v>2652.9527467922294</v>
      </c>
      <c r="AK18" s="8">
        <v>2646.1270548274615</v>
      </c>
    </row>
    <row r="19" spans="1:37" x14ac:dyDescent="0.25">
      <c r="A19" s="51"/>
      <c r="B19" s="17">
        <v>3200</v>
      </c>
      <c r="C19" s="5">
        <v>348.60921875000003</v>
      </c>
      <c r="D19" s="5">
        <v>331.35723561872896</v>
      </c>
      <c r="E19" s="5">
        <v>330.92536513872</v>
      </c>
      <c r="F19" s="5">
        <v>332.50581800568</v>
      </c>
      <c r="G19" s="5">
        <v>336.07368100982217</v>
      </c>
      <c r="H19" s="5">
        <v>336.23976237697769</v>
      </c>
      <c r="I19" s="5">
        <v>336.61189861189337</v>
      </c>
      <c r="J19" s="5">
        <v>337.03230214905068</v>
      </c>
      <c r="K19" s="5">
        <v>335.78561137556278</v>
      </c>
      <c r="L19" s="5">
        <v>335.4208363744375</v>
      </c>
      <c r="M19" s="5">
        <v>335.438359738256</v>
      </c>
      <c r="N19" s="5">
        <v>336.06269470777062</v>
      </c>
      <c r="O19" s="5">
        <v>336.10979830064542</v>
      </c>
      <c r="P19" s="5">
        <v>335.38795352946102</v>
      </c>
      <c r="Q19" s="5">
        <v>333.30527971408526</v>
      </c>
      <c r="R19" s="5">
        <v>334.19068061279467</v>
      </c>
      <c r="T19" s="47"/>
      <c r="U19" s="7">
        <v>3200</v>
      </c>
      <c r="V19" s="8">
        <v>358.79885416666662</v>
      </c>
      <c r="W19" s="8">
        <v>360.02651465904887</v>
      </c>
      <c r="X19" s="8">
        <v>414.65224844198224</v>
      </c>
      <c r="Y19" s="8">
        <v>469.58391510864885</v>
      </c>
      <c r="Z19" s="8">
        <v>521.30613099703999</v>
      </c>
      <c r="AA19" s="8">
        <v>665.9450940726399</v>
      </c>
      <c r="AB19" s="8">
        <v>1032.1560315726399</v>
      </c>
      <c r="AC19" s="8">
        <v>1496.0139534679201</v>
      </c>
      <c r="AD19" s="8">
        <v>1853.268785896018</v>
      </c>
      <c r="AE19" s="8">
        <v>1853.268785896018</v>
      </c>
      <c r="AF19" s="8">
        <v>1529.3841791218044</v>
      </c>
      <c r="AG19" s="8">
        <v>1563.1618649059733</v>
      </c>
      <c r="AH19" s="8">
        <v>1666.9216565726399</v>
      </c>
      <c r="AI19" s="8">
        <v>1691.3357190726399</v>
      </c>
      <c r="AJ19" s="8">
        <v>1846.7669916218047</v>
      </c>
      <c r="AK19" s="8">
        <v>1999.3548562051378</v>
      </c>
    </row>
    <row r="20" spans="1:37" x14ac:dyDescent="0.25">
      <c r="A20" s="51"/>
      <c r="B20" s="17">
        <v>3300</v>
      </c>
      <c r="C20" s="5">
        <v>347.22676767676757</v>
      </c>
      <c r="D20" s="5">
        <v>331.01346510105213</v>
      </c>
      <c r="E20" s="5">
        <v>330.82677599797285</v>
      </c>
      <c r="F20" s="5">
        <v>331.55395545578006</v>
      </c>
      <c r="G20" s="5">
        <v>334.76618420211298</v>
      </c>
      <c r="H20" s="5">
        <v>335.32130789389362</v>
      </c>
      <c r="I20" s="5">
        <v>335.65555241275473</v>
      </c>
      <c r="J20" s="5">
        <v>336.29159613116769</v>
      </c>
      <c r="K20" s="5">
        <v>335.38288250587209</v>
      </c>
      <c r="L20" s="5">
        <v>334.566275381374</v>
      </c>
      <c r="M20" s="5">
        <v>335.03344640297581</v>
      </c>
      <c r="N20" s="5">
        <v>335.7669907936293</v>
      </c>
      <c r="O20" s="5">
        <v>335.67598686090071</v>
      </c>
      <c r="P20" s="5">
        <v>334.85963722481779</v>
      </c>
      <c r="Q20" s="5">
        <v>334.40373153191638</v>
      </c>
      <c r="R20" s="5">
        <v>331.55807182456522</v>
      </c>
      <c r="T20" s="47"/>
      <c r="U20" s="7">
        <v>3300</v>
      </c>
      <c r="V20" s="8">
        <v>343.07767676767679</v>
      </c>
      <c r="W20" s="8">
        <v>342.64074287874587</v>
      </c>
      <c r="X20" s="8">
        <v>395.14265775650483</v>
      </c>
      <c r="Y20" s="8">
        <v>449.05390721723472</v>
      </c>
      <c r="Z20" s="8">
        <v>498.97596474497288</v>
      </c>
      <c r="AA20" s="8">
        <v>590.7100707467572</v>
      </c>
      <c r="AB20" s="8">
        <v>939.90512125180771</v>
      </c>
      <c r="AC20" s="8">
        <v>1395.6343131709996</v>
      </c>
      <c r="AD20" s="8">
        <v>1798.0964343831208</v>
      </c>
      <c r="AE20" s="8">
        <v>1573.191131352818</v>
      </c>
      <c r="AF20" s="8">
        <v>1472.5755757972622</v>
      </c>
      <c r="AG20" s="8">
        <v>1448.90133337302</v>
      </c>
      <c r="AH20" s="8">
        <v>1639.4413131313131</v>
      </c>
      <c r="AI20" s="8">
        <v>1615.7670707070706</v>
      </c>
      <c r="AJ20" s="8">
        <v>1692.7083333333333</v>
      </c>
      <c r="AK20" s="8">
        <v>1769.6496464646466</v>
      </c>
    </row>
    <row r="21" spans="1:37" x14ac:dyDescent="0.25">
      <c r="A21" s="51"/>
      <c r="B21" s="17">
        <v>3500</v>
      </c>
      <c r="C21" s="5">
        <v>327.858</v>
      </c>
      <c r="D21" s="5">
        <v>319.32268703013841</v>
      </c>
      <c r="E21" s="5">
        <v>319.96187211091302</v>
      </c>
      <c r="F21" s="5">
        <v>319.70232414729139</v>
      </c>
      <c r="G21" s="5">
        <v>317.90792371856253</v>
      </c>
      <c r="H21" s="5">
        <v>320.15521246994285</v>
      </c>
      <c r="I21" s="5">
        <v>321.56351881414093</v>
      </c>
      <c r="J21" s="5">
        <v>322.31329904761913</v>
      </c>
      <c r="K21" s="5">
        <v>321.29078711936916</v>
      </c>
      <c r="L21" s="5">
        <v>320.13708815950855</v>
      </c>
      <c r="M21" s="5">
        <v>318.98339589792528</v>
      </c>
      <c r="N21" s="5">
        <v>322.13656092760687</v>
      </c>
      <c r="O21" s="5">
        <v>320.79503774979958</v>
      </c>
      <c r="P21" s="5">
        <v>319.08129994632833</v>
      </c>
      <c r="Q21" s="5">
        <v>322.1294669047619</v>
      </c>
      <c r="R21" s="5">
        <v>316.14483499828651</v>
      </c>
      <c r="T21" s="47"/>
      <c r="U21" s="7">
        <v>3500</v>
      </c>
      <c r="V21" s="8">
        <v>314.33038095238095</v>
      </c>
      <c r="W21" s="8">
        <v>310.84961733762032</v>
      </c>
      <c r="X21" s="8">
        <v>348.76167496758853</v>
      </c>
      <c r="Y21" s="8">
        <v>397.64497285063112</v>
      </c>
      <c r="Z21" s="8">
        <v>445.06913584877714</v>
      </c>
      <c r="AA21" s="8">
        <v>492.01683686555435</v>
      </c>
      <c r="AB21" s="8">
        <v>826.83826543698297</v>
      </c>
      <c r="AC21" s="8">
        <v>1256.5257892465067</v>
      </c>
      <c r="AD21" s="8">
        <v>1680.6329321036496</v>
      </c>
      <c r="AE21" s="8">
        <v>1468.5793606750783</v>
      </c>
      <c r="AF21" s="8">
        <v>1373.713265436983</v>
      </c>
      <c r="AG21" s="8">
        <v>1351.3918368655543</v>
      </c>
      <c r="AH21" s="8">
        <v>1545.7589523809525</v>
      </c>
      <c r="AI21" s="8">
        <v>1523.4375238095238</v>
      </c>
      <c r="AJ21" s="8">
        <v>1595.9821428571429</v>
      </c>
      <c r="AK21" s="8">
        <v>1668.5268095238098</v>
      </c>
    </row>
    <row r="24" spans="1:37" x14ac:dyDescent="0.25">
      <c r="A24" s="48" t="s">
        <v>29</v>
      </c>
      <c r="B24" s="48"/>
      <c r="C24" s="49" t="s">
        <v>10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T24" s="47" t="s">
        <v>53</v>
      </c>
      <c r="U24" s="47"/>
      <c r="V24" s="46" t="s">
        <v>10</v>
      </c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</row>
    <row r="25" spans="1:37" x14ac:dyDescent="0.25">
      <c r="A25" s="48"/>
      <c r="B25" s="48"/>
      <c r="C25" s="19">
        <v>0</v>
      </c>
      <c r="D25" s="19">
        <v>10</v>
      </c>
      <c r="E25" s="19">
        <v>20</v>
      </c>
      <c r="F25" s="19">
        <v>30</v>
      </c>
      <c r="G25" s="19">
        <v>45</v>
      </c>
      <c r="H25" s="19">
        <v>55</v>
      </c>
      <c r="I25" s="19">
        <v>65</v>
      </c>
      <c r="J25" s="19">
        <v>75</v>
      </c>
      <c r="K25" s="19">
        <v>85</v>
      </c>
      <c r="L25" s="19">
        <v>95</v>
      </c>
      <c r="M25" s="19">
        <v>110</v>
      </c>
      <c r="N25" s="19">
        <v>120</v>
      </c>
      <c r="O25" s="19">
        <v>125</v>
      </c>
      <c r="P25" s="19">
        <v>130</v>
      </c>
      <c r="Q25" s="19">
        <v>135</v>
      </c>
      <c r="R25" s="19">
        <v>140</v>
      </c>
      <c r="T25" s="47"/>
      <c r="U25" s="47"/>
      <c r="V25" s="7">
        <v>0</v>
      </c>
      <c r="W25" s="7">
        <v>10</v>
      </c>
      <c r="X25" s="7">
        <v>20</v>
      </c>
      <c r="Y25" s="7">
        <v>30</v>
      </c>
      <c r="Z25" s="7">
        <v>45</v>
      </c>
      <c r="AA25" s="7">
        <v>55</v>
      </c>
      <c r="AB25" s="7">
        <v>65</v>
      </c>
      <c r="AC25" s="7">
        <v>75</v>
      </c>
      <c r="AD25" s="7">
        <v>85</v>
      </c>
      <c r="AE25" s="7">
        <v>95</v>
      </c>
      <c r="AF25" s="7">
        <v>110</v>
      </c>
      <c r="AG25" s="7">
        <v>120</v>
      </c>
      <c r="AH25" s="7">
        <v>125</v>
      </c>
      <c r="AI25" s="7">
        <v>130</v>
      </c>
      <c r="AJ25" s="7">
        <v>135</v>
      </c>
      <c r="AK25" s="7">
        <v>140</v>
      </c>
    </row>
    <row r="26" spans="1:37" x14ac:dyDescent="0.25">
      <c r="A26" s="48" t="s">
        <v>7</v>
      </c>
      <c r="B26" s="19">
        <v>620</v>
      </c>
      <c r="C26" s="12">
        <f>IF('Pilot Qty'!C3&gt;0,((C3+'Pilot Duration Calc'!C3)*$B26*360)/(60*1000000),0)</f>
        <v>12.968441801656345</v>
      </c>
      <c r="D26" s="12">
        <f>IF('Pilot Qty'!D3&gt;0,((D3+'Pilot Duration Calc'!D3)*$B26*360)/(60*1000000),0)</f>
        <v>12.979639872036351</v>
      </c>
      <c r="E26" s="12">
        <f>IF('Pilot Qty'!E3&gt;0,((E3+'Pilot Duration Calc'!E3)*$B26*360)/(60*1000000),0)</f>
        <v>13.064009342093936</v>
      </c>
      <c r="F26" s="12">
        <f>IF('Pilot Qty'!F3&gt;0,((F3+'Pilot Duration Calc'!F3)*$B26*360)/(60*1000000),0)</f>
        <v>13.427361532309181</v>
      </c>
      <c r="G26" s="12">
        <f>IF('Pilot Qty'!G3&gt;0,((G3+'Pilot Duration Calc'!G3)*$B26*360)/(60*1000000),0)</f>
        <v>13.716534824515049</v>
      </c>
      <c r="H26" s="12">
        <f>IF('Pilot Qty'!H3&gt;0,((H3+'Pilot Duration Calc'!H3)*$B26*360)/(60*1000000),0)</f>
        <v>14.513400005779774</v>
      </c>
      <c r="I26" s="12">
        <f>IF('Pilot Qty'!I3&gt;0,((I3+'Pilot Duration Calc'!I3)*$B26*360)/(60*1000000),0)</f>
        <v>15.728707264528232</v>
      </c>
      <c r="J26" s="12">
        <f>IF('Pilot Qty'!J3&gt;0,((J3+'Pilot Duration Calc'!J3)*$B26*360)/(60*1000000),0)</f>
        <v>17.180949707212548</v>
      </c>
      <c r="K26" s="12">
        <f>IF('Pilot Qty'!K3&gt;0,((K3+'Pilot Duration Calc'!K3)*$B26*360)/(60*1000000),0)</f>
        <v>18.439148917022845</v>
      </c>
      <c r="L26" s="12">
        <f>IF('Pilot Qty'!L3&gt;0,((L3+'Pilot Duration Calc'!L3)*$B26*360)/(60*1000000),0)</f>
        <v>19.744633028798763</v>
      </c>
      <c r="M26" s="12">
        <f>IF('Pilot Qty'!M3&gt;0,((M3+'Pilot Duration Calc'!M3)*$B26*360)/(60*1000000),0)</f>
        <v>20.828312930369616</v>
      </c>
      <c r="N26" s="12">
        <f>IF('Pilot Qty'!N3&gt;0,((N3+'Pilot Duration Calc'!N3)*$B26*360)/(60*1000000),0)</f>
        <v>21.567498284263728</v>
      </c>
      <c r="O26" s="12">
        <f>IF('Pilot Qty'!O3&gt;0,((O3+'Pilot Duration Calc'!O3)*$B26*360)/(60*1000000),0)</f>
        <v>22.314842629211373</v>
      </c>
      <c r="P26" s="12">
        <f>IF('Pilot Qty'!P3&gt;0,((P3+'Pilot Duration Calc'!P3)*$B26*360)/(60*1000000),0)</f>
        <v>22.861423580779537</v>
      </c>
      <c r="Q26" s="12">
        <f>IF('Pilot Qty'!Q3&gt;0,((Q3+'Pilot Duration Calc'!Q3)*$B26*360)/(60*1000000),0)</f>
        <v>23.264902748310273</v>
      </c>
      <c r="R26" s="12">
        <f>IF('Pilot Qty'!R3&gt;0,((R3+'Pilot Duration Calc'!R3)*$B26*360)/(60*1000000),0)</f>
        <v>23.484695772974209</v>
      </c>
      <c r="T26" s="47" t="s">
        <v>7</v>
      </c>
      <c r="U26" s="7">
        <v>620</v>
      </c>
      <c r="V26" s="12">
        <v>13.007813000000001</v>
      </c>
      <c r="W26" s="12">
        <v>13.007813000000001</v>
      </c>
      <c r="X26" s="12">
        <v>13.007813000000001</v>
      </c>
      <c r="Y26" s="12">
        <v>13.945313000000001</v>
      </c>
      <c r="Z26" s="12">
        <v>13.945313000000001</v>
      </c>
      <c r="AA26" s="12">
        <v>14.53125</v>
      </c>
      <c r="AB26" s="12">
        <v>15</v>
      </c>
      <c r="AC26" s="12">
        <v>18.046875</v>
      </c>
      <c r="AD26" s="12">
        <v>19.101562999999999</v>
      </c>
      <c r="AE26" s="12">
        <v>20.273437999999999</v>
      </c>
      <c r="AF26" s="12">
        <v>21.796875</v>
      </c>
      <c r="AG26" s="12">
        <v>22.96875</v>
      </c>
      <c r="AH26" s="12">
        <v>23.4375</v>
      </c>
      <c r="AI26" s="12">
        <v>24.023437999999999</v>
      </c>
      <c r="AJ26" s="12">
        <v>24.492187999999999</v>
      </c>
      <c r="AK26" s="12">
        <v>25.078125</v>
      </c>
    </row>
    <row r="27" spans="1:37" x14ac:dyDescent="0.25">
      <c r="A27" s="48"/>
      <c r="B27" s="19">
        <v>650</v>
      </c>
      <c r="C27" s="12">
        <f>IF('Pilot Qty'!C4&gt;0,((C4+'Pilot Duration Calc'!C4)*$B27*360)/(60*1000000),0)</f>
        <v>13.041582306662299</v>
      </c>
      <c r="D27" s="12">
        <f>IF('Pilot Qty'!D4&gt;0,((D4+'Pilot Duration Calc'!D4)*$B27*360)/(60*1000000),0)</f>
        <v>12.962482951360384</v>
      </c>
      <c r="E27" s="12">
        <f>IF('Pilot Qty'!E4&gt;0,((E4+'Pilot Duration Calc'!E4)*$B27*360)/(60*1000000),0)</f>
        <v>13.022510229183769</v>
      </c>
      <c r="F27" s="12">
        <f>IF('Pilot Qty'!F4&gt;0,((F4+'Pilot Duration Calc'!F4)*$B27*360)/(60*1000000),0)</f>
        <v>13.193614250396427</v>
      </c>
      <c r="G27" s="12">
        <f>IF('Pilot Qty'!G4&gt;0,((G4+'Pilot Duration Calc'!G4)*$B27*360)/(60*1000000),0)</f>
        <v>13.62979366893326</v>
      </c>
      <c r="H27" s="12">
        <f>IF('Pilot Qty'!H4&gt;0,((H4+'Pilot Duration Calc'!H4)*$B27*360)/(60*1000000),0)</f>
        <v>14.500150248972277</v>
      </c>
      <c r="I27" s="12">
        <f>IF('Pilot Qty'!I4&gt;0,((I4+'Pilot Duration Calc'!I4)*$B27*360)/(60*1000000),0)</f>
        <v>15.299890424753501</v>
      </c>
      <c r="J27" s="12">
        <f>IF('Pilot Qty'!J4&gt;0,((J4+'Pilot Duration Calc'!J4)*$B27*360)/(60*1000000),0)</f>
        <v>16.302876639414247</v>
      </c>
      <c r="K27" s="12">
        <f>IF('Pilot Qty'!K4&gt;0,((K4+'Pilot Duration Calc'!K4)*$B27*360)/(60*1000000),0)</f>
        <v>17.715385227194947</v>
      </c>
      <c r="L27" s="12">
        <f>IF('Pilot Qty'!L4&gt;0,((L4+'Pilot Duration Calc'!L4)*$B27*360)/(60*1000000),0)</f>
        <v>19.120999002394509</v>
      </c>
      <c r="M27" s="12">
        <f>IF('Pilot Qty'!M4&gt;0,((M4+'Pilot Duration Calc'!M4)*$B27*360)/(60*1000000),0)</f>
        <v>20.171212608317553</v>
      </c>
      <c r="N27" s="12">
        <f>IF('Pilot Qty'!N4&gt;0,((N4+'Pilot Duration Calc'!N4)*$B27*360)/(60*1000000),0)</f>
        <v>21.122520728886069</v>
      </c>
      <c r="O27" s="12">
        <f>IF('Pilot Qty'!O4&gt;0,((O4+'Pilot Duration Calc'!O4)*$B27*360)/(60*1000000),0)</f>
        <v>21.832124756438379</v>
      </c>
      <c r="P27" s="12">
        <f>IF('Pilot Qty'!P4&gt;0,((P4+'Pilot Duration Calc'!P4)*$B27*360)/(60*1000000),0)</f>
        <v>22.352986051397433</v>
      </c>
      <c r="Q27" s="12">
        <f>IF('Pilot Qty'!Q4&gt;0,((Q4+'Pilot Duration Calc'!Q4)*$B27*360)/(60*1000000),0)</f>
        <v>22.617537521694466</v>
      </c>
      <c r="R27" s="12">
        <f>IF('Pilot Qty'!R4&gt;0,((R4+'Pilot Duration Calc'!R4)*$B27*360)/(60*1000000),0)</f>
        <v>23.048861820791814</v>
      </c>
      <c r="T27" s="47"/>
      <c r="U27" s="7">
        <v>650</v>
      </c>
      <c r="V27" s="12">
        <v>13.007813000000001</v>
      </c>
      <c r="W27" s="12">
        <v>13.007813000000001</v>
      </c>
      <c r="X27" s="12">
        <v>13.007813000000001</v>
      </c>
      <c r="Y27" s="12">
        <v>9.9609380000000005</v>
      </c>
      <c r="Z27" s="12">
        <v>11.015625</v>
      </c>
      <c r="AA27" s="12">
        <v>14.53125</v>
      </c>
      <c r="AB27" s="12">
        <v>15</v>
      </c>
      <c r="AC27" s="12">
        <v>18.046875</v>
      </c>
      <c r="AD27" s="12">
        <v>19.101562999999999</v>
      </c>
      <c r="AE27" s="12">
        <v>20.273437999999999</v>
      </c>
      <c r="AF27" s="12">
        <v>21.796875</v>
      </c>
      <c r="AG27" s="12">
        <v>22.96875</v>
      </c>
      <c r="AH27" s="12">
        <v>23.4375</v>
      </c>
      <c r="AI27" s="12">
        <v>24.023437999999999</v>
      </c>
      <c r="AJ27" s="12">
        <v>24.492187999999999</v>
      </c>
      <c r="AK27" s="12">
        <v>25.078125</v>
      </c>
    </row>
    <row r="28" spans="1:37" x14ac:dyDescent="0.25">
      <c r="A28" s="48"/>
      <c r="B28" s="19">
        <v>800</v>
      </c>
      <c r="C28" s="12">
        <f>IF('Pilot Qty'!C5&gt;0,((C5+'Pilot Duration Calc'!C5)*$B28*360)/(60*1000000),0)</f>
        <v>12.236612887817882</v>
      </c>
      <c r="D28" s="12">
        <f>IF('Pilot Qty'!D5&gt;0,((D5+'Pilot Duration Calc'!D5)*$B28*360)/(60*1000000),0)</f>
        <v>12.164109878178817</v>
      </c>
      <c r="E28" s="12">
        <f>IF('Pilot Qty'!E5&gt;0,((E5+'Pilot Duration Calc'!E5)*$B28*360)/(60*1000000),0)</f>
        <v>12.235305215293861</v>
      </c>
      <c r="F28" s="12">
        <f>IF('Pilot Qty'!F5&gt;0,((F5+'Pilot Duration Calc'!F5)*$B28*360)/(60*1000000),0)</f>
        <v>12.371592145502381</v>
      </c>
      <c r="G28" s="12">
        <f>IF('Pilot Qty'!G5&gt;0,((G5+'Pilot Duration Calc'!G5)*$B28*360)/(60*1000000),0)</f>
        <v>12.718055623327539</v>
      </c>
      <c r="H28" s="12">
        <f>IF('Pilot Qty'!H5&gt;0,((H5+'Pilot Duration Calc'!H5)*$B28*360)/(60*1000000),0)</f>
        <v>13.558225335439463</v>
      </c>
      <c r="I28" s="12">
        <f>IF('Pilot Qty'!I5&gt;0,((I5+'Pilot Duration Calc'!I5)*$B28*360)/(60*1000000),0)</f>
        <v>14.433616459349986</v>
      </c>
      <c r="J28" s="12">
        <f>IF('Pilot Qty'!J5&gt;0,((J5+'Pilot Duration Calc'!J5)*$B28*360)/(60*1000000),0)</f>
        <v>15.49384304627794</v>
      </c>
      <c r="K28" s="12">
        <f>IF('Pilot Qty'!K5&gt;0,((K5+'Pilot Duration Calc'!K5)*$B28*360)/(60*1000000),0)</f>
        <v>16.659805117170915</v>
      </c>
      <c r="L28" s="12">
        <f>IF('Pilot Qty'!L5&gt;0,((L5+'Pilot Duration Calc'!L5)*$B28*360)/(60*1000000),0)</f>
        <v>18.23193733583447</v>
      </c>
      <c r="M28" s="12">
        <f>IF('Pilot Qty'!M5&gt;0,((M5+'Pilot Duration Calc'!M5)*$B28*360)/(60*1000000),0)</f>
        <v>19.82620715680067</v>
      </c>
      <c r="N28" s="12">
        <f>IF('Pilot Qty'!N5&gt;0,((N5+'Pilot Duration Calc'!N5)*$B28*360)/(60*1000000),0)</f>
        <v>21.011306951903233</v>
      </c>
      <c r="O28" s="12">
        <f>IF('Pilot Qty'!O5&gt;0,((O5+'Pilot Duration Calc'!O5)*$B28*360)/(60*1000000),0)</f>
        <v>21.714473218629973</v>
      </c>
      <c r="P28" s="12">
        <f>IF('Pilot Qty'!P5&gt;0,((P5+'Pilot Duration Calc'!P5)*$B28*360)/(60*1000000),0)</f>
        <v>22.288033666910465</v>
      </c>
      <c r="Q28" s="12">
        <f>IF('Pilot Qty'!Q5&gt;0,((Q5+'Pilot Duration Calc'!Q5)*$B28*360)/(60*1000000),0)</f>
        <v>22.661120425306109</v>
      </c>
      <c r="R28" s="12">
        <f>IF('Pilot Qty'!R5&gt;0,((R5+'Pilot Duration Calc'!R5)*$B28*360)/(60*1000000),0)</f>
        <v>22.852867818494289</v>
      </c>
      <c r="T28" s="47"/>
      <c r="U28" s="7">
        <v>800</v>
      </c>
      <c r="V28" s="12">
        <v>13.007813000000001</v>
      </c>
      <c r="W28" s="12">
        <v>13.007813000000001</v>
      </c>
      <c r="X28" s="12">
        <v>13.007813000000001</v>
      </c>
      <c r="Y28" s="12">
        <v>9.9609380000000005</v>
      </c>
      <c r="Z28" s="12">
        <v>9.9609380000000005</v>
      </c>
      <c r="AA28" s="12">
        <v>13.945313000000001</v>
      </c>
      <c r="AB28" s="12">
        <v>13.945313000000001</v>
      </c>
      <c r="AC28" s="12">
        <v>18.046875</v>
      </c>
      <c r="AD28" s="12">
        <v>20.15625</v>
      </c>
      <c r="AE28" s="12">
        <v>20.625</v>
      </c>
      <c r="AF28" s="12">
        <v>21.210937999999999</v>
      </c>
      <c r="AG28" s="12">
        <v>21.5625</v>
      </c>
      <c r="AH28" s="12">
        <v>21.679687999999999</v>
      </c>
      <c r="AI28" s="12">
        <v>21.914062999999999</v>
      </c>
      <c r="AJ28" s="12">
        <v>22.148437999999999</v>
      </c>
      <c r="AK28" s="12">
        <v>22.265625</v>
      </c>
    </row>
    <row r="29" spans="1:37" x14ac:dyDescent="0.25">
      <c r="A29" s="48"/>
      <c r="B29" s="19">
        <v>1000</v>
      </c>
      <c r="C29" s="12">
        <f>IF('Pilot Qty'!C6&gt;0,((C6+'Pilot Duration Calc'!C6)*$B29*360)/(60*1000000),0)</f>
        <v>10.164010907927091</v>
      </c>
      <c r="D29" s="12">
        <f>IF('Pilot Qty'!D6&gt;0,((D6+'Pilot Duration Calc'!D6)*$B29*360)/(60*1000000),0)</f>
        <v>10.397415806954427</v>
      </c>
      <c r="E29" s="12">
        <f>IF('Pilot Qty'!E6&gt;0,((E6+'Pilot Duration Calc'!E6)*$B29*360)/(60*1000000),0)</f>
        <v>10.428518443386228</v>
      </c>
      <c r="F29" s="12">
        <f>IF('Pilot Qty'!F6&gt;0,((F6+'Pilot Duration Calc'!F6)*$B29*360)/(60*1000000),0)</f>
        <v>10.457452343796785</v>
      </c>
      <c r="G29" s="12">
        <f>IF('Pilot Qty'!G6&gt;0,((G6+'Pilot Duration Calc'!G6)*$B29*360)/(60*1000000),0)</f>
        <v>10.589229637101788</v>
      </c>
      <c r="H29" s="12">
        <f>IF('Pilot Qty'!H6&gt;0,((H6+'Pilot Duration Calc'!H6)*$B29*360)/(60*1000000),0)</f>
        <v>11.25117274913633</v>
      </c>
      <c r="I29" s="12">
        <f>IF('Pilot Qty'!I6&gt;0,((I6+'Pilot Duration Calc'!I6)*$B29*360)/(60*1000000),0)</f>
        <v>11.851224148981224</v>
      </c>
      <c r="J29" s="12">
        <f>IF('Pilot Qty'!J6&gt;0,((J6+'Pilot Duration Calc'!J6)*$B29*360)/(60*1000000),0)</f>
        <v>12.665434618229634</v>
      </c>
      <c r="K29" s="12">
        <f>IF('Pilot Qty'!K6&gt;0,((K6+'Pilot Duration Calc'!K6)*$B29*360)/(60*1000000),0)</f>
        <v>13.710615005262721</v>
      </c>
      <c r="L29" s="12">
        <f>IF('Pilot Qty'!L6&gt;0,((L6+'Pilot Duration Calc'!L6)*$B29*360)/(60*1000000),0)</f>
        <v>14.972011474957455</v>
      </c>
      <c r="M29" s="12">
        <f>IF('Pilot Qty'!M6&gt;0,((M6+'Pilot Duration Calc'!M6)*$B29*360)/(60*1000000),0)</f>
        <v>16.098608036195838</v>
      </c>
      <c r="N29" s="12">
        <f>IF('Pilot Qty'!N6&gt;0,((N6+'Pilot Duration Calc'!N6)*$B29*360)/(60*1000000),0)</f>
        <v>17.234747551311788</v>
      </c>
      <c r="O29" s="12">
        <f>IF('Pilot Qty'!O6&gt;0,((O6+'Pilot Duration Calc'!O6)*$B29*360)/(60*1000000),0)</f>
        <v>17.895243012094721</v>
      </c>
      <c r="P29" s="12">
        <f>IF('Pilot Qty'!P6&gt;0,((P6+'Pilot Duration Calc'!P6)*$B29*360)/(60*1000000),0)</f>
        <v>18.557815595994668</v>
      </c>
      <c r="Q29" s="12">
        <f>IF('Pilot Qty'!Q6&gt;0,((Q6+'Pilot Duration Calc'!Q6)*$B29*360)/(60*1000000),0)</f>
        <v>18.995940451165009</v>
      </c>
      <c r="R29" s="12">
        <f>IF('Pilot Qty'!R6&gt;0,((R6+'Pilot Duration Calc'!R6)*$B29*360)/(60*1000000),0)</f>
        <v>19.212849120146558</v>
      </c>
      <c r="T29" s="47"/>
      <c r="U29" s="7">
        <v>1000</v>
      </c>
      <c r="V29" s="12">
        <v>9.9609380000000005</v>
      </c>
      <c r="W29" s="12">
        <v>9.9609380000000005</v>
      </c>
      <c r="X29" s="12">
        <v>9.9609380000000005</v>
      </c>
      <c r="Y29" s="12">
        <v>9.9609380000000005</v>
      </c>
      <c r="Z29" s="12">
        <v>9.9609380000000005</v>
      </c>
      <c r="AA29" s="12">
        <v>13.945313000000001</v>
      </c>
      <c r="AB29" s="12">
        <v>13.945313000000001</v>
      </c>
      <c r="AC29" s="12">
        <v>18.046875</v>
      </c>
      <c r="AD29" s="12">
        <v>20.976562999999999</v>
      </c>
      <c r="AE29" s="12">
        <v>20.976562999999999</v>
      </c>
      <c r="AF29" s="12">
        <v>20.273437999999999</v>
      </c>
      <c r="AG29" s="12">
        <v>19.6875</v>
      </c>
      <c r="AH29" s="12">
        <v>19.453125</v>
      </c>
      <c r="AI29" s="12">
        <v>19.21875</v>
      </c>
      <c r="AJ29" s="12">
        <v>18.867187999999999</v>
      </c>
      <c r="AK29" s="12">
        <v>18.632812999999999</v>
      </c>
    </row>
    <row r="30" spans="1:37" x14ac:dyDescent="0.25">
      <c r="A30" s="48"/>
      <c r="B30" s="19">
        <v>1200</v>
      </c>
      <c r="C30" s="12">
        <f>IF('Pilot Qty'!C7&gt;0,((C7+'Pilot Duration Calc'!C7)*$B30*360)/(60*1000000),0)</f>
        <v>8.0037522570157318</v>
      </c>
      <c r="D30" s="12">
        <f>IF('Pilot Qty'!D7&gt;0,((D7+'Pilot Duration Calc'!D7)*$B30*360)/(60*1000000),0)</f>
        <v>8.2545113232287388</v>
      </c>
      <c r="E30" s="12">
        <f>IF('Pilot Qty'!E7&gt;0,((E7+'Pilot Duration Calc'!E7)*$B30*360)/(60*1000000),0)</f>
        <v>8.3634045208786905</v>
      </c>
      <c r="F30" s="12">
        <f>IF('Pilot Qty'!F7&gt;0,((F7+'Pilot Duration Calc'!F7)*$B30*360)/(60*1000000),0)</f>
        <v>8.4361535438950845</v>
      </c>
      <c r="G30" s="12">
        <f>IF('Pilot Qty'!G7&gt;0,((G7+'Pilot Duration Calc'!G7)*$B30*360)/(60*1000000),0)</f>
        <v>8.4169860800210685</v>
      </c>
      <c r="H30" s="12">
        <f>IF('Pilot Qty'!H7&gt;0,((H7+'Pilot Duration Calc'!H7)*$B30*360)/(60*1000000),0)</f>
        <v>8.8464667263318795</v>
      </c>
      <c r="I30" s="12">
        <f>IF('Pilot Qty'!I7&gt;0,((I7+'Pilot Duration Calc'!I7)*$B30*360)/(60*1000000),0)</f>
        <v>9.3336866692996594</v>
      </c>
      <c r="J30" s="12">
        <f>IF('Pilot Qty'!J7&gt;0,((J7+'Pilot Duration Calc'!J7)*$B30*360)/(60*1000000),0)</f>
        <v>9.8960879646902171</v>
      </c>
      <c r="K30" s="12">
        <f>IF('Pilot Qty'!K7&gt;0,((K7+'Pilot Duration Calc'!K7)*$B30*360)/(60*1000000),0)</f>
        <v>10.979599321748369</v>
      </c>
      <c r="L30" s="12">
        <f>IF('Pilot Qty'!L7&gt;0,((L7+'Pilot Duration Calc'!L7)*$B30*360)/(60*1000000),0)</f>
        <v>11.935460530482095</v>
      </c>
      <c r="M30" s="12">
        <f>IF('Pilot Qty'!M7&gt;0,((M7+'Pilot Duration Calc'!M7)*$B30*360)/(60*1000000),0)</f>
        <v>13.167706479868235</v>
      </c>
      <c r="N30" s="12">
        <f>IF('Pilot Qty'!N7&gt;0,((N7+'Pilot Duration Calc'!N7)*$B30*360)/(60*1000000),0)</f>
        <v>14.247119322493877</v>
      </c>
      <c r="O30" s="12">
        <f>IF('Pilot Qty'!O7&gt;0,((O7+'Pilot Duration Calc'!O7)*$B30*360)/(60*1000000),0)</f>
        <v>14.973089585806061</v>
      </c>
      <c r="P30" s="12">
        <f>IF('Pilot Qty'!P7&gt;0,((P7+'Pilot Duration Calc'!P7)*$B30*360)/(60*1000000),0)</f>
        <v>15.730111141406955</v>
      </c>
      <c r="Q30" s="12">
        <f>IF('Pilot Qty'!Q7&gt;0,((Q7+'Pilot Duration Calc'!Q7)*$B30*360)/(60*1000000),0)</f>
        <v>16.248683573061971</v>
      </c>
      <c r="R30" s="12">
        <f>IF('Pilot Qty'!R7&gt;0,((R7+'Pilot Duration Calc'!R7)*$B30*360)/(60*1000000),0)</f>
        <v>16.512513444573013</v>
      </c>
      <c r="T30" s="47"/>
      <c r="U30" s="7">
        <v>1200</v>
      </c>
      <c r="V30" s="12">
        <v>9.4921880000000005</v>
      </c>
      <c r="W30" s="12">
        <v>9.4921880000000005</v>
      </c>
      <c r="X30" s="12">
        <v>9.4921880000000005</v>
      </c>
      <c r="Y30" s="12">
        <v>9.9609380000000005</v>
      </c>
      <c r="Z30" s="12">
        <v>11.015625</v>
      </c>
      <c r="AA30" s="12">
        <v>13.007813000000001</v>
      </c>
      <c r="AB30" s="12">
        <v>13.945313000000001</v>
      </c>
      <c r="AC30" s="12">
        <v>18.046875</v>
      </c>
      <c r="AD30" s="12">
        <v>20.976562999999999</v>
      </c>
      <c r="AE30" s="12">
        <v>20.976562999999999</v>
      </c>
      <c r="AF30" s="12">
        <v>20.976562999999999</v>
      </c>
      <c r="AG30" s="12">
        <v>28.007812999999999</v>
      </c>
      <c r="AH30" s="12">
        <v>28.007812999999999</v>
      </c>
      <c r="AI30" s="12">
        <v>33.984375</v>
      </c>
      <c r="AJ30" s="12">
        <v>33.984375</v>
      </c>
      <c r="AK30" s="12">
        <v>33.984375</v>
      </c>
    </row>
    <row r="31" spans="1:37" x14ac:dyDescent="0.25">
      <c r="A31" s="48"/>
      <c r="B31" s="19">
        <v>1400</v>
      </c>
      <c r="C31" s="12">
        <f>IF('Pilot Qty'!C8&gt;0,((C8+'Pilot Duration Calc'!C8)*$B31*360)/(60*1000000),0)</f>
        <v>7.1485154840950829</v>
      </c>
      <c r="D31" s="12">
        <f>IF('Pilot Qty'!D8&gt;0,((D8+'Pilot Duration Calc'!D8)*$B31*360)/(60*1000000),0)</f>
        <v>7.2632862228735791</v>
      </c>
      <c r="E31" s="12">
        <f>IF('Pilot Qty'!E8&gt;0,((E8+'Pilot Duration Calc'!E8)*$B31*360)/(60*1000000),0)</f>
        <v>7.3853966711060037</v>
      </c>
      <c r="F31" s="12">
        <f>IF('Pilot Qty'!F8&gt;0,((F8+'Pilot Duration Calc'!F8)*$B31*360)/(60*1000000),0)</f>
        <v>7.4650317220181233</v>
      </c>
      <c r="G31" s="12">
        <f>IF('Pilot Qty'!G8&gt;0,((G8+'Pilot Duration Calc'!G8)*$B31*360)/(60*1000000),0)</f>
        <v>7.5549795941604101</v>
      </c>
      <c r="H31" s="12">
        <f>IF('Pilot Qty'!H8&gt;0,((H8+'Pilot Duration Calc'!H8)*$B31*360)/(60*1000000),0)</f>
        <v>7.9025856222034552</v>
      </c>
      <c r="I31" s="12">
        <f>IF('Pilot Qty'!I8&gt;0,((I8+'Pilot Duration Calc'!I8)*$B31*360)/(60*1000000),0)</f>
        <v>8.0795177465204588</v>
      </c>
      <c r="J31" s="12">
        <f>IF('Pilot Qty'!J8&gt;0,((J8+'Pilot Duration Calc'!J8)*$B31*360)/(60*1000000),0)</f>
        <v>8.2465845429660067</v>
      </c>
      <c r="K31" s="12">
        <f>IF('Pilot Qty'!K8&gt;0,((K8+'Pilot Duration Calc'!K8)*$B31*360)/(60*1000000),0)</f>
        <v>8.8696560611698576</v>
      </c>
      <c r="L31" s="12">
        <f>IF('Pilot Qty'!L8&gt;0,((L8+'Pilot Duration Calc'!L8)*$B31*360)/(60*1000000),0)</f>
        <v>9.6818842523758093</v>
      </c>
      <c r="M31" s="12">
        <f>IF('Pilot Qty'!M8&gt;0,((M8+'Pilot Duration Calc'!M8)*$B31*360)/(60*1000000),0)</f>
        <v>10.9551380707943</v>
      </c>
      <c r="N31" s="12">
        <f>IF('Pilot Qty'!N8&gt;0,((N8+'Pilot Duration Calc'!N8)*$B31*360)/(60*1000000),0)</f>
        <v>12.129241662761174</v>
      </c>
      <c r="O31" s="12">
        <f>IF('Pilot Qty'!O8&gt;0,((O8+'Pilot Duration Calc'!O8)*$B31*360)/(60*1000000),0)</f>
        <v>12.884990885541443</v>
      </c>
      <c r="P31" s="12">
        <f>IF('Pilot Qty'!P8&gt;0,((P8+'Pilot Duration Calc'!P8)*$B31*360)/(60*1000000),0)</f>
        <v>13.835552687713594</v>
      </c>
      <c r="Q31" s="12">
        <f>IF('Pilot Qty'!Q8&gt;0,((Q8+'Pilot Duration Calc'!Q8)*$B31*360)/(60*1000000),0)</f>
        <v>14.563868164171772</v>
      </c>
      <c r="R31" s="12">
        <f>IF('Pilot Qty'!R8&gt;0,((R8+'Pilot Duration Calc'!R8)*$B31*360)/(60*1000000),0)</f>
        <v>14.992148092805595</v>
      </c>
      <c r="T31" s="47"/>
      <c r="U31" s="7">
        <v>1400</v>
      </c>
      <c r="V31" s="12">
        <v>9.4921880000000005</v>
      </c>
      <c r="W31" s="12">
        <v>9.4921880000000005</v>
      </c>
      <c r="X31" s="12">
        <v>9.9609380000000005</v>
      </c>
      <c r="Y31" s="12">
        <v>10.898438000000001</v>
      </c>
      <c r="Z31" s="12">
        <v>11.601563000000001</v>
      </c>
      <c r="AA31" s="12">
        <v>14.53125</v>
      </c>
      <c r="AB31" s="12">
        <v>16.992187999999999</v>
      </c>
      <c r="AC31" s="12">
        <v>22.03125</v>
      </c>
      <c r="AD31" s="12">
        <v>22.03125</v>
      </c>
      <c r="AE31" s="12">
        <v>22.03125</v>
      </c>
      <c r="AF31" s="12">
        <v>22.03125</v>
      </c>
      <c r="AG31" s="12">
        <v>31.992187999999999</v>
      </c>
      <c r="AH31" s="12">
        <v>46.054687999999999</v>
      </c>
      <c r="AI31" s="12">
        <v>46.054687999999999</v>
      </c>
      <c r="AJ31" s="12">
        <v>46.054687999999999</v>
      </c>
      <c r="AK31" s="12">
        <v>46.054687999999999</v>
      </c>
    </row>
    <row r="32" spans="1:37" x14ac:dyDescent="0.25">
      <c r="A32" s="48"/>
      <c r="B32" s="19">
        <v>1550</v>
      </c>
      <c r="C32" s="12">
        <f>IF('Pilot Qty'!C9&gt;0,((C9+'Pilot Duration Calc'!C9)*$B32*360)/(60*1000000),0)</f>
        <v>6.6589464477577049</v>
      </c>
      <c r="D32" s="12">
        <f>IF('Pilot Qty'!D9&gt;0,((D9+'Pilot Duration Calc'!D9)*$B32*360)/(60*1000000),0)</f>
        <v>6.7426284169985813</v>
      </c>
      <c r="E32" s="12">
        <f>IF('Pilot Qty'!E9&gt;0,((E9+'Pilot Duration Calc'!E9)*$B32*360)/(60*1000000),0)</f>
        <v>7.0779620967951162</v>
      </c>
      <c r="F32" s="12">
        <f>IF('Pilot Qty'!F9&gt;0,((F9+'Pilot Duration Calc'!F9)*$B32*360)/(60*1000000),0)</f>
        <v>6.991162249913101</v>
      </c>
      <c r="G32" s="12">
        <f>IF('Pilot Qty'!G9&gt;0,((G9+'Pilot Duration Calc'!G9)*$B32*360)/(60*1000000),0)</f>
        <v>7.0130712036874305</v>
      </c>
      <c r="H32" s="12">
        <f>IF('Pilot Qty'!H9&gt;0,((H9+'Pilot Duration Calc'!H9)*$B32*360)/(60*1000000),0)</f>
        <v>7.3126751500464566</v>
      </c>
      <c r="I32" s="12">
        <f>IF('Pilot Qty'!I9&gt;0,((I9+'Pilot Duration Calc'!I9)*$B32*360)/(60*1000000),0)</f>
        <v>7.3932548849732491</v>
      </c>
      <c r="J32" s="12">
        <f>IF('Pilot Qty'!J9&gt;0,((J9+'Pilot Duration Calc'!J9)*$B32*360)/(60*1000000),0)</f>
        <v>7.4963725288584095</v>
      </c>
      <c r="K32" s="12">
        <f>IF('Pilot Qty'!K9&gt;0,((K9+'Pilot Duration Calc'!K9)*$B32*360)/(60*1000000),0)</f>
        <v>7.8964255747184096</v>
      </c>
      <c r="L32" s="12">
        <f>IF('Pilot Qty'!L9&gt;0,((L9+'Pilot Duration Calc'!L9)*$B32*360)/(60*1000000),0)</f>
        <v>8.3530307526767267</v>
      </c>
      <c r="M32" s="12">
        <f>IF('Pilot Qty'!M9&gt;0,((M9+'Pilot Duration Calc'!M9)*$B32*360)/(60*1000000),0)</f>
        <v>9.4086196966454327</v>
      </c>
      <c r="N32" s="12">
        <f>IF('Pilot Qty'!N9&gt;0,((N9+'Pilot Duration Calc'!N9)*$B32*360)/(60*1000000),0)</f>
        <v>10.547005803664209</v>
      </c>
      <c r="O32" s="12">
        <f>IF('Pilot Qty'!O9&gt;0,((O9+'Pilot Duration Calc'!O9)*$B32*360)/(60*1000000),0)</f>
        <v>11.29123331500255</v>
      </c>
      <c r="P32" s="12">
        <f>IF('Pilot Qty'!P9&gt;0,((P9+'Pilot Duration Calc'!P9)*$B32*360)/(60*1000000),0)</f>
        <v>12.375058019428236</v>
      </c>
      <c r="Q32" s="12">
        <f>IF('Pilot Qty'!Q9&gt;0,((Q9+'Pilot Duration Calc'!Q9)*$B32*360)/(60*1000000),0)</f>
        <v>13.202544616309595</v>
      </c>
      <c r="R32" s="12">
        <f>IF('Pilot Qty'!R9&gt;0,((R9+'Pilot Duration Calc'!R9)*$B32*360)/(60*1000000),0)</f>
        <v>13.556343009637464</v>
      </c>
      <c r="T32" s="47"/>
      <c r="U32" s="7">
        <v>1550</v>
      </c>
      <c r="V32" s="12">
        <v>9.4921880000000005</v>
      </c>
      <c r="W32" s="12">
        <v>9.4921880000000005</v>
      </c>
      <c r="X32" s="12">
        <v>9.4921880000000005</v>
      </c>
      <c r="Y32" s="12">
        <v>9.9609380000000005</v>
      </c>
      <c r="Z32" s="12">
        <v>11.953125</v>
      </c>
      <c r="AA32" s="12">
        <v>18.046875</v>
      </c>
      <c r="AB32" s="12">
        <v>22.96875</v>
      </c>
      <c r="AC32" s="12">
        <v>26.015625</v>
      </c>
      <c r="AD32" s="12">
        <v>26.015625</v>
      </c>
      <c r="AE32" s="12">
        <v>26.015625</v>
      </c>
      <c r="AF32" s="12">
        <v>30</v>
      </c>
      <c r="AG32" s="12">
        <v>47.226562999999999</v>
      </c>
      <c r="AH32" s="12">
        <v>46.054687999999999</v>
      </c>
      <c r="AI32" s="12">
        <v>46.054687999999999</v>
      </c>
      <c r="AJ32" s="12">
        <v>46.054687999999999</v>
      </c>
      <c r="AK32" s="12">
        <v>46.054687999999999</v>
      </c>
    </row>
    <row r="33" spans="1:38" x14ac:dyDescent="0.25">
      <c r="A33" s="48"/>
      <c r="B33" s="19">
        <v>1700</v>
      </c>
      <c r="C33" s="12">
        <f>IF('Pilot Qty'!C10&gt;0,((C10+'Pilot Duration Calc'!C10)*$B33*360)/(60*1000000),0)</f>
        <v>6.5305213363598265</v>
      </c>
      <c r="D33" s="12">
        <f>IF('Pilot Qty'!D10&gt;0,((D10+'Pilot Duration Calc'!D10)*$B33*360)/(60*1000000),0)</f>
        <v>6.5788980416757417</v>
      </c>
      <c r="E33" s="12">
        <f>IF('Pilot Qty'!E10&gt;0,((E10+'Pilot Duration Calc'!E10)*$B33*360)/(60*1000000),0)</f>
        <v>6.9783285131702177</v>
      </c>
      <c r="F33" s="12">
        <f>IF('Pilot Qty'!F10&gt;0,((F10+'Pilot Duration Calc'!F10)*$B33*360)/(60*1000000),0)</f>
        <v>6.9570264057497191</v>
      </c>
      <c r="G33" s="12">
        <f>IF('Pilot Qty'!G10&gt;0,((G10+'Pilot Duration Calc'!G10)*$B33*360)/(60*1000000),0)</f>
        <v>6.9014684852341581</v>
      </c>
      <c r="H33" s="12">
        <f>IF('Pilot Qty'!H10&gt;0,((H10+'Pilot Duration Calc'!H10)*$B33*360)/(60*1000000),0)</f>
        <v>7.1478743143256001</v>
      </c>
      <c r="I33" s="12">
        <f>IF('Pilot Qty'!I10&gt;0,((I10+'Pilot Duration Calc'!I10)*$B33*360)/(60*1000000),0)</f>
        <v>7.2194692687652395</v>
      </c>
      <c r="J33" s="12">
        <f>IF('Pilot Qty'!J10&gt;0,((J10+'Pilot Duration Calc'!J10)*$B33*360)/(60*1000000),0)</f>
        <v>7.3623247224501123</v>
      </c>
      <c r="K33" s="12">
        <f>IF('Pilot Qty'!K10&gt;0,((K10+'Pilot Duration Calc'!K10)*$B33*360)/(60*1000000),0)</f>
        <v>7.8163831962036712</v>
      </c>
      <c r="L33" s="12">
        <f>IF('Pilot Qty'!L10&gt;0,((L10+'Pilot Duration Calc'!L10)*$B33*360)/(60*1000000),0)</f>
        <v>8.2084630655472122</v>
      </c>
      <c r="M33" s="12">
        <f>IF('Pilot Qty'!M10&gt;0,((M10+'Pilot Duration Calc'!M10)*$B33*360)/(60*1000000),0)</f>
        <v>8.9272022659063364</v>
      </c>
      <c r="N33" s="12">
        <f>IF('Pilot Qty'!N10&gt;0,((N10+'Pilot Duration Calc'!N10)*$B33*360)/(60*1000000),0)</f>
        <v>9.7451516972454009</v>
      </c>
      <c r="O33" s="12">
        <f>IF('Pilot Qty'!O10&gt;0,((O10+'Pilot Duration Calc'!O10)*$B33*360)/(60*1000000),0)</f>
        <v>10.54768197061491</v>
      </c>
      <c r="P33" s="12">
        <f>IF('Pilot Qty'!P10&gt;0,((P10+'Pilot Duration Calc'!P10)*$B33*360)/(60*1000000),0)</f>
        <v>11.625318086865056</v>
      </c>
      <c r="Q33" s="12">
        <f>IF('Pilot Qty'!Q10&gt;0,((Q10+'Pilot Duration Calc'!Q10)*$B33*360)/(60*1000000),0)</f>
        <v>12.342134769317198</v>
      </c>
      <c r="R33" s="12">
        <f>IF('Pilot Qty'!R10&gt;0,((R10+'Pilot Duration Calc'!R10)*$B33*360)/(60*1000000),0)</f>
        <v>12.699348129664585</v>
      </c>
      <c r="T33" s="47"/>
      <c r="U33" s="7">
        <v>1700</v>
      </c>
      <c r="V33" s="12">
        <v>9.4921880000000005</v>
      </c>
      <c r="W33" s="12">
        <v>9.4921880000000005</v>
      </c>
      <c r="X33" s="12">
        <v>9.9609380000000005</v>
      </c>
      <c r="Y33" s="12">
        <v>10.664063000000001</v>
      </c>
      <c r="Z33" s="12">
        <v>16.054687999999999</v>
      </c>
      <c r="AA33" s="12">
        <v>24.023437999999999</v>
      </c>
      <c r="AB33" s="12">
        <v>28.007812999999999</v>
      </c>
      <c r="AC33" s="12">
        <v>35.039062999999999</v>
      </c>
      <c r="AD33" s="12">
        <v>37.96875</v>
      </c>
      <c r="AE33" s="12">
        <v>39.960937999999999</v>
      </c>
      <c r="AF33" s="12">
        <v>45</v>
      </c>
      <c r="AG33" s="12">
        <v>48.867187999999999</v>
      </c>
      <c r="AH33" s="12">
        <v>47.695312999999999</v>
      </c>
      <c r="AI33" s="12">
        <v>47.34375</v>
      </c>
      <c r="AJ33" s="12">
        <v>47.34375</v>
      </c>
      <c r="AK33" s="12">
        <v>47.34375</v>
      </c>
    </row>
    <row r="34" spans="1:38" x14ac:dyDescent="0.25">
      <c r="A34" s="48"/>
      <c r="B34" s="19">
        <v>1800</v>
      </c>
      <c r="C34" s="12">
        <f>IF('Pilot Qty'!C11&gt;0,((C11+'Pilot Duration Calc'!C11)*$B34*360)/(60*1000000),0)</f>
        <v>6.6892864026579781</v>
      </c>
      <c r="D34" s="12">
        <f>IF('Pilot Qty'!D11&gt;0,((D11+'Pilot Duration Calc'!D11)*$B34*360)/(60*1000000),0)</f>
        <v>6.7176031281367141</v>
      </c>
      <c r="E34" s="12">
        <f>IF('Pilot Qty'!E11&gt;0,((E11+'Pilot Duration Calc'!E11)*$B34*360)/(60*1000000),0)</f>
        <v>7.1598681740687509</v>
      </c>
      <c r="F34" s="12">
        <f>IF('Pilot Qty'!F11&gt;0,((F11+'Pilot Duration Calc'!F11)*$B34*360)/(60*1000000),0)</f>
        <v>7.1536743479884812</v>
      </c>
      <c r="G34" s="12">
        <f>IF('Pilot Qty'!G11&gt;0,((G11+'Pilot Duration Calc'!G11)*$B34*360)/(60*1000000),0)</f>
        <v>7.1994143966729922</v>
      </c>
      <c r="H34" s="12">
        <f>IF('Pilot Qty'!H11&gt;0,((H11+'Pilot Duration Calc'!H11)*$B34*360)/(60*1000000),0)</f>
        <v>7.450040752277248</v>
      </c>
      <c r="I34" s="12">
        <f>IF('Pilot Qty'!I11&gt;0,((I11+'Pilot Duration Calc'!I11)*$B34*360)/(60*1000000),0)</f>
        <v>7.6280988726067198</v>
      </c>
      <c r="J34" s="12">
        <f>IF('Pilot Qty'!J11&gt;0,((J11+'Pilot Duration Calc'!J11)*$B34*360)/(60*1000000),0)</f>
        <v>7.8284528406988043</v>
      </c>
      <c r="K34" s="12">
        <f>IF('Pilot Qty'!K11&gt;0,((K11+'Pilot Duration Calc'!K11)*$B34*360)/(60*1000000),0)</f>
        <v>7.9120925051743232</v>
      </c>
      <c r="L34" s="12">
        <f>IF('Pilot Qty'!L11&gt;0,((L11+'Pilot Duration Calc'!L11)*$B34*360)/(60*1000000),0)</f>
        <v>8.1495579483118714</v>
      </c>
      <c r="M34" s="12">
        <f>IF('Pilot Qty'!M11&gt;0,((M11+'Pilot Duration Calc'!M11)*$B34*360)/(60*1000000),0)</f>
        <v>8.6337764158839132</v>
      </c>
      <c r="N34" s="12">
        <f>IF('Pilot Qty'!N11&gt;0,((N11+'Pilot Duration Calc'!N11)*$B34*360)/(60*1000000),0)</f>
        <v>9.3771849955412723</v>
      </c>
      <c r="O34" s="12">
        <f>IF('Pilot Qty'!O11&gt;0,((O11+'Pilot Duration Calc'!O11)*$B34*360)/(60*1000000),0)</f>
        <v>10.04496317234387</v>
      </c>
      <c r="P34" s="12">
        <f>IF('Pilot Qty'!P11&gt;0,((P11+'Pilot Duration Calc'!P11)*$B34*360)/(60*1000000),0)</f>
        <v>10.968536828197809</v>
      </c>
      <c r="Q34" s="12">
        <f>IF('Pilot Qty'!Q11&gt;0,((Q11+'Pilot Duration Calc'!Q11)*$B34*360)/(60*1000000),0)</f>
        <v>11.594047659967268</v>
      </c>
      <c r="R34" s="12">
        <f>IF('Pilot Qty'!R11&gt;0,((R11+'Pilot Duration Calc'!R11)*$B34*360)/(60*1000000),0)</f>
        <v>11.935438482070815</v>
      </c>
      <c r="T34" s="47"/>
      <c r="U34" s="7">
        <v>1800</v>
      </c>
      <c r="V34" s="12">
        <v>9.4921880000000005</v>
      </c>
      <c r="W34" s="12">
        <v>9.4921880000000005</v>
      </c>
      <c r="X34" s="12">
        <v>9.9609380000000005</v>
      </c>
      <c r="Y34" s="12">
        <v>11.015625</v>
      </c>
      <c r="Z34" s="12">
        <v>20.039062999999999</v>
      </c>
      <c r="AA34" s="12">
        <v>28.007812999999999</v>
      </c>
      <c r="AB34" s="12">
        <v>35.039062999999999</v>
      </c>
      <c r="AC34" s="12">
        <v>41.25</v>
      </c>
      <c r="AD34" s="12">
        <v>43.007812999999999</v>
      </c>
      <c r="AE34" s="12">
        <v>46.40625</v>
      </c>
      <c r="AF34" s="12">
        <v>48.164062999999999</v>
      </c>
      <c r="AG34" s="12">
        <v>48.75</v>
      </c>
      <c r="AH34" s="12">
        <v>48.046875</v>
      </c>
      <c r="AI34" s="12">
        <v>48.046875</v>
      </c>
      <c r="AJ34" s="12">
        <v>48.046875</v>
      </c>
      <c r="AK34" s="12">
        <v>48.046875</v>
      </c>
    </row>
    <row r="35" spans="1:38" x14ac:dyDescent="0.25">
      <c r="A35" s="48"/>
      <c r="B35" s="19">
        <v>2000</v>
      </c>
      <c r="C35" s="12">
        <f>IF('Pilot Qty'!C12&gt;0,((C12+'Pilot Duration Calc'!C12)*$B35*360)/(60*1000000),0)</f>
        <v>6.9510392289528076</v>
      </c>
      <c r="D35" s="12">
        <f>IF('Pilot Qty'!D12&gt;0,((D12+'Pilot Duration Calc'!D12)*$B35*360)/(60*1000000),0)</f>
        <v>6.9806639973783042</v>
      </c>
      <c r="E35" s="12">
        <f>IF('Pilot Qty'!E12&gt;0,((E12+'Pilot Duration Calc'!E12)*$B35*360)/(60*1000000),0)</f>
        <v>7.3854570437491196</v>
      </c>
      <c r="F35" s="12">
        <f>IF('Pilot Qty'!F12&gt;0,((F12+'Pilot Duration Calc'!F12)*$B35*360)/(60*1000000),0)</f>
        <v>7.730852313018346</v>
      </c>
      <c r="G35" s="12">
        <f>IF('Pilot Qty'!G12&gt;0,((G12+'Pilot Duration Calc'!G12)*$B35*360)/(60*1000000),0)</f>
        <v>7.7451335166756277</v>
      </c>
      <c r="H35" s="12">
        <f>IF('Pilot Qty'!H12&gt;0,((H12+'Pilot Duration Calc'!H12)*$B35*360)/(60*1000000),0)</f>
        <v>7.9860706909257608</v>
      </c>
      <c r="I35" s="12">
        <f>IF('Pilot Qty'!I12&gt;0,((I12+'Pilot Duration Calc'!I12)*$B35*360)/(60*1000000),0)</f>
        <v>8.0286714263080103</v>
      </c>
      <c r="J35" s="12">
        <f>IF('Pilot Qty'!J12&gt;0,((J12+'Pilot Duration Calc'!J12)*$B35*360)/(60*1000000),0)</f>
        <v>8.031913724239871</v>
      </c>
      <c r="K35" s="12">
        <f>IF('Pilot Qty'!K12&gt;0,((K12+'Pilot Duration Calc'!K12)*$B35*360)/(60*1000000),0)</f>
        <v>8.0508401685182083</v>
      </c>
      <c r="L35" s="12">
        <f>IF('Pilot Qty'!L12&gt;0,((L12+'Pilot Duration Calc'!L12)*$B35*360)/(60*1000000),0)</f>
        <v>8.2720806559633271</v>
      </c>
      <c r="M35" s="12">
        <f>IF('Pilot Qty'!M12&gt;0,((M12+'Pilot Duration Calc'!M12)*$B35*360)/(60*1000000),0)</f>
        <v>8.6976005065159701</v>
      </c>
      <c r="N35" s="12">
        <f>IF('Pilot Qty'!N12&gt;0,((N12+'Pilot Duration Calc'!N12)*$B35*360)/(60*1000000),0)</f>
        <v>9.2866521944471661</v>
      </c>
      <c r="O35" s="12">
        <f>IF('Pilot Qty'!O12&gt;0,((O12+'Pilot Duration Calc'!O12)*$B35*360)/(60*1000000),0)</f>
        <v>10.05778745747315</v>
      </c>
      <c r="P35" s="12">
        <f>IF('Pilot Qty'!P12&gt;0,((P12+'Pilot Duration Calc'!P12)*$B35*360)/(60*1000000),0)</f>
        <v>10.534915566959869</v>
      </c>
      <c r="Q35" s="12">
        <f>IF('Pilot Qty'!Q12&gt;0,((Q12+'Pilot Duration Calc'!Q12)*$B35*360)/(60*1000000),0)</f>
        <v>11.163025417289603</v>
      </c>
      <c r="R35" s="12">
        <f>IF('Pilot Qty'!R12&gt;0,((R12+'Pilot Duration Calc'!R12)*$B35*360)/(60*1000000),0)</f>
        <v>11.486333193106692</v>
      </c>
      <c r="T35" s="47"/>
      <c r="U35" s="7">
        <v>2000</v>
      </c>
      <c r="V35" s="12">
        <v>9.9609380000000005</v>
      </c>
      <c r="W35" s="12">
        <v>11.484375</v>
      </c>
      <c r="X35" s="12">
        <v>13.476563000000001</v>
      </c>
      <c r="Y35" s="12">
        <v>13.476563000000001</v>
      </c>
      <c r="Z35" s="12">
        <v>22.96875</v>
      </c>
      <c r="AA35" s="12">
        <v>28.945312999999999</v>
      </c>
      <c r="AB35" s="12">
        <v>39.023437999999999</v>
      </c>
      <c r="AC35" s="12">
        <v>45</v>
      </c>
      <c r="AD35" s="12">
        <v>46.992187999999999</v>
      </c>
      <c r="AE35" s="12">
        <v>47.695312999999999</v>
      </c>
      <c r="AF35" s="12">
        <v>50.976562999999999</v>
      </c>
      <c r="AG35" s="12">
        <v>53.203125</v>
      </c>
      <c r="AH35" s="12">
        <v>54.257812999999999</v>
      </c>
      <c r="AI35" s="12">
        <v>55.3125</v>
      </c>
      <c r="AJ35" s="12">
        <v>56.367187999999999</v>
      </c>
      <c r="AK35" s="12">
        <v>57.421875</v>
      </c>
    </row>
    <row r="36" spans="1:38" x14ac:dyDescent="0.25">
      <c r="A36" s="48"/>
      <c r="B36" s="19">
        <v>2200</v>
      </c>
      <c r="C36" s="12">
        <f>IF('Pilot Qty'!C13&gt;0,((C13+'Pilot Duration Calc'!C13)*$B36*360)/(60*1000000),0)</f>
        <v>7.3714093275242938</v>
      </c>
      <c r="D36" s="12">
        <f>IF('Pilot Qty'!D13&gt;0,((D13+'Pilot Duration Calc'!D13)*$B36*360)/(60*1000000),0)</f>
        <v>7.7766706877180365</v>
      </c>
      <c r="E36" s="12">
        <f>IF('Pilot Qty'!E13&gt;0,((E13+'Pilot Duration Calc'!E13)*$B36*360)/(60*1000000),0)</f>
        <v>8.1737380494806917</v>
      </c>
      <c r="F36" s="12">
        <f>IF('Pilot Qty'!F13&gt;0,((F13+'Pilot Duration Calc'!F13)*$B36*360)/(60*1000000),0)</f>
        <v>8.1981493270070196</v>
      </c>
      <c r="G36" s="12">
        <f>IF('Pilot Qty'!G13&gt;0,((G13+'Pilot Duration Calc'!G13)*$B36*360)/(60*1000000),0)</f>
        <v>8.4883063326884685</v>
      </c>
      <c r="H36" s="12">
        <f>IF('Pilot Qty'!H13&gt;0,((H13+'Pilot Duration Calc'!H13)*$B36*360)/(60*1000000),0)</f>
        <v>8.5088377963189785</v>
      </c>
      <c r="I36" s="12">
        <f>IF('Pilot Qty'!I13&gt;0,((I13+'Pilot Duration Calc'!I13)*$B36*360)/(60*1000000),0)</f>
        <v>9.0689531469509905</v>
      </c>
      <c r="J36" s="12">
        <f>IF('Pilot Qty'!J13&gt;0,((J13+'Pilot Duration Calc'!J13)*$B36*360)/(60*1000000),0)</f>
        <v>9.1263701924126384</v>
      </c>
      <c r="K36" s="12">
        <f>IF('Pilot Qty'!K13&gt;0,((K13+'Pilot Duration Calc'!K13)*$B36*360)/(60*1000000),0)</f>
        <v>9.1529511656782674</v>
      </c>
      <c r="L36" s="12">
        <f>IF('Pilot Qty'!L13&gt;0,((L13+'Pilot Duration Calc'!L13)*$B36*360)/(60*1000000),0)</f>
        <v>9.368146328336513</v>
      </c>
      <c r="M36" s="12">
        <f>IF('Pilot Qty'!M13&gt;0,((M13+'Pilot Duration Calc'!M13)*$B36*360)/(60*1000000),0)</f>
        <v>9.645489105658406</v>
      </c>
      <c r="N36" s="12">
        <f>IF('Pilot Qty'!N13&gt;0,((N13+'Pilot Duration Calc'!N13)*$B36*360)/(60*1000000),0)</f>
        <v>9.6418015479221424</v>
      </c>
      <c r="O36" s="12">
        <f>IF('Pilot Qty'!O13&gt;0,((O13+'Pilot Duration Calc'!O13)*$B36*360)/(60*1000000),0)</f>
        <v>9.838244981367847</v>
      </c>
      <c r="P36" s="12">
        <f>IF('Pilot Qty'!P13&gt;0,((P13+'Pilot Duration Calc'!P13)*$B36*360)/(60*1000000),0)</f>
        <v>10.418289222658105</v>
      </c>
      <c r="Q36" s="12">
        <f>IF('Pilot Qty'!Q13&gt;0,((Q13+'Pilot Duration Calc'!Q13)*$B36*360)/(60*1000000),0)</f>
        <v>10.884250543153462</v>
      </c>
      <c r="R36" s="12">
        <f>IF('Pilot Qty'!R13&gt;0,((R13+'Pilot Duration Calc'!R13)*$B36*360)/(60*1000000),0)</f>
        <v>11.139058163004071</v>
      </c>
      <c r="T36" s="47"/>
      <c r="U36" s="7">
        <v>2200</v>
      </c>
      <c r="V36" s="12">
        <v>9.9609380000000005</v>
      </c>
      <c r="W36" s="12">
        <v>13.476563000000001</v>
      </c>
      <c r="X36" s="12">
        <v>16.992187999999999</v>
      </c>
      <c r="Y36" s="12">
        <v>18.046875</v>
      </c>
      <c r="Z36" s="12">
        <v>26.015625</v>
      </c>
      <c r="AA36" s="12">
        <v>37.96875</v>
      </c>
      <c r="AB36" s="12">
        <v>43.945312999999999</v>
      </c>
      <c r="AC36" s="12">
        <v>54.023437999999999</v>
      </c>
      <c r="AD36" s="12">
        <v>54.492187999999999</v>
      </c>
      <c r="AE36" s="12">
        <v>54.492187999999999</v>
      </c>
      <c r="AF36" s="12">
        <v>54.960937999999999</v>
      </c>
      <c r="AG36" s="12">
        <v>52.617187999999999</v>
      </c>
      <c r="AH36" s="12">
        <v>52.382812999999999</v>
      </c>
      <c r="AI36" s="12">
        <v>52.617187999999999</v>
      </c>
      <c r="AJ36" s="12">
        <v>52.851562999999999</v>
      </c>
      <c r="AK36" s="12">
        <v>53.085937999999999</v>
      </c>
    </row>
    <row r="37" spans="1:38" x14ac:dyDescent="0.25">
      <c r="A37" s="48"/>
      <c r="B37" s="19">
        <v>2400</v>
      </c>
      <c r="C37" s="12">
        <f>IF('Pilot Qty'!C14&gt;0,((C14+'Pilot Duration Calc'!C14)*$B37*360)/(60*1000000),0)</f>
        <v>7.8999999999999986</v>
      </c>
      <c r="D37" s="12">
        <f>IF('Pilot Qty'!D14&gt;0,((D14+'Pilot Duration Calc'!D14)*$B37*360)/(60*1000000),0)</f>
        <v>8.1415750303979522</v>
      </c>
      <c r="E37" s="12">
        <f>IF('Pilot Qty'!E14&gt;0,((E14+'Pilot Duration Calc'!E14)*$B37*360)/(60*1000000),0)</f>
        <v>8.5864317854688004</v>
      </c>
      <c r="F37" s="12">
        <f>IF('Pilot Qty'!F14&gt;0,((F14+'Pilot Duration Calc'!F14)*$B37*360)/(60*1000000),0)</f>
        <v>8.8501165001409277</v>
      </c>
      <c r="G37" s="12">
        <f>IF('Pilot Qty'!G14&gt;0,((G14+'Pilot Duration Calc'!G14)*$B37*360)/(60*1000000),0)</f>
        <v>9.0009064772679661</v>
      </c>
      <c r="H37" s="12">
        <f>IF('Pilot Qty'!H14&gt;0,((H14+'Pilot Duration Calc'!H14)*$B37*360)/(60*1000000),0)</f>
        <v>9.2854453215903998</v>
      </c>
      <c r="I37" s="12">
        <f>IF('Pilot Qty'!I14&gt;0,((I14+'Pilot Duration Calc'!I14)*$B37*360)/(60*1000000),0)</f>
        <v>9.7488061246298887</v>
      </c>
      <c r="J37" s="12">
        <f>IF('Pilot Qty'!J14&gt;0,((J14+'Pilot Duration Calc'!J14)*$B37*360)/(60*1000000),0)</f>
        <v>10.221815060903781</v>
      </c>
      <c r="K37" s="12">
        <f>IF('Pilot Qty'!K14&gt;0,((K14+'Pilot Duration Calc'!K14)*$B37*360)/(60*1000000),0)</f>
        <v>10.05442133917742</v>
      </c>
      <c r="L37" s="12">
        <f>IF('Pilot Qty'!L14&gt;0,((L14+'Pilot Duration Calc'!L14)*$B37*360)/(60*1000000),0)</f>
        <v>10.062421248539138</v>
      </c>
      <c r="M37" s="12">
        <f>IF('Pilot Qty'!M14&gt;0,((M14+'Pilot Duration Calc'!M14)*$B37*360)/(60*1000000),0)</f>
        <v>10.116309441779176</v>
      </c>
      <c r="N37" s="12">
        <f>IF('Pilot Qty'!N14&gt;0,((N14+'Pilot Duration Calc'!N14)*$B37*360)/(60*1000000),0)</f>
        <v>9.8926159075258866</v>
      </c>
      <c r="O37" s="12">
        <f>IF('Pilot Qty'!O14&gt;0,((O14+'Pilot Duration Calc'!O14)*$B37*360)/(60*1000000),0)</f>
        <v>10.091736124185395</v>
      </c>
      <c r="P37" s="12">
        <f>IF('Pilot Qty'!P14&gt;0,((P14+'Pilot Duration Calc'!P14)*$B37*360)/(60*1000000),0)</f>
        <v>10.404061170647807</v>
      </c>
      <c r="Q37" s="12">
        <f>IF('Pilot Qty'!Q14&gt;0,((Q14+'Pilot Duration Calc'!Q14)*$B37*360)/(60*1000000),0)</f>
        <v>10.609982209765173</v>
      </c>
      <c r="R37" s="12">
        <f>IF('Pilot Qty'!R14&gt;0,((R14+'Pilot Duration Calc'!R14)*$B37*360)/(60*1000000),0)</f>
        <v>10.750862314465381</v>
      </c>
      <c r="T37" s="47"/>
      <c r="U37" s="7">
        <v>2400</v>
      </c>
      <c r="V37" s="12">
        <v>9.9609380000000005</v>
      </c>
      <c r="W37" s="12">
        <v>12.539063000000001</v>
      </c>
      <c r="X37" s="12">
        <v>13.007813000000001</v>
      </c>
      <c r="Y37" s="12">
        <v>15</v>
      </c>
      <c r="Z37" s="12">
        <v>26.015625</v>
      </c>
      <c r="AA37" s="12">
        <v>37.03125</v>
      </c>
      <c r="AB37" s="12">
        <v>46.992187999999999</v>
      </c>
      <c r="AC37" s="12">
        <v>54.492187999999999</v>
      </c>
      <c r="AD37" s="12">
        <v>54.492187999999999</v>
      </c>
      <c r="AE37" s="12">
        <v>54.492187999999999</v>
      </c>
      <c r="AF37" s="12">
        <v>54.960937999999999</v>
      </c>
      <c r="AG37" s="12">
        <v>52.148437999999999</v>
      </c>
      <c r="AH37" s="12">
        <v>52.265625</v>
      </c>
      <c r="AI37" s="12">
        <v>52.5</v>
      </c>
      <c r="AJ37" s="12">
        <v>52.03125</v>
      </c>
      <c r="AK37" s="12">
        <v>52.265625</v>
      </c>
    </row>
    <row r="38" spans="1:38" x14ac:dyDescent="0.25">
      <c r="A38" s="48"/>
      <c r="B38" s="19">
        <v>2600</v>
      </c>
      <c r="C38" s="12">
        <f>IF('Pilot Qty'!C15&gt;0,((C15+'Pilot Duration Calc'!C15)*$B38*360)/(60*1000000),0)</f>
        <v>8.4</v>
      </c>
      <c r="D38" s="12">
        <f>IF('Pilot Qty'!D15&gt;0,((D15+'Pilot Duration Calc'!D15)*$B38*360)/(60*1000000),0)</f>
        <v>8.5795500110820893</v>
      </c>
      <c r="E38" s="12">
        <f>IF('Pilot Qty'!E15&gt;0,((E15+'Pilot Duration Calc'!E15)*$B38*360)/(60*1000000),0)</f>
        <v>8.9146775570576295</v>
      </c>
      <c r="F38" s="12">
        <f>IF('Pilot Qty'!F15&gt;0,((F15+'Pilot Duration Calc'!F15)*$B38*360)/(60*1000000),0)</f>
        <v>9.307039945968576</v>
      </c>
      <c r="G38" s="12">
        <f>IF('Pilot Qty'!G15&gt;0,((G15+'Pilot Duration Calc'!G15)*$B38*360)/(60*1000000),0)</f>
        <v>9.52173240987503</v>
      </c>
      <c r="H38" s="12">
        <f>IF('Pilot Qty'!H15&gt;0,((H15+'Pilot Duration Calc'!H15)*$B38*360)/(60*1000000),0)</f>
        <v>9.780734324500802</v>
      </c>
      <c r="I38" s="12">
        <f>IF('Pilot Qty'!I15&gt;0,((I15+'Pilot Duration Calc'!I15)*$B38*360)/(60*1000000),0)</f>
        <v>10.317664500121728</v>
      </c>
      <c r="J38" s="12">
        <f>IF('Pilot Qty'!J15&gt;0,((J15+'Pilot Duration Calc'!J15)*$B38*360)/(60*1000000),0)</f>
        <v>10.792789905863591</v>
      </c>
      <c r="K38" s="12">
        <f>IF('Pilot Qty'!K15&gt;0,((K15+'Pilot Duration Calc'!K15)*$B38*360)/(60*1000000),0)</f>
        <v>10.754810393934521</v>
      </c>
      <c r="L38" s="12">
        <f>IF('Pilot Qty'!L15&gt;0,((L15+'Pilot Duration Calc'!L15)*$B38*360)/(60*1000000),0)</f>
        <v>10.544111485850236</v>
      </c>
      <c r="M38" s="12">
        <f>IF('Pilot Qty'!M15&gt;0,((M15+'Pilot Duration Calc'!M15)*$B38*360)/(60*1000000),0)</f>
        <v>10.506877276835084</v>
      </c>
      <c r="N38" s="12">
        <f>IF('Pilot Qty'!N15&gt;0,((N15+'Pilot Duration Calc'!N15)*$B38*360)/(60*1000000),0)</f>
        <v>10.249396852744351</v>
      </c>
      <c r="O38" s="12">
        <f>IF('Pilot Qty'!O15&gt;0,((O15+'Pilot Duration Calc'!O15)*$B38*360)/(60*1000000),0)</f>
        <v>10.329479607121748</v>
      </c>
      <c r="P38" s="12">
        <f>IF('Pilot Qty'!P15&gt;0,((P15+'Pilot Duration Calc'!P15)*$B38*360)/(60*1000000),0)</f>
        <v>10.365344564919203</v>
      </c>
      <c r="Q38" s="12">
        <f>IF('Pilot Qty'!Q15&gt;0,((Q15+'Pilot Duration Calc'!Q15)*$B38*360)/(60*1000000),0)</f>
        <v>10.399556566411514</v>
      </c>
      <c r="R38" s="12">
        <f>IF('Pilot Qty'!R15&gt;0,((R15+'Pilot Duration Calc'!R15)*$B38*360)/(60*1000000),0)</f>
        <v>10.453381668229081</v>
      </c>
      <c r="T38" s="47"/>
      <c r="U38" s="7">
        <v>2600</v>
      </c>
      <c r="V38" s="12">
        <v>9.9609380000000005</v>
      </c>
      <c r="W38" s="12">
        <v>12.539063000000001</v>
      </c>
      <c r="X38" s="12">
        <v>13.007813000000001</v>
      </c>
      <c r="Y38" s="12">
        <v>15</v>
      </c>
      <c r="Z38" s="12">
        <v>22.03125</v>
      </c>
      <c r="AA38" s="12">
        <v>35.507812999999999</v>
      </c>
      <c r="AB38" s="12">
        <v>43.945312999999999</v>
      </c>
      <c r="AC38" s="12">
        <v>54.492187999999999</v>
      </c>
      <c r="AD38" s="12">
        <v>54.492187999999999</v>
      </c>
      <c r="AE38" s="12">
        <v>54.492187999999999</v>
      </c>
      <c r="AF38" s="12">
        <v>54.960937999999999</v>
      </c>
      <c r="AG38" s="12">
        <v>53.320312999999999</v>
      </c>
      <c r="AH38" s="12">
        <v>54.023437999999999</v>
      </c>
      <c r="AI38" s="12">
        <v>53.789062999999999</v>
      </c>
      <c r="AJ38" s="12">
        <v>54.140625</v>
      </c>
      <c r="AK38" s="12">
        <v>54.84375</v>
      </c>
    </row>
    <row r="39" spans="1:38" x14ac:dyDescent="0.25">
      <c r="A39" s="48"/>
      <c r="B39" s="19">
        <v>2800</v>
      </c>
      <c r="C39" s="12">
        <f>IF('Pilot Qty'!C16&gt;0,((C16+'Pilot Duration Calc'!C16)*$B39*360)/(60*1000000),0)</f>
        <v>8.9041759999999979</v>
      </c>
      <c r="D39" s="12">
        <f>IF('Pilot Qty'!D16&gt;0,((D16+'Pilot Duration Calc'!D16)*$B39*360)/(60*1000000),0)</f>
        <v>8.9613510900707869</v>
      </c>
      <c r="E39" s="12">
        <f>IF('Pilot Qty'!E16&gt;0,((E16+'Pilot Duration Calc'!E16)*$B39*360)/(60*1000000),0)</f>
        <v>9.2827212246289719</v>
      </c>
      <c r="F39" s="12">
        <f>IF('Pilot Qty'!F16&gt;0,((F16+'Pilot Duration Calc'!F16)*$B39*360)/(60*1000000),0)</f>
        <v>9.8055291766041623</v>
      </c>
      <c r="G39" s="12">
        <f>IF('Pilot Qty'!G16&gt;0,((G16+'Pilot Duration Calc'!G16)*$B39*360)/(60*1000000),0)</f>
        <v>9.9374528729152836</v>
      </c>
      <c r="H39" s="12">
        <f>IF('Pilot Qty'!H16&gt;0,((H16+'Pilot Duration Calc'!H16)*$B39*360)/(60*1000000),0)</f>
        <v>10.089934561401003</v>
      </c>
      <c r="I39" s="12">
        <f>IF('Pilot Qty'!I16&gt;0,((I16+'Pilot Duration Calc'!I16)*$B39*360)/(60*1000000),0)</f>
        <v>10.55840808904393</v>
      </c>
      <c r="J39" s="12">
        <f>IF('Pilot Qty'!J16&gt;0,((J16+'Pilot Duration Calc'!J16)*$B39*360)/(60*1000000),0)</f>
        <v>11.080356157784166</v>
      </c>
      <c r="K39" s="12">
        <f>IF('Pilot Qty'!K16&gt;0,((K16+'Pilot Duration Calc'!K16)*$B39*360)/(60*1000000),0)</f>
        <v>10.96989010872997</v>
      </c>
      <c r="L39" s="12">
        <f>IF('Pilot Qty'!L16&gt;0,((L16+'Pilot Duration Calc'!L16)*$B39*360)/(60*1000000),0)</f>
        <v>10.725818684761727</v>
      </c>
      <c r="M39" s="12">
        <f>IF('Pilot Qty'!M16&gt;0,((M16+'Pilot Duration Calc'!M16)*$B39*360)/(60*1000000),0)</f>
        <v>10.86036367210405</v>
      </c>
      <c r="N39" s="12">
        <f>IF('Pilot Qty'!N16&gt;0,((N16+'Pilot Duration Calc'!N16)*$B39*360)/(60*1000000),0)</f>
        <v>10.573063369570839</v>
      </c>
      <c r="O39" s="12">
        <f>IF('Pilot Qty'!O16&gt;0,((O16+'Pilot Duration Calc'!O16)*$B39*360)/(60*1000000),0)</f>
        <v>10.627969206313486</v>
      </c>
      <c r="P39" s="12">
        <f>IF('Pilot Qty'!P16&gt;0,((P16+'Pilot Duration Calc'!P16)*$B39*360)/(60*1000000),0)</f>
        <v>10.46823657545591</v>
      </c>
      <c r="Q39" s="12">
        <f>IF('Pilot Qty'!Q16&gt;0,((Q16+'Pilot Duration Calc'!Q16)*$B39*360)/(60*1000000),0)</f>
        <v>10.35595723667323</v>
      </c>
      <c r="R39" s="12">
        <f>IF('Pilot Qty'!R16&gt;0,((R16+'Pilot Duration Calc'!R16)*$B39*360)/(60*1000000),0)</f>
        <v>10.460741126976284</v>
      </c>
      <c r="T39" s="47"/>
      <c r="U39" s="7">
        <v>2800</v>
      </c>
      <c r="V39" s="12">
        <v>9.9609380000000005</v>
      </c>
      <c r="W39" s="12">
        <v>11.015625</v>
      </c>
      <c r="X39" s="12">
        <v>11.953125</v>
      </c>
      <c r="Y39" s="12">
        <v>16.054687999999999</v>
      </c>
      <c r="Z39" s="12">
        <v>22.03125</v>
      </c>
      <c r="AA39" s="12">
        <v>35.976562999999999</v>
      </c>
      <c r="AB39" s="12">
        <v>43.007812999999999</v>
      </c>
      <c r="AC39" s="12">
        <v>52.96875</v>
      </c>
      <c r="AD39" s="12">
        <v>54.492187999999999</v>
      </c>
      <c r="AE39" s="12">
        <v>54.492187999999999</v>
      </c>
      <c r="AF39" s="12">
        <v>54.960937999999999</v>
      </c>
      <c r="AG39" s="12">
        <v>52.96875</v>
      </c>
      <c r="AH39" s="12">
        <v>52.734375</v>
      </c>
      <c r="AI39" s="12">
        <v>51.445312999999999</v>
      </c>
      <c r="AJ39" s="12">
        <v>50.507812999999999</v>
      </c>
      <c r="AK39" s="12">
        <v>50.273437999999999</v>
      </c>
    </row>
    <row r="40" spans="1:38" x14ac:dyDescent="0.25">
      <c r="A40" s="48"/>
      <c r="B40" s="19">
        <v>2900</v>
      </c>
      <c r="C40" s="12">
        <f>IF('Pilot Qty'!C17&gt;0,((C17+'Pilot Duration Calc'!C17)*$B40*360)/(60*1000000),0)</f>
        <v>9.2187420000000024</v>
      </c>
      <c r="D40" s="12">
        <f>IF('Pilot Qty'!D17&gt;0,((D17+'Pilot Duration Calc'!D17)*$B40*360)/(60*1000000),0)</f>
        <v>9.8266014392929772</v>
      </c>
      <c r="E40" s="12">
        <f>IF('Pilot Qty'!E17&gt;0,((E17+'Pilot Duration Calc'!E17)*$B40*360)/(60*1000000),0)</f>
        <v>9.7373894412691051</v>
      </c>
      <c r="F40" s="12">
        <f>IF('Pilot Qty'!F17&gt;0,((F17+'Pilot Duration Calc'!F17)*$B40*360)/(60*1000000),0)</f>
        <v>9.803252831302828</v>
      </c>
      <c r="G40" s="12">
        <f>IF('Pilot Qty'!G17&gt;0,((G17+'Pilot Duration Calc'!G17)*$B40*360)/(60*1000000),0)</f>
        <v>10.155877986231296</v>
      </c>
      <c r="H40" s="12">
        <f>IF('Pilot Qty'!H17&gt;0,((H17+'Pilot Duration Calc'!H17)*$B40*360)/(60*1000000),0)</f>
        <v>10.325145778275363</v>
      </c>
      <c r="I40" s="12">
        <f>IF('Pilot Qty'!I17&gt;0,((I17+'Pilot Duration Calc'!I17)*$B40*360)/(60*1000000),0)</f>
        <v>10.784205491549057</v>
      </c>
      <c r="J40" s="12">
        <f>IF('Pilot Qty'!J17&gt;0,((J17+'Pilot Duration Calc'!J17)*$B40*360)/(60*1000000),0)</f>
        <v>11.185363389661275</v>
      </c>
      <c r="K40" s="12">
        <f>IF('Pilot Qty'!K17&gt;0,((K17+'Pilot Duration Calc'!K17)*$B40*360)/(60*1000000),0)</f>
        <v>11.04591069622294</v>
      </c>
      <c r="L40" s="12">
        <f>IF('Pilot Qty'!L17&gt;0,((L17+'Pilot Duration Calc'!L17)*$B40*360)/(60*1000000),0)</f>
        <v>10.873812190912982</v>
      </c>
      <c r="M40" s="12">
        <f>IF('Pilot Qty'!M17&gt;0,((M17+'Pilot Duration Calc'!M17)*$B40*360)/(60*1000000),0)</f>
        <v>10.645640999999998</v>
      </c>
      <c r="N40" s="12">
        <f>IF('Pilot Qty'!N17&gt;0,((N17+'Pilot Duration Calc'!N17)*$B40*360)/(60*1000000),0)</f>
        <v>10.650681799197828</v>
      </c>
      <c r="O40" s="12">
        <f>IF('Pilot Qty'!O17&gt;0,((O17+'Pilot Duration Calc'!O17)*$B40*360)/(60*1000000),0)</f>
        <v>10.667648942417294</v>
      </c>
      <c r="P40" s="12">
        <f>IF('Pilot Qty'!P17&gt;0,((P17+'Pilot Duration Calc'!P17)*$B40*360)/(60*1000000),0)</f>
        <v>10.593177891263526</v>
      </c>
      <c r="Q40" s="12">
        <f>IF('Pilot Qty'!Q17&gt;0,((Q17+'Pilot Duration Calc'!Q17)*$B40*360)/(60*1000000),0)</f>
        <v>10.533654853505412</v>
      </c>
      <c r="R40" s="12">
        <f>IF('Pilot Qty'!R17&gt;0,((R17+'Pilot Duration Calc'!R17)*$B40*360)/(60*1000000),0)</f>
        <v>10.501971113002172</v>
      </c>
      <c r="T40" s="47"/>
      <c r="U40" s="7">
        <v>2900</v>
      </c>
      <c r="V40" s="12">
        <v>9.9609380000000005</v>
      </c>
      <c r="W40" s="12">
        <v>11.953125</v>
      </c>
      <c r="X40" s="12">
        <v>11.953125</v>
      </c>
      <c r="Y40" s="12">
        <v>16.992187999999999</v>
      </c>
      <c r="Z40" s="12">
        <v>20.039062999999999</v>
      </c>
      <c r="AA40" s="12">
        <v>30</v>
      </c>
      <c r="AB40" s="12">
        <v>41.015625</v>
      </c>
      <c r="AC40" s="12">
        <v>45.46875</v>
      </c>
      <c r="AD40" s="12">
        <v>52.03125</v>
      </c>
      <c r="AE40" s="12">
        <v>52.03125</v>
      </c>
      <c r="AF40" s="12">
        <v>53.554687999999999</v>
      </c>
      <c r="AG40" s="12">
        <v>51.445312999999999</v>
      </c>
      <c r="AH40" s="12">
        <v>50.507812999999999</v>
      </c>
      <c r="AI40" s="12">
        <v>50.507812999999999</v>
      </c>
      <c r="AJ40" s="12">
        <v>50.039062999999999</v>
      </c>
      <c r="AK40" s="12">
        <v>49.335937999999999</v>
      </c>
    </row>
    <row r="41" spans="1:38" x14ac:dyDescent="0.25">
      <c r="A41" s="48"/>
      <c r="B41" s="19">
        <v>3000</v>
      </c>
      <c r="C41" s="12">
        <f>IF('Pilot Qty'!C18&gt;0,((C18+'Pilot Duration Calc'!C18)*$B41*360)/(60*1000000),0)</f>
        <v>9.4858150000000006</v>
      </c>
      <c r="D41" s="12">
        <f>IF('Pilot Qty'!D18&gt;0,((D18+'Pilot Duration Calc'!D18)*$B41*360)/(60*1000000),0)</f>
        <v>10.311496258523199</v>
      </c>
      <c r="E41" s="12">
        <f>IF('Pilot Qty'!E18&gt;0,((E18+'Pilot Duration Calc'!E18)*$B41*360)/(60*1000000),0)</f>
        <v>10.273163340826882</v>
      </c>
      <c r="F41" s="12">
        <f>IF('Pilot Qty'!F18&gt;0,((F18+'Pilot Duration Calc'!F18)*$B41*360)/(60*1000000),0)</f>
        <v>10.241716770676961</v>
      </c>
      <c r="G41" s="12">
        <f>IF('Pilot Qty'!G18&gt;0,((G18+'Pilot Duration Calc'!G18)*$B41*360)/(60*1000000),0)</f>
        <v>10.318914771525119</v>
      </c>
      <c r="H41" s="12">
        <f>IF('Pilot Qty'!H18&gt;0,((H18+'Pilot Duration Calc'!H18)*$B41*360)/(60*1000000),0)</f>
        <v>10.581497456151199</v>
      </c>
      <c r="I41" s="12">
        <f>IF('Pilot Qty'!I18&gt;0,((I18+'Pilot Duration Calc'!I18)*$B41*360)/(60*1000000),0)</f>
        <v>10.827333138811937</v>
      </c>
      <c r="J41" s="12">
        <f>IF('Pilot Qty'!J18&gt;0,((J18+'Pilot Duration Calc'!J18)*$B41*360)/(60*1000000),0)</f>
        <v>11.083957127408192</v>
      </c>
      <c r="K41" s="12">
        <f>IF('Pilot Qty'!K18&gt;0,((K18+'Pilot Duration Calc'!K18)*$B41*360)/(60*1000000),0)</f>
        <v>11.000718233008223</v>
      </c>
      <c r="L41" s="12">
        <f>IF('Pilot Qty'!L18&gt;0,((L18+'Pilot Duration Calc'!L18)*$B41*360)/(60*1000000),0)</f>
        <v>10.80409814552848</v>
      </c>
      <c r="M41" s="12">
        <f>IF('Pilot Qty'!M18&gt;0,((M18+'Pilot Duration Calc'!M18)*$B41*360)/(60*1000000),0)</f>
        <v>10.679093532113917</v>
      </c>
      <c r="N41" s="12">
        <f>IF('Pilot Qty'!N18&gt;0,((N18+'Pilot Duration Calc'!N18)*$B41*360)/(60*1000000),0)</f>
        <v>10.573950868780384</v>
      </c>
      <c r="O41" s="12">
        <f>IF('Pilot Qty'!O18&gt;0,((O18+'Pilot Duration Calc'!O18)*$B41*360)/(60*1000000),0)</f>
        <v>10.578736204547139</v>
      </c>
      <c r="P41" s="12">
        <f>IF('Pilot Qty'!P18&gt;0,((P18+'Pilot Duration Calc'!P18)*$B41*360)/(60*1000000),0)</f>
        <v>10.575354115944862</v>
      </c>
      <c r="Q41" s="12">
        <f>IF('Pilot Qty'!Q18&gt;0,((Q18+'Pilot Duration Calc'!Q18)*$B41*360)/(60*1000000),0)</f>
        <v>10.671211639651487</v>
      </c>
      <c r="R41" s="12">
        <f>IF('Pilot Qty'!R18&gt;0,((R18+'Pilot Duration Calc'!R18)*$B41*360)/(60*1000000),0)</f>
        <v>10.716414788768571</v>
      </c>
      <c r="T41" s="47"/>
      <c r="U41" s="7">
        <v>3000</v>
      </c>
      <c r="V41" s="12">
        <v>9.9609380000000005</v>
      </c>
      <c r="W41" s="12">
        <v>11.015625</v>
      </c>
      <c r="X41" s="12">
        <v>11.953125</v>
      </c>
      <c r="Y41" s="12">
        <v>13.007813000000001</v>
      </c>
      <c r="Z41" s="12">
        <v>13.945313000000001</v>
      </c>
      <c r="AA41" s="12">
        <v>22.96875</v>
      </c>
      <c r="AB41" s="12">
        <v>35.976562999999999</v>
      </c>
      <c r="AC41" s="12">
        <v>43.945312999999999</v>
      </c>
      <c r="AD41" s="12">
        <v>48.984375</v>
      </c>
      <c r="AE41" s="12">
        <v>48.984375</v>
      </c>
      <c r="AF41" s="12">
        <v>49.570312999999999</v>
      </c>
      <c r="AG41" s="12">
        <v>49.570312999999999</v>
      </c>
      <c r="AH41" s="12">
        <v>50.039062999999999</v>
      </c>
      <c r="AI41" s="12">
        <v>50.039062999999999</v>
      </c>
      <c r="AJ41" s="12">
        <v>52.03125</v>
      </c>
      <c r="AK41" s="12">
        <v>52.03125</v>
      </c>
    </row>
    <row r="42" spans="1:38" x14ac:dyDescent="0.25">
      <c r="A42" s="48"/>
      <c r="B42" s="19">
        <v>3200</v>
      </c>
      <c r="C42" s="12">
        <f>IF('Pilot Qty'!C19&gt;0,((C19+'Pilot Duration Calc'!C19)*$B42*360)/(60*1000000),0)</f>
        <v>9.7652970000000003</v>
      </c>
      <c r="D42" s="12">
        <f>IF('Pilot Qty'!D19&gt;0,((D19+'Pilot Duration Calc'!D19)*$B42*360)/(60*1000000),0)</f>
        <v>10.465174842425858</v>
      </c>
      <c r="E42" s="12">
        <f>IF('Pilot Qty'!E19&gt;0,((E19+'Pilot Duration Calc'!E19)*$B42*360)/(60*1000000),0)</f>
        <v>10.345568840577366</v>
      </c>
      <c r="F42" s="12">
        <f>IF('Pilot Qty'!F19&gt;0,((F19+'Pilot Duration Calc'!F19)*$B42*360)/(60*1000000),0)</f>
        <v>10.375913535622995</v>
      </c>
      <c r="G42" s="12">
        <f>IF('Pilot Qty'!G19&gt;0,((G19+'Pilot Duration Calc'!G19)*$B42*360)/(60*1000000),0)</f>
        <v>10.388849960245416</v>
      </c>
      <c r="H42" s="12">
        <f>IF('Pilot Qty'!H19&gt;0,((H19+'Pilot Duration Calc'!H19)*$B42*360)/(60*1000000),0)</f>
        <v>10.661845631443285</v>
      </c>
      <c r="I42" s="12">
        <f>IF('Pilot Qty'!I19&gt;0,((I19+'Pilot Duration Calc'!I19)*$B42*360)/(60*1000000),0)</f>
        <v>10.668990647153665</v>
      </c>
      <c r="J42" s="12">
        <f>IF('Pilot Qty'!J19&gt;0,((J19+'Pilot Duration Calc'!J19)*$B42*360)/(60*1000000),0)</f>
        <v>10.794427294677709</v>
      </c>
      <c r="K42" s="12">
        <f>IF('Pilot Qty'!K19&gt;0,((K19+'Pilot Duration Calc'!K19)*$B42*360)/(60*1000000),0)</f>
        <v>10.825261049207263</v>
      </c>
      <c r="L42" s="12">
        <f>IF('Pilot Qty'!L19&gt;0,((L19+'Pilot Duration Calc'!L19)*$B42*360)/(60*1000000),0)</f>
        <v>10.818257369185659</v>
      </c>
      <c r="M42" s="12">
        <f>IF('Pilot Qty'!M19&gt;0,((M19+'Pilot Duration Calc'!M19)*$B42*360)/(60*1000000),0)</f>
        <v>10.709053267835868</v>
      </c>
      <c r="N42" s="12">
        <f>IF('Pilot Qty'!N19&gt;0,((N19+'Pilot Duration Calc'!N19)*$B42*360)/(60*1000000),0)</f>
        <v>10.658445932194509</v>
      </c>
      <c r="O42" s="12">
        <f>IF('Pilot Qty'!O19&gt;0,((O19+'Pilot Duration Calc'!O19)*$B42*360)/(60*1000000),0)</f>
        <v>10.659350321177703</v>
      </c>
      <c r="P42" s="12">
        <f>IF('Pilot Qty'!P19&gt;0,((P19+'Pilot Duration Calc'!P19)*$B42*360)/(60*1000000),0)</f>
        <v>10.645490901570962</v>
      </c>
      <c r="Q42" s="12">
        <f>IF('Pilot Qty'!Q19&gt;0,((Q19+'Pilot Duration Calc'!Q19)*$B42*360)/(60*1000000),0)</f>
        <v>10.66809813137179</v>
      </c>
      <c r="R42" s="12">
        <f>IF('Pilot Qty'!R19&gt;0,((R19+'Pilot Duration Calc'!R19)*$B42*360)/(60*1000000),0)</f>
        <v>10.685097828627011</v>
      </c>
      <c r="T42" s="47"/>
      <c r="U42" s="7">
        <v>3200</v>
      </c>
      <c r="V42" s="12">
        <v>9.9609380000000005</v>
      </c>
      <c r="W42" s="12">
        <v>11.015625</v>
      </c>
      <c r="X42" s="12">
        <v>11.953125</v>
      </c>
      <c r="Y42" s="12">
        <v>13.007813000000001</v>
      </c>
      <c r="Z42" s="12">
        <v>13.945313000000001</v>
      </c>
      <c r="AA42" s="12">
        <v>16.992187999999999</v>
      </c>
      <c r="AB42" s="12">
        <v>24.023437999999999</v>
      </c>
      <c r="AC42" s="12">
        <v>33.046875</v>
      </c>
      <c r="AD42" s="12">
        <v>39.960937999999999</v>
      </c>
      <c r="AE42" s="12">
        <v>39.960937999999999</v>
      </c>
      <c r="AF42" s="12">
        <v>33.632812999999999</v>
      </c>
      <c r="AG42" s="12">
        <v>34.21875</v>
      </c>
      <c r="AH42" s="12">
        <v>36.210937999999999</v>
      </c>
      <c r="AI42" s="12">
        <v>36.679687999999999</v>
      </c>
      <c r="AJ42" s="12">
        <v>39.726562999999999</v>
      </c>
      <c r="AK42" s="12">
        <v>42.65625</v>
      </c>
    </row>
    <row r="43" spans="1:38" x14ac:dyDescent="0.25">
      <c r="A43" s="48"/>
      <c r="B43" s="19">
        <v>3300</v>
      </c>
      <c r="C43" s="12">
        <f>IF('Pilot Qty'!C20&gt;0,((C20+'Pilot Duration Calc'!C20)*$B43*360)/(60*1000000),0)</f>
        <v>10.043089999999998</v>
      </c>
      <c r="D43" s="12">
        <f>IF('Pilot Qty'!D20&gt;0,((D20+'Pilot Duration Calc'!D20)*$B43*360)/(60*1000000),0)</f>
        <v>10.785404900001664</v>
      </c>
      <c r="E43" s="12">
        <f>IF('Pilot Qty'!E20&gt;0,((E20+'Pilot Duration Calc'!E20)*$B43*360)/(60*1000000),0)</f>
        <v>10.679670541181068</v>
      </c>
      <c r="F43" s="12">
        <f>IF('Pilot Qty'!F20&gt;0,((F20+'Pilot Duration Calc'!F20)*$B43*360)/(60*1000000),0)</f>
        <v>10.681313955123196</v>
      </c>
      <c r="G43" s="12">
        <f>IF('Pilot Qty'!G20&gt;0,((G20+'Pilot Duration Calc'!G20)*$B43*360)/(60*1000000),0)</f>
        <v>10.693959345251374</v>
      </c>
      <c r="H43" s="12">
        <f>IF('Pilot Qty'!H20&gt;0,((H20+'Pilot Duration Calc'!H20)*$B43*360)/(60*1000000),0)</f>
        <v>10.997990495513299</v>
      </c>
      <c r="I43" s="12">
        <f>IF('Pilot Qty'!I20&gt;0,((I20+'Pilot Duration Calc'!I20)*$B43*360)/(60*1000000),0)</f>
        <v>11.004608536986753</v>
      </c>
      <c r="J43" s="12">
        <f>IF('Pilot Qty'!J20&gt;0,((J20+'Pilot Duration Calc'!J20)*$B43*360)/(60*1000000),0)</f>
        <v>11.017202202611328</v>
      </c>
      <c r="K43" s="12">
        <f>IF('Pilot Qty'!K20&gt;0,((K20+'Pilot Duration Calc'!K20)*$B43*360)/(60*1000000),0)</f>
        <v>10.999209672830474</v>
      </c>
      <c r="L43" s="12">
        <f>IF('Pilot Qty'!L20&gt;0,((L20+'Pilot Duration Calc'!L20)*$B43*360)/(60*1000000),0)</f>
        <v>10.983040851765413</v>
      </c>
      <c r="M43" s="12">
        <f>IF('Pilot Qty'!M20&gt;0,((M20+'Pilot Duration Calc'!M20)*$B43*360)/(60*1000000),0)</f>
        <v>10.99229083799313</v>
      </c>
      <c r="N43" s="12">
        <f>IF('Pilot Qty'!N20&gt;0,((N20+'Pilot Duration Calc'!N20)*$B43*360)/(60*1000000),0)</f>
        <v>11.006815016928069</v>
      </c>
      <c r="O43" s="12">
        <f>IF('Pilot Qty'!O20&gt;0,((O20+'Pilot Duration Calc'!O20)*$B43*360)/(60*1000000),0)</f>
        <v>0</v>
      </c>
      <c r="P43" s="12">
        <f>IF('Pilot Qty'!P20&gt;0,((P20+'Pilot Duration Calc'!P20)*$B43*360)/(60*1000000),0)</f>
        <v>0</v>
      </c>
      <c r="Q43" s="12">
        <f>IF('Pilot Qty'!Q20&gt;0,((Q20+'Pilot Duration Calc'!Q20)*$B43*360)/(60*1000000),0)</f>
        <v>0</v>
      </c>
      <c r="R43" s="12">
        <f>IF('Pilot Qty'!R20&gt;0,((R20+'Pilot Duration Calc'!R20)*$B43*360)/(60*1000000),0)</f>
        <v>0</v>
      </c>
      <c r="T43" s="47"/>
      <c r="U43" s="7">
        <v>3300</v>
      </c>
      <c r="V43" s="12">
        <v>9.9609380000000005</v>
      </c>
      <c r="W43" s="12">
        <v>11.015625</v>
      </c>
      <c r="X43" s="12">
        <v>11.953125</v>
      </c>
      <c r="Y43" s="12">
        <v>13.007813000000001</v>
      </c>
      <c r="Z43" s="12">
        <v>13.945313000000001</v>
      </c>
      <c r="AA43" s="12">
        <v>16.054687999999999</v>
      </c>
      <c r="AB43" s="12">
        <v>22.96875</v>
      </c>
      <c r="AC43" s="12">
        <v>31.992187999999999</v>
      </c>
      <c r="AD43" s="12">
        <v>39.960937999999999</v>
      </c>
      <c r="AE43" s="12">
        <v>35.507812999999999</v>
      </c>
      <c r="AF43" s="12">
        <v>33.515625</v>
      </c>
      <c r="AG43" s="12">
        <v>33.046875</v>
      </c>
      <c r="AH43" s="12">
        <v>32.460937999999999</v>
      </c>
      <c r="AI43" s="12">
        <v>31.992187999999999</v>
      </c>
      <c r="AJ43" s="12">
        <v>33.515625</v>
      </c>
      <c r="AK43" s="12">
        <v>35.039062999999999</v>
      </c>
    </row>
    <row r="44" spans="1:38" x14ac:dyDescent="0.25">
      <c r="A44" s="48"/>
      <c r="B44" s="19">
        <v>3500</v>
      </c>
      <c r="C44" s="12">
        <f>IF('Pilot Qty'!C21&gt;0,((C21+'Pilot Duration Calc'!C21)*$B44*360)/(60*1000000),0)</f>
        <v>10.245018</v>
      </c>
      <c r="D44" s="12">
        <f>IF('Pilot Qty'!D21&gt;0,((D21+'Pilot Duration Calc'!D21)*$B44*360)/(60*1000000),0)</f>
        <v>11.193559463542881</v>
      </c>
      <c r="E44" s="12">
        <f>IF('Pilot Qty'!E21&gt;0,((E21+'Pilot Duration Calc'!E21)*$B44*360)/(60*1000000),0)</f>
        <v>11.348329140009813</v>
      </c>
      <c r="F44" s="12">
        <f>IF('Pilot Qty'!F21&gt;0,((F21+'Pilot Duration Calc'!F21)*$B44*360)/(60*1000000),0)</f>
        <v>11.371017377229865</v>
      </c>
      <c r="G44" s="12">
        <f>IF('Pilot Qty'!G21&gt;0,((G21+'Pilot Duration Calc'!G21)*$B44*360)/(60*1000000),0)</f>
        <v>11.274927545265491</v>
      </c>
      <c r="H44" s="12">
        <f>IF('Pilot Qty'!H21&gt;0,((H21+'Pilot Duration Calc'!H21)*$B44*360)/(60*1000000),0)</f>
        <v>11.39090588769216</v>
      </c>
      <c r="I44" s="12">
        <f>IF('Pilot Qty'!I21&gt;0,((I21+'Pilot Duration Calc'!I21)*$B44*360)/(60*1000000),0)</f>
        <v>11.420480320920319</v>
      </c>
      <c r="J44" s="12">
        <f>IF('Pilot Qty'!J21&gt;0,((J21+'Pilot Duration Calc'!J21)*$B44*360)/(60*1000000),0)</f>
        <v>11.436225705823363</v>
      </c>
      <c r="K44" s="12">
        <f>IF('Pilot Qty'!K21&gt;0,((K21+'Pilot Duration Calc'!K21)*$B44*360)/(60*1000000),0)</f>
        <v>11.414752955330114</v>
      </c>
      <c r="L44" s="12">
        <f>IF('Pilot Qty'!L21&gt;0,((L21+'Pilot Duration Calc'!L21)*$B44*360)/(60*1000000),0)</f>
        <v>11.390525277173039</v>
      </c>
      <c r="M44" s="12">
        <f>IF('Pilot Qty'!M21&gt;0,((M21+'Pilot Duration Calc'!M21)*$B44*360)/(60*1000000),0)</f>
        <v>11.366297739679792</v>
      </c>
      <c r="N44" s="12">
        <f>IF('Pilot Qty'!N21&gt;0,((N21+'Pilot Duration Calc'!N21)*$B44*360)/(60*1000000),0)</f>
        <v>11.432514205303105</v>
      </c>
      <c r="O44" s="12">
        <f>IF('Pilot Qty'!O21&gt;0,((O21+'Pilot Duration Calc'!O21)*$B44*360)/(60*1000000),0)</f>
        <v>0</v>
      </c>
      <c r="P44" s="12">
        <f>IF('Pilot Qty'!P21&gt;0,((P21+'Pilot Duration Calc'!P21)*$B44*360)/(60*1000000),0)</f>
        <v>0</v>
      </c>
      <c r="Q44" s="12">
        <f>IF('Pilot Qty'!Q21&gt;0,((Q21+'Pilot Duration Calc'!Q21)*$B44*360)/(60*1000000),0)</f>
        <v>0</v>
      </c>
      <c r="R44" s="12">
        <f>IF('Pilot Qty'!R21&gt;0,((R21+'Pilot Duration Calc'!R21)*$B44*360)/(60*1000000),0)</f>
        <v>0</v>
      </c>
      <c r="T44" s="47"/>
      <c r="U44" s="7">
        <v>3500</v>
      </c>
      <c r="V44" s="12">
        <v>9.9609380000000005</v>
      </c>
      <c r="W44" s="12">
        <v>11.015625</v>
      </c>
      <c r="X44" s="12">
        <v>11.953125</v>
      </c>
      <c r="Y44" s="12">
        <v>13.007813000000001</v>
      </c>
      <c r="Z44" s="12">
        <v>13.945313000000001</v>
      </c>
      <c r="AA44" s="12">
        <v>15</v>
      </c>
      <c r="AB44" s="12">
        <v>22.03125</v>
      </c>
      <c r="AC44" s="12">
        <v>31.054687999999999</v>
      </c>
      <c r="AD44" s="12">
        <v>39.960937999999999</v>
      </c>
      <c r="AE44" s="12">
        <v>35.507812999999999</v>
      </c>
      <c r="AF44" s="12">
        <v>33.515625</v>
      </c>
      <c r="AG44" s="12">
        <v>33.046875</v>
      </c>
      <c r="AH44" s="12">
        <v>32.460937999999999</v>
      </c>
      <c r="AI44" s="12">
        <v>31.992187999999999</v>
      </c>
      <c r="AJ44" s="12">
        <v>33.515625</v>
      </c>
      <c r="AK44" s="12">
        <v>35.039062999999999</v>
      </c>
    </row>
    <row r="45" spans="1:38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</row>
    <row r="46" spans="1:38" ht="23.25" customHeight="1" x14ac:dyDescent="0.25">
      <c r="A46" s="51" t="s">
        <v>21</v>
      </c>
      <c r="B46" s="51"/>
      <c r="C46" s="50" t="s">
        <v>10</v>
      </c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T46" s="47" t="s">
        <v>50</v>
      </c>
      <c r="U46" s="47"/>
      <c r="V46" s="46" t="s">
        <v>10</v>
      </c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</row>
    <row r="47" spans="1:38" ht="26.45" customHeight="1" x14ac:dyDescent="0.25">
      <c r="A47" s="51"/>
      <c r="B47" s="51"/>
      <c r="C47" s="17">
        <v>0</v>
      </c>
      <c r="D47" s="17">
        <v>10</v>
      </c>
      <c r="E47" s="17">
        <v>20</v>
      </c>
      <c r="F47" s="17">
        <v>30</v>
      </c>
      <c r="G47" s="17">
        <v>45</v>
      </c>
      <c r="H47" s="17">
        <v>55</v>
      </c>
      <c r="I47" s="17">
        <v>65</v>
      </c>
      <c r="J47" s="17">
        <v>75</v>
      </c>
      <c r="K47" s="17">
        <v>85</v>
      </c>
      <c r="L47" s="17">
        <v>95</v>
      </c>
      <c r="M47" s="17">
        <v>110</v>
      </c>
      <c r="N47" s="17">
        <v>120</v>
      </c>
      <c r="O47" s="17">
        <v>125</v>
      </c>
      <c r="P47" s="17">
        <v>130</v>
      </c>
      <c r="Q47" s="17">
        <v>135</v>
      </c>
      <c r="R47" s="17">
        <v>140</v>
      </c>
      <c r="T47" s="47"/>
      <c r="U47" s="47"/>
      <c r="V47" s="7">
        <v>0</v>
      </c>
      <c r="W47" s="7">
        <v>10</v>
      </c>
      <c r="X47" s="7">
        <v>20</v>
      </c>
      <c r="Y47" s="7">
        <v>30</v>
      </c>
      <c r="Z47" s="7">
        <v>45</v>
      </c>
      <c r="AA47" s="7">
        <v>55</v>
      </c>
      <c r="AB47" s="7">
        <v>65</v>
      </c>
      <c r="AC47" s="7">
        <v>75</v>
      </c>
      <c r="AD47" s="7">
        <v>85</v>
      </c>
      <c r="AE47" s="7">
        <v>95</v>
      </c>
      <c r="AF47" s="7">
        <v>110</v>
      </c>
      <c r="AG47" s="7">
        <v>120</v>
      </c>
      <c r="AH47" s="7">
        <v>125</v>
      </c>
      <c r="AI47" s="7">
        <v>130</v>
      </c>
      <c r="AJ47" s="7">
        <v>135</v>
      </c>
      <c r="AK47" s="7">
        <v>140</v>
      </c>
    </row>
    <row r="48" spans="1:38" x14ac:dyDescent="0.25">
      <c r="A48" s="51" t="s">
        <v>7</v>
      </c>
      <c r="B48" s="17">
        <v>620</v>
      </c>
      <c r="C48" s="6">
        <v>10</v>
      </c>
      <c r="D48" s="6">
        <v>10</v>
      </c>
      <c r="E48" s="6">
        <v>10</v>
      </c>
      <c r="F48" s="6">
        <v>10.9375</v>
      </c>
      <c r="G48" s="6">
        <v>8.9453130000000005</v>
      </c>
      <c r="H48" s="6">
        <v>5.6640619999999995</v>
      </c>
      <c r="I48" s="6">
        <v>2.96875</v>
      </c>
      <c r="J48" s="6">
        <v>6.015625</v>
      </c>
      <c r="K48" s="6">
        <v>7.0703129999999987</v>
      </c>
      <c r="L48" s="6">
        <v>8.2421879999999987</v>
      </c>
      <c r="M48" s="6">
        <v>13.75</v>
      </c>
      <c r="N48" s="6">
        <v>23.007812999999999</v>
      </c>
      <c r="O48" s="6">
        <v>23.476562999999999</v>
      </c>
      <c r="P48" s="6">
        <v>24.062500999999997</v>
      </c>
      <c r="Q48" s="6">
        <v>24.531250999999997</v>
      </c>
      <c r="R48" s="6">
        <v>25.117187999999999</v>
      </c>
      <c r="T48" s="47" t="s">
        <v>7</v>
      </c>
      <c r="U48" s="7">
        <v>620</v>
      </c>
      <c r="V48" s="12">
        <v>10</v>
      </c>
      <c r="W48" s="12">
        <v>10</v>
      </c>
      <c r="X48" s="12">
        <v>10</v>
      </c>
      <c r="Y48" s="12">
        <v>10.9375</v>
      </c>
      <c r="Z48" s="12">
        <v>8.9453130000000005</v>
      </c>
      <c r="AA48" s="12">
        <v>5.6640619999999995</v>
      </c>
      <c r="AB48" s="12">
        <v>2.96875</v>
      </c>
      <c r="AC48" s="12">
        <v>6.015625</v>
      </c>
      <c r="AD48" s="12">
        <v>7.0703129999999987</v>
      </c>
      <c r="AE48" s="12">
        <v>8.2421879999999987</v>
      </c>
      <c r="AF48" s="12">
        <v>13.75</v>
      </c>
      <c r="AG48" s="12">
        <v>23.007812999999999</v>
      </c>
      <c r="AH48" s="12">
        <v>23.476562999999999</v>
      </c>
      <c r="AI48" s="12">
        <v>24.062500999999997</v>
      </c>
      <c r="AJ48" s="12">
        <v>24.531250999999997</v>
      </c>
      <c r="AK48" s="12">
        <v>25.117187999999999</v>
      </c>
    </row>
    <row r="49" spans="1:37" x14ac:dyDescent="0.25">
      <c r="A49" s="51"/>
      <c r="B49" s="17">
        <v>650</v>
      </c>
      <c r="C49" s="6">
        <v>9.0625</v>
      </c>
      <c r="D49" s="6">
        <v>8.4765630000000005</v>
      </c>
      <c r="E49" s="6">
        <v>8.4765630000000005</v>
      </c>
      <c r="F49" s="6">
        <v>4.9609380000000005</v>
      </c>
      <c r="G49" s="6">
        <v>2.5</v>
      </c>
      <c r="H49" s="6">
        <v>4.609375</v>
      </c>
      <c r="I49" s="6">
        <v>3.90625</v>
      </c>
      <c r="J49" s="6">
        <v>6.6015619999999995</v>
      </c>
      <c r="K49" s="6">
        <v>6.8359379999999987</v>
      </c>
      <c r="L49" s="6">
        <v>7.5390629999999987</v>
      </c>
      <c r="M49" s="6">
        <v>9.0625</v>
      </c>
      <c r="N49" s="6">
        <v>10.234375</v>
      </c>
      <c r="O49" s="6">
        <v>10.703125</v>
      </c>
      <c r="P49" s="6">
        <v>11.289062999999999</v>
      </c>
      <c r="Q49" s="6">
        <v>11.757812999999999</v>
      </c>
      <c r="R49" s="6">
        <v>12.34375</v>
      </c>
      <c r="T49" s="47"/>
      <c r="U49" s="7">
        <v>650</v>
      </c>
      <c r="V49" s="12">
        <v>9.0625</v>
      </c>
      <c r="W49" s="12">
        <v>8.4765630000000005</v>
      </c>
      <c r="X49" s="12">
        <v>8.4765630000000005</v>
      </c>
      <c r="Y49" s="12">
        <v>4.9609380000000005</v>
      </c>
      <c r="Z49" s="12">
        <v>2.5</v>
      </c>
      <c r="AA49" s="12">
        <v>4.609375</v>
      </c>
      <c r="AB49" s="12">
        <v>3.90625</v>
      </c>
      <c r="AC49" s="12">
        <v>6.6015619999999995</v>
      </c>
      <c r="AD49" s="12">
        <v>6.8359379999999987</v>
      </c>
      <c r="AE49" s="12">
        <v>7.5390629999999987</v>
      </c>
      <c r="AF49" s="12">
        <v>9.0625</v>
      </c>
      <c r="AG49" s="12">
        <v>10.234375</v>
      </c>
      <c r="AH49" s="12">
        <v>10.703125</v>
      </c>
      <c r="AI49" s="12">
        <v>11.289062999999999</v>
      </c>
      <c r="AJ49" s="12">
        <v>11.757812999999999</v>
      </c>
      <c r="AK49" s="12">
        <v>12.34375</v>
      </c>
    </row>
    <row r="50" spans="1:37" x14ac:dyDescent="0.25">
      <c r="A50" s="51"/>
      <c r="B50" s="17">
        <v>800</v>
      </c>
      <c r="C50" s="6">
        <v>9.0625</v>
      </c>
      <c r="D50" s="6">
        <v>9.0625</v>
      </c>
      <c r="E50" s="6">
        <v>9.0625</v>
      </c>
      <c r="F50" s="6">
        <v>6.015625</v>
      </c>
      <c r="G50" s="6">
        <v>2.9687500000000009</v>
      </c>
      <c r="H50" s="6">
        <v>3.90625</v>
      </c>
      <c r="I50" s="6">
        <v>3.203125</v>
      </c>
      <c r="J50" s="6">
        <v>6.6015619999999995</v>
      </c>
      <c r="K50" s="6">
        <v>7.890625</v>
      </c>
      <c r="L50" s="6">
        <v>7.890625</v>
      </c>
      <c r="M50" s="6">
        <v>8.4765629999999987</v>
      </c>
      <c r="N50" s="6">
        <v>8.828125</v>
      </c>
      <c r="O50" s="6">
        <v>8.9453129999999987</v>
      </c>
      <c r="P50" s="6">
        <v>9.1796879999999987</v>
      </c>
      <c r="Q50" s="6">
        <v>9.4140629999999987</v>
      </c>
      <c r="R50" s="6">
        <v>9.53125</v>
      </c>
      <c r="T50" s="47"/>
      <c r="U50" s="7">
        <v>800</v>
      </c>
      <c r="V50" s="12">
        <v>9.0625</v>
      </c>
      <c r="W50" s="12">
        <v>9.0625</v>
      </c>
      <c r="X50" s="12">
        <v>9.0625</v>
      </c>
      <c r="Y50" s="12">
        <v>6.015625</v>
      </c>
      <c r="Z50" s="12">
        <v>2.9687500000000009</v>
      </c>
      <c r="AA50" s="12">
        <v>3.90625</v>
      </c>
      <c r="AB50" s="12">
        <v>3.203125</v>
      </c>
      <c r="AC50" s="12">
        <v>6.6015619999999995</v>
      </c>
      <c r="AD50" s="12">
        <v>7.890625</v>
      </c>
      <c r="AE50" s="12">
        <v>7.890625</v>
      </c>
      <c r="AF50" s="12">
        <v>8.4765629999999987</v>
      </c>
      <c r="AG50" s="12">
        <v>8.828125</v>
      </c>
      <c r="AH50" s="12">
        <v>8.9453129999999987</v>
      </c>
      <c r="AI50" s="12">
        <v>9.1796879999999987</v>
      </c>
      <c r="AJ50" s="12">
        <v>9.4140629999999987</v>
      </c>
      <c r="AK50" s="12">
        <v>9.53125</v>
      </c>
    </row>
    <row r="51" spans="1:37" x14ac:dyDescent="0.25">
      <c r="A51" s="51"/>
      <c r="B51" s="17">
        <v>1000</v>
      </c>
      <c r="C51" s="6">
        <v>12.460938000000001</v>
      </c>
      <c r="D51" s="6">
        <v>12.460938000000001</v>
      </c>
      <c r="E51" s="6">
        <v>11.992188000000001</v>
      </c>
      <c r="F51" s="6">
        <v>10.937501000000001</v>
      </c>
      <c r="G51" s="6">
        <v>6.015625</v>
      </c>
      <c r="H51" s="6">
        <v>4.9609380000000005</v>
      </c>
      <c r="I51" s="6">
        <v>4.0234380000000005</v>
      </c>
      <c r="J51" s="6">
        <v>8.0078119999999995</v>
      </c>
      <c r="K51" s="6">
        <v>10.820312999999999</v>
      </c>
      <c r="L51" s="6">
        <v>10.585937999999999</v>
      </c>
      <c r="M51" s="6">
        <v>9.6484379999999987</v>
      </c>
      <c r="N51" s="6">
        <v>8.9453119999999995</v>
      </c>
      <c r="O51" s="6">
        <v>8.59375</v>
      </c>
      <c r="P51" s="6">
        <v>8.359375</v>
      </c>
      <c r="Q51" s="6">
        <v>7.8906249999999982</v>
      </c>
      <c r="R51" s="6">
        <v>7.5390629999999987</v>
      </c>
      <c r="T51" s="47"/>
      <c r="U51" s="7">
        <v>1000</v>
      </c>
      <c r="V51" s="12">
        <v>12.460938000000001</v>
      </c>
      <c r="W51" s="12">
        <v>12.460938000000001</v>
      </c>
      <c r="X51" s="12">
        <v>11.992188000000001</v>
      </c>
      <c r="Y51" s="12">
        <v>10.937501000000001</v>
      </c>
      <c r="Z51" s="12">
        <v>6.015625</v>
      </c>
      <c r="AA51" s="12">
        <v>4.9609380000000005</v>
      </c>
      <c r="AB51" s="12">
        <v>4.0234380000000005</v>
      </c>
      <c r="AC51" s="12">
        <v>8.0078119999999995</v>
      </c>
      <c r="AD51" s="12">
        <v>10.820312999999999</v>
      </c>
      <c r="AE51" s="12">
        <v>10.585937999999999</v>
      </c>
      <c r="AF51" s="12">
        <v>9.6484379999999987</v>
      </c>
      <c r="AG51" s="12">
        <v>8.9453119999999995</v>
      </c>
      <c r="AH51" s="12">
        <v>8.59375</v>
      </c>
      <c r="AI51" s="12">
        <v>8.359375</v>
      </c>
      <c r="AJ51" s="12">
        <v>7.8906249999999982</v>
      </c>
      <c r="AK51" s="12">
        <v>7.5390629999999987</v>
      </c>
    </row>
    <row r="52" spans="1:37" x14ac:dyDescent="0.25">
      <c r="A52" s="51"/>
      <c r="B52" s="17">
        <v>1200</v>
      </c>
      <c r="C52" s="6">
        <v>17.500001000000001</v>
      </c>
      <c r="D52" s="6">
        <v>17.382812999999999</v>
      </c>
      <c r="E52" s="6">
        <v>16.679687999999999</v>
      </c>
      <c r="F52" s="6">
        <v>14.921876000000001</v>
      </c>
      <c r="G52" s="6">
        <v>9.296875</v>
      </c>
      <c r="H52" s="6">
        <v>8.0078130000000005</v>
      </c>
      <c r="I52" s="6">
        <v>7.4218750000000009</v>
      </c>
      <c r="J52" s="6">
        <v>11.289062000000001</v>
      </c>
      <c r="K52" s="6">
        <v>14.21875</v>
      </c>
      <c r="L52" s="6">
        <v>13.75</v>
      </c>
      <c r="M52" s="6">
        <v>13.046875</v>
      </c>
      <c r="N52" s="6">
        <v>19.609375</v>
      </c>
      <c r="O52" s="6">
        <v>19.375</v>
      </c>
      <c r="P52" s="6">
        <v>25.117187000000001</v>
      </c>
      <c r="Q52" s="6">
        <v>25</v>
      </c>
      <c r="R52" s="6">
        <v>24.765625</v>
      </c>
      <c r="T52" s="47"/>
      <c r="U52" s="7">
        <v>1200</v>
      </c>
      <c r="V52" s="12">
        <v>17.500001000000001</v>
      </c>
      <c r="W52" s="12">
        <v>17.382812999999999</v>
      </c>
      <c r="X52" s="12">
        <v>16.679687999999999</v>
      </c>
      <c r="Y52" s="12">
        <v>14.921876000000001</v>
      </c>
      <c r="Z52" s="12">
        <v>9.296875</v>
      </c>
      <c r="AA52" s="12">
        <v>8.0078130000000005</v>
      </c>
      <c r="AB52" s="12">
        <v>7.4218750000000009</v>
      </c>
      <c r="AC52" s="12">
        <v>11.289062000000001</v>
      </c>
      <c r="AD52" s="12">
        <v>14.21875</v>
      </c>
      <c r="AE52" s="12">
        <v>13.75</v>
      </c>
      <c r="AF52" s="12">
        <v>13.046875</v>
      </c>
      <c r="AG52" s="12">
        <v>19.609375</v>
      </c>
      <c r="AH52" s="12">
        <v>19.375</v>
      </c>
      <c r="AI52" s="12">
        <v>25.117187000000001</v>
      </c>
      <c r="AJ52" s="12">
        <v>25</v>
      </c>
      <c r="AK52" s="12">
        <v>24.765625</v>
      </c>
    </row>
    <row r="53" spans="1:37" x14ac:dyDescent="0.25">
      <c r="A53" s="51"/>
      <c r="B53" s="17">
        <v>1400</v>
      </c>
      <c r="C53" s="6">
        <v>17.500001000000001</v>
      </c>
      <c r="D53" s="6">
        <v>17.382812999999999</v>
      </c>
      <c r="E53" s="6">
        <v>17.148437999999999</v>
      </c>
      <c r="F53" s="6">
        <v>17.851562999999999</v>
      </c>
      <c r="G53" s="6">
        <v>13.632813000000001</v>
      </c>
      <c r="H53" s="6">
        <v>11.992186999999999</v>
      </c>
      <c r="I53" s="6">
        <v>11.992187999999999</v>
      </c>
      <c r="J53" s="6">
        <v>17.382812000000001</v>
      </c>
      <c r="K53" s="6">
        <v>17.382812000000001</v>
      </c>
      <c r="L53" s="6">
        <v>17.382812000000001</v>
      </c>
      <c r="M53" s="6">
        <v>17.851562000000001</v>
      </c>
      <c r="N53" s="6">
        <v>27.8125</v>
      </c>
      <c r="O53" s="6">
        <v>41.757812999999999</v>
      </c>
      <c r="P53" s="6">
        <v>41.757812999999999</v>
      </c>
      <c r="Q53" s="6">
        <v>41.757812999999999</v>
      </c>
      <c r="R53" s="6">
        <v>41.757812999999999</v>
      </c>
      <c r="T53" s="47"/>
      <c r="U53" s="7">
        <v>1400</v>
      </c>
      <c r="V53" s="12">
        <v>17.500001000000001</v>
      </c>
      <c r="W53" s="12">
        <v>17.382812999999999</v>
      </c>
      <c r="X53" s="12">
        <v>17.148437999999999</v>
      </c>
      <c r="Y53" s="12">
        <v>17.851562999999999</v>
      </c>
      <c r="Z53" s="12">
        <v>13.632813000000001</v>
      </c>
      <c r="AA53" s="12">
        <v>11.992186999999999</v>
      </c>
      <c r="AB53" s="12">
        <v>11.992187999999999</v>
      </c>
      <c r="AC53" s="12">
        <v>17.382812000000001</v>
      </c>
      <c r="AD53" s="12">
        <v>17.382812000000001</v>
      </c>
      <c r="AE53" s="12">
        <v>17.382812000000001</v>
      </c>
      <c r="AF53" s="12">
        <v>17.851562000000001</v>
      </c>
      <c r="AG53" s="12">
        <v>27.8125</v>
      </c>
      <c r="AH53" s="12">
        <v>41.757812999999999</v>
      </c>
      <c r="AI53" s="12">
        <v>41.757812999999999</v>
      </c>
      <c r="AJ53" s="12">
        <v>41.757812999999999</v>
      </c>
      <c r="AK53" s="12">
        <v>41.757812999999999</v>
      </c>
    </row>
    <row r="54" spans="1:37" x14ac:dyDescent="0.25">
      <c r="A54" s="51"/>
      <c r="B54" s="17">
        <v>1550</v>
      </c>
      <c r="C54" s="6">
        <v>17.500001000000001</v>
      </c>
      <c r="D54" s="6">
        <v>17.382812999999999</v>
      </c>
      <c r="E54" s="6">
        <v>16.679687999999999</v>
      </c>
      <c r="F54" s="6">
        <v>16.914062999999999</v>
      </c>
      <c r="G54" s="6">
        <v>13.632813000000001</v>
      </c>
      <c r="H54" s="6">
        <v>17.734375</v>
      </c>
      <c r="I54" s="6">
        <v>19.960937000000001</v>
      </c>
      <c r="J54" s="6">
        <v>21.25</v>
      </c>
      <c r="K54" s="6">
        <v>21.367187000000001</v>
      </c>
      <c r="L54" s="6">
        <v>21.601562000000001</v>
      </c>
      <c r="M54" s="6">
        <v>25.117187000000001</v>
      </c>
      <c r="N54" s="6">
        <v>41.757812999999999</v>
      </c>
      <c r="O54" s="6">
        <v>41.757812999999999</v>
      </c>
      <c r="P54" s="6">
        <v>41.757812999999999</v>
      </c>
      <c r="Q54" s="6">
        <v>41.757812999999999</v>
      </c>
      <c r="R54" s="6">
        <v>41.757812999999999</v>
      </c>
      <c r="T54" s="47"/>
      <c r="U54" s="7">
        <v>1550</v>
      </c>
      <c r="V54" s="12">
        <v>17.500001000000001</v>
      </c>
      <c r="W54" s="12">
        <v>17.382812999999999</v>
      </c>
      <c r="X54" s="12">
        <v>16.679687999999999</v>
      </c>
      <c r="Y54" s="12">
        <v>16.914062999999999</v>
      </c>
      <c r="Z54" s="12">
        <v>13.632813000000001</v>
      </c>
      <c r="AA54" s="12">
        <v>17.734375</v>
      </c>
      <c r="AB54" s="12">
        <v>19.960937000000001</v>
      </c>
      <c r="AC54" s="12">
        <v>21.25</v>
      </c>
      <c r="AD54" s="12">
        <v>21.367187000000001</v>
      </c>
      <c r="AE54" s="12">
        <v>21.601562000000001</v>
      </c>
      <c r="AF54" s="12">
        <v>25.117187000000001</v>
      </c>
      <c r="AG54" s="12">
        <v>41.757812999999999</v>
      </c>
      <c r="AH54" s="12">
        <v>41.757812999999999</v>
      </c>
      <c r="AI54" s="12">
        <v>41.757812999999999</v>
      </c>
      <c r="AJ54" s="12">
        <v>41.757812999999999</v>
      </c>
      <c r="AK54" s="12">
        <v>41.757812999999999</v>
      </c>
    </row>
    <row r="55" spans="1:37" x14ac:dyDescent="0.25">
      <c r="A55" s="51"/>
      <c r="B55" s="17">
        <v>1700</v>
      </c>
      <c r="C55" s="6">
        <v>17.500001000000001</v>
      </c>
      <c r="D55" s="6">
        <v>17.382812999999999</v>
      </c>
      <c r="E55" s="6">
        <v>18.437501000000001</v>
      </c>
      <c r="F55" s="6">
        <v>19.609376000000001</v>
      </c>
      <c r="G55" s="6">
        <v>20.078125999999997</v>
      </c>
      <c r="H55" s="6">
        <v>23.476562999999999</v>
      </c>
      <c r="I55" s="6">
        <v>26.523437999999999</v>
      </c>
      <c r="J55" s="6">
        <v>30.742187999999999</v>
      </c>
      <c r="K55" s="6">
        <v>33.085937000000001</v>
      </c>
      <c r="L55" s="6">
        <v>34.492187999999999</v>
      </c>
      <c r="M55" s="6">
        <v>38.59375</v>
      </c>
      <c r="N55" s="6">
        <v>41.757812999999999</v>
      </c>
      <c r="O55" s="6">
        <v>41.640625</v>
      </c>
      <c r="P55" s="6">
        <v>41.640625</v>
      </c>
      <c r="Q55" s="6">
        <v>41.640625</v>
      </c>
      <c r="R55" s="6">
        <v>41.640625</v>
      </c>
      <c r="T55" s="47"/>
      <c r="U55" s="7">
        <v>1700</v>
      </c>
      <c r="V55" s="12">
        <v>17.500001000000001</v>
      </c>
      <c r="W55" s="12">
        <v>17.382812999999999</v>
      </c>
      <c r="X55" s="12">
        <v>18.437501000000001</v>
      </c>
      <c r="Y55" s="12">
        <v>19.609376000000001</v>
      </c>
      <c r="Z55" s="12">
        <v>20.078125999999997</v>
      </c>
      <c r="AA55" s="12">
        <v>23.476562999999999</v>
      </c>
      <c r="AB55" s="12">
        <v>26.523437999999999</v>
      </c>
      <c r="AC55" s="12">
        <v>30.742187999999999</v>
      </c>
      <c r="AD55" s="12">
        <v>33.085937000000001</v>
      </c>
      <c r="AE55" s="12">
        <v>34.492187999999999</v>
      </c>
      <c r="AF55" s="12">
        <v>38.59375</v>
      </c>
      <c r="AG55" s="12">
        <v>41.757812999999999</v>
      </c>
      <c r="AH55" s="12">
        <v>41.640625</v>
      </c>
      <c r="AI55" s="12">
        <v>41.640625</v>
      </c>
      <c r="AJ55" s="12">
        <v>41.640625</v>
      </c>
      <c r="AK55" s="12">
        <v>41.640625</v>
      </c>
    </row>
    <row r="56" spans="1:37" x14ac:dyDescent="0.25">
      <c r="A56" s="51"/>
      <c r="B56" s="17">
        <v>1800</v>
      </c>
      <c r="C56" s="6">
        <v>17.500001000000001</v>
      </c>
      <c r="D56" s="6">
        <v>17.382812999999999</v>
      </c>
      <c r="E56" s="6">
        <v>18.437501000000001</v>
      </c>
      <c r="F56" s="6">
        <v>19.960937999999999</v>
      </c>
      <c r="G56" s="6">
        <v>25.585937999999999</v>
      </c>
      <c r="H56" s="6">
        <v>28.046875999999997</v>
      </c>
      <c r="I56" s="6">
        <v>33.554687999999999</v>
      </c>
      <c r="J56" s="6">
        <v>37.773437000000001</v>
      </c>
      <c r="K56" s="6">
        <v>38.359375</v>
      </c>
      <c r="L56" s="6">
        <v>41.171875</v>
      </c>
      <c r="M56" s="6">
        <v>41.640625</v>
      </c>
      <c r="N56" s="6">
        <v>41.40625</v>
      </c>
      <c r="O56" s="6">
        <v>41.757812000000001</v>
      </c>
      <c r="P56" s="6">
        <v>41.757812000000001</v>
      </c>
      <c r="Q56" s="6">
        <v>41.757812000000001</v>
      </c>
      <c r="R56" s="6">
        <v>41.757812000000001</v>
      </c>
      <c r="T56" s="47"/>
      <c r="U56" s="7">
        <v>1800</v>
      </c>
      <c r="V56" s="12">
        <v>17.500001000000001</v>
      </c>
      <c r="W56" s="12">
        <v>17.382812999999999</v>
      </c>
      <c r="X56" s="12">
        <v>18.437501000000001</v>
      </c>
      <c r="Y56" s="12">
        <v>19.960937999999999</v>
      </c>
      <c r="Z56" s="12">
        <v>25.585937999999999</v>
      </c>
      <c r="AA56" s="12">
        <v>28.046875999999997</v>
      </c>
      <c r="AB56" s="12">
        <v>33.554687999999999</v>
      </c>
      <c r="AC56" s="12">
        <v>37.773437000000001</v>
      </c>
      <c r="AD56" s="12">
        <v>38.359375</v>
      </c>
      <c r="AE56" s="12">
        <v>41.171875</v>
      </c>
      <c r="AF56" s="12">
        <v>41.640625</v>
      </c>
      <c r="AG56" s="12">
        <v>41.40625</v>
      </c>
      <c r="AH56" s="12">
        <v>41.757812000000001</v>
      </c>
      <c r="AI56" s="12">
        <v>41.757812000000001</v>
      </c>
      <c r="AJ56" s="12">
        <v>41.757812000000001</v>
      </c>
      <c r="AK56" s="12">
        <v>41.757812000000001</v>
      </c>
    </row>
    <row r="57" spans="1:37" x14ac:dyDescent="0.25">
      <c r="A57" s="51"/>
      <c r="B57" s="17">
        <v>2000</v>
      </c>
      <c r="C57" s="6">
        <v>14.921876000000001</v>
      </c>
      <c r="D57" s="6">
        <v>16.445312999999999</v>
      </c>
      <c r="E57" s="6">
        <v>20.429687999999999</v>
      </c>
      <c r="F57" s="6">
        <v>22.421876000000001</v>
      </c>
      <c r="G57" s="6">
        <v>28.515625</v>
      </c>
      <c r="H57" s="6">
        <v>29.453125999999997</v>
      </c>
      <c r="I57" s="6">
        <v>39.062500999999997</v>
      </c>
      <c r="J57" s="6">
        <v>43.046875</v>
      </c>
      <c r="K57" s="6">
        <v>42.578125</v>
      </c>
      <c r="L57" s="6">
        <v>40.703125</v>
      </c>
      <c r="M57" s="6">
        <v>43.75</v>
      </c>
      <c r="N57" s="6">
        <v>45.976562000000001</v>
      </c>
      <c r="O57" s="6">
        <v>47.148437999999999</v>
      </c>
      <c r="P57" s="6">
        <v>48.203125</v>
      </c>
      <c r="Q57" s="6">
        <v>50.078125</v>
      </c>
      <c r="R57" s="6">
        <v>51.601562000000001</v>
      </c>
      <c r="T57" s="47"/>
      <c r="U57" s="7">
        <v>2000</v>
      </c>
      <c r="V57" s="12">
        <v>14.921876000000001</v>
      </c>
      <c r="W57" s="12">
        <v>16.445312999999999</v>
      </c>
      <c r="X57" s="12">
        <v>20.429687999999999</v>
      </c>
      <c r="Y57" s="12">
        <v>22.421876000000001</v>
      </c>
      <c r="Z57" s="12">
        <v>28.515625</v>
      </c>
      <c r="AA57" s="12">
        <v>29.453125999999997</v>
      </c>
      <c r="AB57" s="12">
        <v>39.062500999999997</v>
      </c>
      <c r="AC57" s="12">
        <v>43.046875</v>
      </c>
      <c r="AD57" s="12">
        <v>42.578125</v>
      </c>
      <c r="AE57" s="12">
        <v>40.703125</v>
      </c>
      <c r="AF57" s="12">
        <v>43.75</v>
      </c>
      <c r="AG57" s="12">
        <v>45.976562000000001</v>
      </c>
      <c r="AH57" s="12">
        <v>47.148437999999999</v>
      </c>
      <c r="AI57" s="12">
        <v>48.203125</v>
      </c>
      <c r="AJ57" s="12">
        <v>50.078125</v>
      </c>
      <c r="AK57" s="12">
        <v>51.601562000000001</v>
      </c>
    </row>
    <row r="58" spans="1:37" x14ac:dyDescent="0.25">
      <c r="A58" s="51"/>
      <c r="B58" s="17">
        <v>2200</v>
      </c>
      <c r="C58" s="6">
        <v>14.453126000000001</v>
      </c>
      <c r="D58" s="6">
        <v>15.507813000000001</v>
      </c>
      <c r="E58" s="6">
        <v>17.968750999999997</v>
      </c>
      <c r="F58" s="6">
        <v>18.085937999999999</v>
      </c>
      <c r="G58" s="6">
        <v>23.828125</v>
      </c>
      <c r="H58" s="6">
        <v>34.726562000000001</v>
      </c>
      <c r="I58" s="6">
        <v>38.945312999999999</v>
      </c>
      <c r="J58" s="6">
        <v>47.96875</v>
      </c>
      <c r="K58" s="6">
        <v>46.445312999999999</v>
      </c>
      <c r="L58" s="6">
        <v>46.445312999999999</v>
      </c>
      <c r="M58" s="6">
        <v>46.914062999999999</v>
      </c>
      <c r="N58" s="6">
        <v>45.625</v>
      </c>
      <c r="O58" s="6">
        <v>46.328125</v>
      </c>
      <c r="P58" s="6">
        <v>47.03125</v>
      </c>
      <c r="Q58" s="6">
        <v>48.554687999999999</v>
      </c>
      <c r="R58" s="6">
        <v>49.257812999999999</v>
      </c>
      <c r="T58" s="47"/>
      <c r="U58" s="7">
        <v>2200</v>
      </c>
      <c r="V58" s="12">
        <v>14.453126000000001</v>
      </c>
      <c r="W58" s="12">
        <v>15.507813000000001</v>
      </c>
      <c r="X58" s="12">
        <v>17.968750999999997</v>
      </c>
      <c r="Y58" s="12">
        <v>18.085937999999999</v>
      </c>
      <c r="Z58" s="12">
        <v>23.828125</v>
      </c>
      <c r="AA58" s="12">
        <v>34.726562000000001</v>
      </c>
      <c r="AB58" s="12">
        <v>38.945312999999999</v>
      </c>
      <c r="AC58" s="12">
        <v>47.96875</v>
      </c>
      <c r="AD58" s="12">
        <v>46.445312999999999</v>
      </c>
      <c r="AE58" s="12">
        <v>46.445312999999999</v>
      </c>
      <c r="AF58" s="12">
        <v>46.914062999999999</v>
      </c>
      <c r="AG58" s="12">
        <v>45.625</v>
      </c>
      <c r="AH58" s="12">
        <v>46.328125</v>
      </c>
      <c r="AI58" s="12">
        <v>47.03125</v>
      </c>
      <c r="AJ58" s="12">
        <v>48.554687999999999</v>
      </c>
      <c r="AK58" s="12">
        <v>49.257812999999999</v>
      </c>
    </row>
    <row r="59" spans="1:37" x14ac:dyDescent="0.25">
      <c r="A59" s="51"/>
      <c r="B59" s="17">
        <v>2400</v>
      </c>
      <c r="C59" s="6">
        <v>13.984376000000001</v>
      </c>
      <c r="D59" s="6">
        <v>12.578126000000001</v>
      </c>
      <c r="E59" s="6">
        <v>10</v>
      </c>
      <c r="F59" s="6">
        <v>9.53125</v>
      </c>
      <c r="G59" s="6">
        <v>19.023437000000001</v>
      </c>
      <c r="H59" s="6">
        <v>29.21875</v>
      </c>
      <c r="I59" s="6">
        <v>38.007812999999999</v>
      </c>
      <c r="J59" s="6">
        <v>45.039062999999999</v>
      </c>
      <c r="K59" s="6">
        <v>45.039062999999999</v>
      </c>
      <c r="L59" s="6">
        <v>45.507812999999999</v>
      </c>
      <c r="M59" s="6">
        <v>46.914062999999999</v>
      </c>
      <c r="N59" s="6">
        <v>45.15625</v>
      </c>
      <c r="O59" s="6">
        <v>46.445312000000001</v>
      </c>
      <c r="P59" s="6">
        <v>47.5</v>
      </c>
      <c r="Q59" s="6">
        <v>48.90625</v>
      </c>
      <c r="R59" s="6">
        <v>49.84375</v>
      </c>
      <c r="T59" s="47"/>
      <c r="U59" s="7">
        <v>2400</v>
      </c>
      <c r="V59" s="12">
        <v>13.984376000000001</v>
      </c>
      <c r="W59" s="12">
        <v>12.578126000000001</v>
      </c>
      <c r="X59" s="12">
        <v>10</v>
      </c>
      <c r="Y59" s="12">
        <v>9.53125</v>
      </c>
      <c r="Z59" s="12">
        <v>19.023437000000001</v>
      </c>
      <c r="AA59" s="12">
        <v>29.21875</v>
      </c>
      <c r="AB59" s="12">
        <v>38.007812999999999</v>
      </c>
      <c r="AC59" s="12">
        <v>45.039062999999999</v>
      </c>
      <c r="AD59" s="12">
        <v>45.039062999999999</v>
      </c>
      <c r="AE59" s="12">
        <v>45.507812999999999</v>
      </c>
      <c r="AF59" s="12">
        <v>46.914062999999999</v>
      </c>
      <c r="AG59" s="12">
        <v>45.15625</v>
      </c>
      <c r="AH59" s="12">
        <v>46.445312000000001</v>
      </c>
      <c r="AI59" s="12">
        <v>47.5</v>
      </c>
      <c r="AJ59" s="12">
        <v>48.90625</v>
      </c>
      <c r="AK59" s="12">
        <v>49.84375</v>
      </c>
    </row>
    <row r="60" spans="1:37" x14ac:dyDescent="0.25">
      <c r="A60" s="51"/>
      <c r="B60" s="17">
        <v>2600</v>
      </c>
      <c r="C60" s="6">
        <v>12.929688000000001</v>
      </c>
      <c r="D60" s="6">
        <v>11.523438000000001</v>
      </c>
      <c r="E60" s="6">
        <v>9.0625</v>
      </c>
      <c r="F60" s="6">
        <v>9.296875</v>
      </c>
      <c r="G60" s="6">
        <v>16.445312000000001</v>
      </c>
      <c r="H60" s="6">
        <v>28.75</v>
      </c>
      <c r="I60" s="6">
        <v>37.421875</v>
      </c>
      <c r="J60" s="6">
        <v>45.507812999999999</v>
      </c>
      <c r="K60" s="6">
        <v>45.507812999999999</v>
      </c>
      <c r="L60" s="6">
        <v>46.445312999999999</v>
      </c>
      <c r="M60" s="6">
        <v>47.96875</v>
      </c>
      <c r="N60" s="6">
        <v>46.796875</v>
      </c>
      <c r="O60" s="6">
        <v>50.078125</v>
      </c>
      <c r="P60" s="6">
        <v>51.835937999999999</v>
      </c>
      <c r="Q60" s="6">
        <v>54.296875</v>
      </c>
      <c r="R60" s="6">
        <v>55.585937999999999</v>
      </c>
      <c r="T60" s="47"/>
      <c r="U60" s="7">
        <v>2600</v>
      </c>
      <c r="V60" s="12">
        <v>12.929688000000001</v>
      </c>
      <c r="W60" s="12">
        <v>11.523438000000001</v>
      </c>
      <c r="X60" s="12">
        <v>9.0625</v>
      </c>
      <c r="Y60" s="12">
        <v>9.296875</v>
      </c>
      <c r="Z60" s="12">
        <v>16.445312000000001</v>
      </c>
      <c r="AA60" s="12">
        <v>28.75</v>
      </c>
      <c r="AB60" s="12">
        <v>37.421875</v>
      </c>
      <c r="AC60" s="12">
        <v>45.507812999999999</v>
      </c>
      <c r="AD60" s="12">
        <v>45.507812999999999</v>
      </c>
      <c r="AE60" s="12">
        <v>46.445312999999999</v>
      </c>
      <c r="AF60" s="12">
        <v>47.96875</v>
      </c>
      <c r="AG60" s="12">
        <v>46.796875</v>
      </c>
      <c r="AH60" s="12">
        <v>50.078125</v>
      </c>
      <c r="AI60" s="12">
        <v>51.835937999999999</v>
      </c>
      <c r="AJ60" s="12">
        <v>54.296875</v>
      </c>
      <c r="AK60" s="12">
        <v>55.585937999999999</v>
      </c>
    </row>
    <row r="61" spans="1:37" x14ac:dyDescent="0.25">
      <c r="A61" s="51"/>
      <c r="B61" s="17">
        <v>2800</v>
      </c>
      <c r="C61" s="6">
        <v>12.929688000000001</v>
      </c>
      <c r="D61" s="6">
        <v>10</v>
      </c>
      <c r="E61" s="6">
        <v>8.2421869999999995</v>
      </c>
      <c r="F61" s="6">
        <v>10.234375</v>
      </c>
      <c r="G61" s="6">
        <v>15.976562000000001</v>
      </c>
      <c r="H61" s="6">
        <v>29.335937999999999</v>
      </c>
      <c r="I61" s="6">
        <v>36.835937999999999</v>
      </c>
      <c r="J61" s="6">
        <v>44.453125</v>
      </c>
      <c r="K61" s="6">
        <v>47.5</v>
      </c>
      <c r="L61" s="6">
        <v>47.5</v>
      </c>
      <c r="M61" s="6">
        <v>48.90625</v>
      </c>
      <c r="N61" s="6">
        <v>48.4375</v>
      </c>
      <c r="O61" s="6">
        <v>50.78125</v>
      </c>
      <c r="P61" s="6">
        <v>53.476562999999999</v>
      </c>
      <c r="Q61" s="6">
        <v>55.937500999999997</v>
      </c>
      <c r="R61" s="6">
        <v>56.289062999999999</v>
      </c>
      <c r="T61" s="47"/>
      <c r="U61" s="7">
        <v>2800</v>
      </c>
      <c r="V61" s="12">
        <v>12.929688000000001</v>
      </c>
      <c r="W61" s="12">
        <v>10</v>
      </c>
      <c r="X61" s="12">
        <v>8.2421869999999995</v>
      </c>
      <c r="Y61" s="12">
        <v>10.234375</v>
      </c>
      <c r="Z61" s="12">
        <v>15.976562000000001</v>
      </c>
      <c r="AA61" s="12">
        <v>29.335937999999999</v>
      </c>
      <c r="AB61" s="12">
        <v>36.835937999999999</v>
      </c>
      <c r="AC61" s="12">
        <v>44.453125</v>
      </c>
      <c r="AD61" s="12">
        <v>47.5</v>
      </c>
      <c r="AE61" s="12">
        <v>47.5</v>
      </c>
      <c r="AF61" s="12">
        <v>48.90625</v>
      </c>
      <c r="AG61" s="12">
        <v>48.4375</v>
      </c>
      <c r="AH61" s="12">
        <v>50.78125</v>
      </c>
      <c r="AI61" s="12">
        <v>53.476562999999999</v>
      </c>
      <c r="AJ61" s="12">
        <v>55.937500999999997</v>
      </c>
      <c r="AK61" s="12">
        <v>56.289062999999999</v>
      </c>
    </row>
    <row r="62" spans="1:37" x14ac:dyDescent="0.25">
      <c r="A62" s="51"/>
      <c r="B62" s="17">
        <v>2900</v>
      </c>
      <c r="C62" s="6">
        <v>8.0078130000000005</v>
      </c>
      <c r="D62" s="6">
        <v>8.9453119999999995</v>
      </c>
      <c r="E62" s="6">
        <v>8.4765619999999995</v>
      </c>
      <c r="F62" s="6">
        <v>12.695312999999999</v>
      </c>
      <c r="G62" s="6">
        <v>15.625</v>
      </c>
      <c r="H62" s="6">
        <v>24.414062000000001</v>
      </c>
      <c r="I62" s="6">
        <v>35.546875</v>
      </c>
      <c r="J62" s="6">
        <v>38.945312000000001</v>
      </c>
      <c r="K62" s="6">
        <v>45.976562000000001</v>
      </c>
      <c r="L62" s="6">
        <v>45.976562000000001</v>
      </c>
      <c r="M62" s="6">
        <v>48.789062999999999</v>
      </c>
      <c r="N62" s="6">
        <v>49.960937999999999</v>
      </c>
      <c r="O62" s="6">
        <v>52.539062999999999</v>
      </c>
      <c r="P62" s="6">
        <v>55.820312999999999</v>
      </c>
      <c r="Q62" s="6">
        <v>58.281250999999997</v>
      </c>
      <c r="R62" s="6">
        <v>58.515625999999997</v>
      </c>
      <c r="T62" s="47"/>
      <c r="U62" s="7">
        <v>2900</v>
      </c>
      <c r="V62" s="12">
        <v>8.0078130000000005</v>
      </c>
      <c r="W62" s="12">
        <v>8.9453119999999995</v>
      </c>
      <c r="X62" s="12">
        <v>8.4765619999999995</v>
      </c>
      <c r="Y62" s="12">
        <v>12.695312999999999</v>
      </c>
      <c r="Z62" s="12">
        <v>15.625</v>
      </c>
      <c r="AA62" s="12">
        <v>24.414062000000001</v>
      </c>
      <c r="AB62" s="12">
        <v>35.546875</v>
      </c>
      <c r="AC62" s="12">
        <v>38.945312000000001</v>
      </c>
      <c r="AD62" s="12">
        <v>45.976562000000001</v>
      </c>
      <c r="AE62" s="12">
        <v>45.976562000000001</v>
      </c>
      <c r="AF62" s="12">
        <v>48.789062999999999</v>
      </c>
      <c r="AG62" s="12">
        <v>49.960937999999999</v>
      </c>
      <c r="AH62" s="12">
        <v>52.539062999999999</v>
      </c>
      <c r="AI62" s="12">
        <v>55.820312999999999</v>
      </c>
      <c r="AJ62" s="12">
        <v>58.281250999999997</v>
      </c>
      <c r="AK62" s="12">
        <v>58.515625999999997</v>
      </c>
    </row>
    <row r="63" spans="1:37" x14ac:dyDescent="0.25">
      <c r="A63" s="51"/>
      <c r="B63" s="17">
        <v>3000</v>
      </c>
      <c r="C63" s="6">
        <v>8.9453130000000005</v>
      </c>
      <c r="D63" s="6">
        <v>10</v>
      </c>
      <c r="E63" s="6">
        <v>10.9375</v>
      </c>
      <c r="F63" s="6">
        <v>10</v>
      </c>
      <c r="G63" s="6">
        <v>10.46875</v>
      </c>
      <c r="H63" s="6">
        <v>18.554687000000001</v>
      </c>
      <c r="I63" s="6">
        <v>30.859375</v>
      </c>
      <c r="J63" s="6">
        <v>37.890625</v>
      </c>
      <c r="K63" s="6">
        <v>42.929687000000001</v>
      </c>
      <c r="L63" s="6">
        <v>43.515625</v>
      </c>
      <c r="M63" s="6">
        <v>45.625</v>
      </c>
      <c r="N63" s="6">
        <v>50.078125999999997</v>
      </c>
      <c r="O63" s="6">
        <v>52.070312999999999</v>
      </c>
      <c r="P63" s="6">
        <v>54.296875999999997</v>
      </c>
      <c r="Q63" s="6">
        <v>59.570312999999999</v>
      </c>
      <c r="R63" s="6">
        <v>60.039062999999999</v>
      </c>
      <c r="T63" s="47"/>
      <c r="U63" s="7">
        <v>3000</v>
      </c>
      <c r="V63" s="12">
        <v>8.9453130000000005</v>
      </c>
      <c r="W63" s="12">
        <v>10</v>
      </c>
      <c r="X63" s="12">
        <v>10.9375</v>
      </c>
      <c r="Y63" s="12">
        <v>10</v>
      </c>
      <c r="Z63" s="12">
        <v>10.46875</v>
      </c>
      <c r="AA63" s="12">
        <v>18.554687000000001</v>
      </c>
      <c r="AB63" s="12">
        <v>30.859375</v>
      </c>
      <c r="AC63" s="12">
        <v>37.890625</v>
      </c>
      <c r="AD63" s="12">
        <v>42.929687000000001</v>
      </c>
      <c r="AE63" s="12">
        <v>43.515625</v>
      </c>
      <c r="AF63" s="12">
        <v>45.625</v>
      </c>
      <c r="AG63" s="12">
        <v>50.078125999999997</v>
      </c>
      <c r="AH63" s="12">
        <v>52.070312999999999</v>
      </c>
      <c r="AI63" s="12">
        <v>54.296875999999997</v>
      </c>
      <c r="AJ63" s="12">
        <v>59.570312999999999</v>
      </c>
      <c r="AK63" s="12">
        <v>60.039062999999999</v>
      </c>
    </row>
    <row r="64" spans="1:37" x14ac:dyDescent="0.25">
      <c r="A64" s="51"/>
      <c r="B64" s="17">
        <v>3200</v>
      </c>
      <c r="C64" s="6">
        <v>14.921876000000001</v>
      </c>
      <c r="D64" s="6">
        <v>13.046875</v>
      </c>
      <c r="E64" s="6">
        <v>11.992188000000001</v>
      </c>
      <c r="F64" s="6">
        <v>10.9375</v>
      </c>
      <c r="G64" s="6">
        <v>10</v>
      </c>
      <c r="H64" s="6">
        <v>13.046874999999998</v>
      </c>
      <c r="I64" s="6">
        <v>20.078125</v>
      </c>
      <c r="J64" s="6">
        <v>29.335937000000001</v>
      </c>
      <c r="K64" s="6">
        <v>36.25</v>
      </c>
      <c r="L64" s="6">
        <v>36.484375</v>
      </c>
      <c r="M64" s="6">
        <v>33.085937999999999</v>
      </c>
      <c r="N64" s="6">
        <v>36.71875</v>
      </c>
      <c r="O64" s="6">
        <v>37.187500999999997</v>
      </c>
      <c r="P64" s="6">
        <v>37.656250999999997</v>
      </c>
      <c r="Q64" s="6">
        <v>41.757812999999999</v>
      </c>
      <c r="R64" s="6">
        <v>44.6875</v>
      </c>
      <c r="T64" s="47"/>
      <c r="U64" s="7">
        <v>3200</v>
      </c>
      <c r="V64" s="12">
        <v>14.921876000000001</v>
      </c>
      <c r="W64" s="12">
        <v>13.046875</v>
      </c>
      <c r="X64" s="12">
        <v>11.992188000000001</v>
      </c>
      <c r="Y64" s="12">
        <v>10.9375</v>
      </c>
      <c r="Z64" s="12">
        <v>10</v>
      </c>
      <c r="AA64" s="12">
        <v>13.046874999999998</v>
      </c>
      <c r="AB64" s="12">
        <v>20.078125</v>
      </c>
      <c r="AC64" s="12">
        <v>29.335937000000001</v>
      </c>
      <c r="AD64" s="12">
        <v>36.25</v>
      </c>
      <c r="AE64" s="12">
        <v>36.484375</v>
      </c>
      <c r="AF64" s="12">
        <v>33.085937999999999</v>
      </c>
      <c r="AG64" s="12">
        <v>36.71875</v>
      </c>
      <c r="AH64" s="12">
        <v>37.187500999999997</v>
      </c>
      <c r="AI64" s="12">
        <v>37.656250999999997</v>
      </c>
      <c r="AJ64" s="12">
        <v>41.757812999999999</v>
      </c>
      <c r="AK64" s="12">
        <v>44.6875</v>
      </c>
    </row>
    <row r="65" spans="1:37" x14ac:dyDescent="0.25">
      <c r="A65" s="51"/>
      <c r="B65" s="17">
        <v>3300</v>
      </c>
      <c r="C65" s="6">
        <v>14.921876000000001</v>
      </c>
      <c r="D65" s="6">
        <v>13.046875</v>
      </c>
      <c r="E65" s="6">
        <v>11.992188000000001</v>
      </c>
      <c r="F65" s="6">
        <v>10.9375</v>
      </c>
      <c r="G65" s="6">
        <v>10</v>
      </c>
      <c r="H65" s="6">
        <v>12.109374999999998</v>
      </c>
      <c r="I65" s="6">
        <v>19.023437000000001</v>
      </c>
      <c r="J65" s="6">
        <v>28.046875</v>
      </c>
      <c r="K65" s="6">
        <v>36.015625</v>
      </c>
      <c r="L65" s="6">
        <v>31.5625</v>
      </c>
      <c r="M65" s="6">
        <v>32.96875</v>
      </c>
      <c r="N65" s="6">
        <v>33.085937999999999</v>
      </c>
      <c r="O65" s="6">
        <v>32.968750999999997</v>
      </c>
      <c r="P65" s="6">
        <v>32.968750999999997</v>
      </c>
      <c r="Q65" s="6">
        <v>35.546875</v>
      </c>
      <c r="R65" s="6">
        <v>37.070312999999999</v>
      </c>
      <c r="T65" s="47"/>
      <c r="U65" s="7">
        <v>3300</v>
      </c>
      <c r="V65" s="12">
        <v>14.921876000000001</v>
      </c>
      <c r="W65" s="12">
        <v>13.046875</v>
      </c>
      <c r="X65" s="12">
        <v>11.992188000000001</v>
      </c>
      <c r="Y65" s="12">
        <v>10.9375</v>
      </c>
      <c r="Z65" s="12">
        <v>10</v>
      </c>
      <c r="AA65" s="12">
        <v>12.109374999999998</v>
      </c>
      <c r="AB65" s="12">
        <v>19.023437000000001</v>
      </c>
      <c r="AC65" s="12">
        <v>28.046875</v>
      </c>
      <c r="AD65" s="12">
        <v>36.015625</v>
      </c>
      <c r="AE65" s="12">
        <v>31.5625</v>
      </c>
      <c r="AF65" s="12">
        <v>32.96875</v>
      </c>
      <c r="AG65" s="12">
        <v>33.085937999999999</v>
      </c>
      <c r="AH65" s="12">
        <v>32.968750999999997</v>
      </c>
      <c r="AI65" s="12">
        <v>32.968750999999997</v>
      </c>
      <c r="AJ65" s="12">
        <v>35.546875</v>
      </c>
      <c r="AK65" s="12">
        <v>37.070312999999999</v>
      </c>
    </row>
    <row r="66" spans="1:37" x14ac:dyDescent="0.25">
      <c r="A66" s="51"/>
      <c r="B66" s="17">
        <v>3500</v>
      </c>
      <c r="C66" s="6">
        <v>14.921876000000001</v>
      </c>
      <c r="D66" s="6">
        <v>13.046875</v>
      </c>
      <c r="E66" s="6">
        <v>11.992188000000001</v>
      </c>
      <c r="F66" s="6">
        <v>10.9375</v>
      </c>
      <c r="G66" s="6">
        <v>10</v>
      </c>
      <c r="H66" s="6">
        <v>11.171875</v>
      </c>
      <c r="I66" s="6">
        <v>18.203125</v>
      </c>
      <c r="J66" s="6">
        <v>27.226562999999999</v>
      </c>
      <c r="K66" s="6">
        <v>36.132812999999999</v>
      </c>
      <c r="L66" s="6">
        <v>31.679687999999999</v>
      </c>
      <c r="M66" s="6">
        <v>32.96875</v>
      </c>
      <c r="N66" s="6">
        <v>33.085937999999999</v>
      </c>
      <c r="O66" s="6">
        <v>32.968750999999997</v>
      </c>
      <c r="P66" s="6">
        <v>32.968750999999997</v>
      </c>
      <c r="Q66" s="6">
        <v>35.546875</v>
      </c>
      <c r="R66" s="6">
        <v>37.070312999999999</v>
      </c>
      <c r="T66" s="47"/>
      <c r="U66" s="7">
        <v>3500</v>
      </c>
      <c r="V66" s="12">
        <v>14.921876000000001</v>
      </c>
      <c r="W66" s="12">
        <v>13.046875</v>
      </c>
      <c r="X66" s="12">
        <v>11.992188000000001</v>
      </c>
      <c r="Y66" s="12">
        <v>10.9375</v>
      </c>
      <c r="Z66" s="12">
        <v>10</v>
      </c>
      <c r="AA66" s="12">
        <v>11.171875</v>
      </c>
      <c r="AB66" s="12">
        <v>18.203125</v>
      </c>
      <c r="AC66" s="12">
        <v>27.226562999999999</v>
      </c>
      <c r="AD66" s="12">
        <v>36.132812999999999</v>
      </c>
      <c r="AE66" s="12">
        <v>31.679687999999999</v>
      </c>
      <c r="AF66" s="12">
        <v>32.96875</v>
      </c>
      <c r="AG66" s="12">
        <v>33.085937999999999</v>
      </c>
      <c r="AH66" s="12">
        <v>32.968750999999997</v>
      </c>
      <c r="AI66" s="12">
        <v>32.968750999999997</v>
      </c>
      <c r="AJ66" s="12">
        <v>35.546875</v>
      </c>
      <c r="AK66" s="12">
        <v>37.070312999999999</v>
      </c>
    </row>
    <row r="68" spans="1:37" x14ac:dyDescent="0.25">
      <c r="A68" s="31" t="s">
        <v>51</v>
      </c>
      <c r="B68" s="32">
        <v>30</v>
      </c>
    </row>
    <row r="71" spans="1:37" ht="15" customHeight="1" x14ac:dyDescent="0.25">
      <c r="A71" s="48" t="s">
        <v>52</v>
      </c>
      <c r="B71" s="48"/>
      <c r="C71" s="49" t="s">
        <v>10</v>
      </c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T71" s="10"/>
      <c r="U71" s="10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5">
      <c r="A72" s="48"/>
      <c r="B72" s="48"/>
      <c r="C72" s="19">
        <v>0</v>
      </c>
      <c r="D72" s="19">
        <v>10</v>
      </c>
      <c r="E72" s="19">
        <v>20</v>
      </c>
      <c r="F72" s="19">
        <v>30</v>
      </c>
      <c r="G72" s="19">
        <v>45</v>
      </c>
      <c r="H72" s="19">
        <v>55</v>
      </c>
      <c r="I72" s="19">
        <v>65</v>
      </c>
      <c r="J72" s="19">
        <v>75</v>
      </c>
      <c r="K72" s="19">
        <v>85</v>
      </c>
      <c r="L72" s="19">
        <v>95</v>
      </c>
      <c r="M72" s="19">
        <v>110</v>
      </c>
      <c r="N72" s="19">
        <v>120</v>
      </c>
      <c r="O72" s="19">
        <v>125</v>
      </c>
      <c r="P72" s="19">
        <v>130</v>
      </c>
      <c r="Q72" s="19">
        <v>135</v>
      </c>
      <c r="R72" s="19">
        <v>140</v>
      </c>
      <c r="T72" s="10"/>
      <c r="U72" s="10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5">
      <c r="A73" s="48" t="s">
        <v>7</v>
      </c>
      <c r="B73" s="19">
        <v>620</v>
      </c>
      <c r="C73" s="12">
        <f>IF(C48&gt;$B$68,$B$68,C48)</f>
        <v>10</v>
      </c>
      <c r="D73" s="12">
        <f t="shared" ref="D73:R73" si="0">IF(D48&gt;$B$68,$B$68,D48)</f>
        <v>10</v>
      </c>
      <c r="E73" s="12">
        <f t="shared" si="0"/>
        <v>10</v>
      </c>
      <c r="F73" s="12">
        <f t="shared" si="0"/>
        <v>10.9375</v>
      </c>
      <c r="G73" s="12">
        <f t="shared" si="0"/>
        <v>8.9453130000000005</v>
      </c>
      <c r="H73" s="12">
        <f t="shared" si="0"/>
        <v>5.6640619999999995</v>
      </c>
      <c r="I73" s="12">
        <f t="shared" si="0"/>
        <v>2.96875</v>
      </c>
      <c r="J73" s="12">
        <f t="shared" si="0"/>
        <v>6.015625</v>
      </c>
      <c r="K73" s="12">
        <f t="shared" si="0"/>
        <v>7.0703129999999987</v>
      </c>
      <c r="L73" s="12">
        <f t="shared" si="0"/>
        <v>8.2421879999999987</v>
      </c>
      <c r="M73" s="12">
        <f t="shared" si="0"/>
        <v>13.75</v>
      </c>
      <c r="N73" s="12">
        <f t="shared" si="0"/>
        <v>23.007812999999999</v>
      </c>
      <c r="O73" s="12">
        <f t="shared" si="0"/>
        <v>23.476562999999999</v>
      </c>
      <c r="P73" s="12">
        <f t="shared" si="0"/>
        <v>24.062500999999997</v>
      </c>
      <c r="Q73" s="12">
        <f t="shared" si="0"/>
        <v>24.531250999999997</v>
      </c>
      <c r="R73" s="12">
        <f t="shared" si="0"/>
        <v>25.117187999999999</v>
      </c>
      <c r="T73" s="10"/>
      <c r="U73" s="11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</row>
    <row r="74" spans="1:37" x14ac:dyDescent="0.25">
      <c r="A74" s="48"/>
      <c r="B74" s="19">
        <v>650</v>
      </c>
      <c r="C74" s="12">
        <f t="shared" ref="C74:R74" si="1">IF(C49&gt;$B$68,$B$68,C49)</f>
        <v>9.0625</v>
      </c>
      <c r="D74" s="12">
        <f t="shared" si="1"/>
        <v>8.4765630000000005</v>
      </c>
      <c r="E74" s="12">
        <f t="shared" si="1"/>
        <v>8.4765630000000005</v>
      </c>
      <c r="F74" s="12">
        <f t="shared" si="1"/>
        <v>4.9609380000000005</v>
      </c>
      <c r="G74" s="12">
        <f t="shared" si="1"/>
        <v>2.5</v>
      </c>
      <c r="H74" s="12">
        <f t="shared" si="1"/>
        <v>4.609375</v>
      </c>
      <c r="I74" s="12">
        <f t="shared" si="1"/>
        <v>3.90625</v>
      </c>
      <c r="J74" s="12">
        <f t="shared" si="1"/>
        <v>6.6015619999999995</v>
      </c>
      <c r="K74" s="12">
        <f t="shared" si="1"/>
        <v>6.8359379999999987</v>
      </c>
      <c r="L74" s="12">
        <f t="shared" si="1"/>
        <v>7.5390629999999987</v>
      </c>
      <c r="M74" s="12">
        <f t="shared" si="1"/>
        <v>9.0625</v>
      </c>
      <c r="N74" s="12">
        <f t="shared" si="1"/>
        <v>10.234375</v>
      </c>
      <c r="O74" s="12">
        <f t="shared" si="1"/>
        <v>10.703125</v>
      </c>
      <c r="P74" s="12">
        <f t="shared" si="1"/>
        <v>11.289062999999999</v>
      </c>
      <c r="Q74" s="12">
        <f t="shared" si="1"/>
        <v>11.757812999999999</v>
      </c>
      <c r="R74" s="12">
        <f t="shared" si="1"/>
        <v>12.34375</v>
      </c>
      <c r="T74" s="10"/>
      <c r="U74" s="11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</row>
    <row r="75" spans="1:37" x14ac:dyDescent="0.25">
      <c r="A75" s="48"/>
      <c r="B75" s="19">
        <v>800</v>
      </c>
      <c r="C75" s="12">
        <f t="shared" ref="C75:R75" si="2">IF(C50&gt;$B$68,$B$68,C50)</f>
        <v>9.0625</v>
      </c>
      <c r="D75" s="12">
        <f t="shared" si="2"/>
        <v>9.0625</v>
      </c>
      <c r="E75" s="12">
        <f t="shared" si="2"/>
        <v>9.0625</v>
      </c>
      <c r="F75" s="12">
        <f t="shared" si="2"/>
        <v>6.015625</v>
      </c>
      <c r="G75" s="12">
        <f t="shared" si="2"/>
        <v>2.9687500000000009</v>
      </c>
      <c r="H75" s="12">
        <f t="shared" si="2"/>
        <v>3.90625</v>
      </c>
      <c r="I75" s="12">
        <f t="shared" si="2"/>
        <v>3.203125</v>
      </c>
      <c r="J75" s="12">
        <f t="shared" si="2"/>
        <v>6.6015619999999995</v>
      </c>
      <c r="K75" s="12">
        <f t="shared" si="2"/>
        <v>7.890625</v>
      </c>
      <c r="L75" s="12">
        <f t="shared" si="2"/>
        <v>7.890625</v>
      </c>
      <c r="M75" s="12">
        <f t="shared" si="2"/>
        <v>8.4765629999999987</v>
      </c>
      <c r="N75" s="12">
        <f t="shared" si="2"/>
        <v>8.828125</v>
      </c>
      <c r="O75" s="12">
        <f t="shared" si="2"/>
        <v>8.9453129999999987</v>
      </c>
      <c r="P75" s="12">
        <f t="shared" si="2"/>
        <v>9.1796879999999987</v>
      </c>
      <c r="Q75" s="12">
        <f t="shared" si="2"/>
        <v>9.4140629999999987</v>
      </c>
      <c r="R75" s="12">
        <f t="shared" si="2"/>
        <v>9.53125</v>
      </c>
      <c r="T75" s="10"/>
      <c r="U75" s="11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</row>
    <row r="76" spans="1:37" x14ac:dyDescent="0.25">
      <c r="A76" s="48"/>
      <c r="B76" s="19">
        <v>1000</v>
      </c>
      <c r="C76" s="12">
        <f t="shared" ref="C76:R76" si="3">IF(C51&gt;$B$68,$B$68,C51)</f>
        <v>12.460938000000001</v>
      </c>
      <c r="D76" s="12">
        <f t="shared" si="3"/>
        <v>12.460938000000001</v>
      </c>
      <c r="E76" s="12">
        <f t="shared" si="3"/>
        <v>11.992188000000001</v>
      </c>
      <c r="F76" s="12">
        <f t="shared" si="3"/>
        <v>10.937501000000001</v>
      </c>
      <c r="G76" s="12">
        <f t="shared" si="3"/>
        <v>6.015625</v>
      </c>
      <c r="H76" s="12">
        <f t="shared" si="3"/>
        <v>4.9609380000000005</v>
      </c>
      <c r="I76" s="12">
        <f t="shared" si="3"/>
        <v>4.0234380000000005</v>
      </c>
      <c r="J76" s="12">
        <f t="shared" si="3"/>
        <v>8.0078119999999995</v>
      </c>
      <c r="K76" s="12">
        <f t="shared" si="3"/>
        <v>10.820312999999999</v>
      </c>
      <c r="L76" s="12">
        <f t="shared" si="3"/>
        <v>10.585937999999999</v>
      </c>
      <c r="M76" s="12">
        <f t="shared" si="3"/>
        <v>9.6484379999999987</v>
      </c>
      <c r="N76" s="12">
        <f t="shared" si="3"/>
        <v>8.9453119999999995</v>
      </c>
      <c r="O76" s="12">
        <f t="shared" si="3"/>
        <v>8.59375</v>
      </c>
      <c r="P76" s="12">
        <f t="shared" si="3"/>
        <v>8.359375</v>
      </c>
      <c r="Q76" s="12">
        <f t="shared" si="3"/>
        <v>7.8906249999999982</v>
      </c>
      <c r="R76" s="12">
        <f t="shared" si="3"/>
        <v>7.5390629999999987</v>
      </c>
      <c r="T76" s="10"/>
      <c r="U76" s="11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</row>
    <row r="77" spans="1:37" x14ac:dyDescent="0.25">
      <c r="A77" s="48"/>
      <c r="B77" s="19">
        <v>1200</v>
      </c>
      <c r="C77" s="12">
        <f t="shared" ref="C77:R77" si="4">IF(C52&gt;$B$68,$B$68,C52)</f>
        <v>17.500001000000001</v>
      </c>
      <c r="D77" s="12">
        <f t="shared" si="4"/>
        <v>17.382812999999999</v>
      </c>
      <c r="E77" s="12">
        <f t="shared" si="4"/>
        <v>16.679687999999999</v>
      </c>
      <c r="F77" s="12">
        <f t="shared" si="4"/>
        <v>14.921876000000001</v>
      </c>
      <c r="G77" s="12">
        <f t="shared" si="4"/>
        <v>9.296875</v>
      </c>
      <c r="H77" s="12">
        <f t="shared" si="4"/>
        <v>8.0078130000000005</v>
      </c>
      <c r="I77" s="12">
        <f t="shared" si="4"/>
        <v>7.4218750000000009</v>
      </c>
      <c r="J77" s="12">
        <f t="shared" si="4"/>
        <v>11.289062000000001</v>
      </c>
      <c r="K77" s="12">
        <f t="shared" si="4"/>
        <v>14.21875</v>
      </c>
      <c r="L77" s="12">
        <f t="shared" si="4"/>
        <v>13.75</v>
      </c>
      <c r="M77" s="12">
        <f t="shared" si="4"/>
        <v>13.046875</v>
      </c>
      <c r="N77" s="12">
        <f t="shared" si="4"/>
        <v>19.609375</v>
      </c>
      <c r="O77" s="12">
        <f t="shared" si="4"/>
        <v>19.375</v>
      </c>
      <c r="P77" s="12">
        <f t="shared" si="4"/>
        <v>25.117187000000001</v>
      </c>
      <c r="Q77" s="12">
        <f t="shared" si="4"/>
        <v>25</v>
      </c>
      <c r="R77" s="12">
        <f t="shared" si="4"/>
        <v>24.765625</v>
      </c>
      <c r="T77" s="10"/>
      <c r="U77" s="11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</row>
    <row r="78" spans="1:37" x14ac:dyDescent="0.25">
      <c r="A78" s="48"/>
      <c r="B78" s="19">
        <v>1400</v>
      </c>
      <c r="C78" s="12">
        <f t="shared" ref="C78:R78" si="5">IF(C53&gt;$B$68,$B$68,C53)</f>
        <v>17.500001000000001</v>
      </c>
      <c r="D78" s="12">
        <f t="shared" si="5"/>
        <v>17.382812999999999</v>
      </c>
      <c r="E78" s="12">
        <f t="shared" si="5"/>
        <v>17.148437999999999</v>
      </c>
      <c r="F78" s="12">
        <f t="shared" si="5"/>
        <v>17.851562999999999</v>
      </c>
      <c r="G78" s="12">
        <f t="shared" si="5"/>
        <v>13.632813000000001</v>
      </c>
      <c r="H78" s="12">
        <f t="shared" si="5"/>
        <v>11.992186999999999</v>
      </c>
      <c r="I78" s="12">
        <f t="shared" si="5"/>
        <v>11.992187999999999</v>
      </c>
      <c r="J78" s="12">
        <f t="shared" si="5"/>
        <v>17.382812000000001</v>
      </c>
      <c r="K78" s="12">
        <f t="shared" si="5"/>
        <v>17.382812000000001</v>
      </c>
      <c r="L78" s="12">
        <f t="shared" si="5"/>
        <v>17.382812000000001</v>
      </c>
      <c r="M78" s="12">
        <f t="shared" si="5"/>
        <v>17.851562000000001</v>
      </c>
      <c r="N78" s="12">
        <f t="shared" si="5"/>
        <v>27.8125</v>
      </c>
      <c r="O78" s="12">
        <f t="shared" si="5"/>
        <v>30</v>
      </c>
      <c r="P78" s="12">
        <f t="shared" si="5"/>
        <v>30</v>
      </c>
      <c r="Q78" s="12">
        <f t="shared" si="5"/>
        <v>30</v>
      </c>
      <c r="R78" s="12">
        <f t="shared" si="5"/>
        <v>30</v>
      </c>
      <c r="T78" s="10"/>
      <c r="U78" s="11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</row>
    <row r="79" spans="1:37" x14ac:dyDescent="0.25">
      <c r="A79" s="48"/>
      <c r="B79" s="19">
        <v>1550</v>
      </c>
      <c r="C79" s="12">
        <f t="shared" ref="C79:R79" si="6">IF(C54&gt;$B$68,$B$68,C54)</f>
        <v>17.500001000000001</v>
      </c>
      <c r="D79" s="12">
        <f t="shared" si="6"/>
        <v>17.382812999999999</v>
      </c>
      <c r="E79" s="12">
        <f t="shared" si="6"/>
        <v>16.679687999999999</v>
      </c>
      <c r="F79" s="12">
        <f t="shared" si="6"/>
        <v>16.914062999999999</v>
      </c>
      <c r="G79" s="12">
        <f t="shared" si="6"/>
        <v>13.632813000000001</v>
      </c>
      <c r="H79" s="12">
        <f t="shared" si="6"/>
        <v>17.734375</v>
      </c>
      <c r="I79" s="12">
        <f t="shared" si="6"/>
        <v>19.960937000000001</v>
      </c>
      <c r="J79" s="12">
        <f t="shared" si="6"/>
        <v>21.25</v>
      </c>
      <c r="K79" s="12">
        <f t="shared" si="6"/>
        <v>21.367187000000001</v>
      </c>
      <c r="L79" s="12">
        <f t="shared" si="6"/>
        <v>21.601562000000001</v>
      </c>
      <c r="M79" s="12">
        <f t="shared" si="6"/>
        <v>25.117187000000001</v>
      </c>
      <c r="N79" s="12">
        <f t="shared" si="6"/>
        <v>30</v>
      </c>
      <c r="O79" s="12">
        <f t="shared" si="6"/>
        <v>30</v>
      </c>
      <c r="P79" s="12">
        <f t="shared" si="6"/>
        <v>30</v>
      </c>
      <c r="Q79" s="12">
        <f t="shared" si="6"/>
        <v>30</v>
      </c>
      <c r="R79" s="12">
        <f t="shared" si="6"/>
        <v>30</v>
      </c>
      <c r="T79" s="10"/>
      <c r="U79" s="11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</row>
    <row r="80" spans="1:37" x14ac:dyDescent="0.25">
      <c r="A80" s="48"/>
      <c r="B80" s="19">
        <v>1700</v>
      </c>
      <c r="C80" s="12">
        <f t="shared" ref="C80:R80" si="7">IF(C55&gt;$B$68,$B$68,C55)</f>
        <v>17.500001000000001</v>
      </c>
      <c r="D80" s="12">
        <f t="shared" si="7"/>
        <v>17.382812999999999</v>
      </c>
      <c r="E80" s="12">
        <f t="shared" si="7"/>
        <v>18.437501000000001</v>
      </c>
      <c r="F80" s="12">
        <f t="shared" si="7"/>
        <v>19.609376000000001</v>
      </c>
      <c r="G80" s="12">
        <f t="shared" si="7"/>
        <v>20.078125999999997</v>
      </c>
      <c r="H80" s="12">
        <f t="shared" si="7"/>
        <v>23.476562999999999</v>
      </c>
      <c r="I80" s="12">
        <f t="shared" si="7"/>
        <v>26.523437999999999</v>
      </c>
      <c r="J80" s="12">
        <f t="shared" si="7"/>
        <v>30</v>
      </c>
      <c r="K80" s="12">
        <f t="shared" si="7"/>
        <v>30</v>
      </c>
      <c r="L80" s="12">
        <f t="shared" si="7"/>
        <v>30</v>
      </c>
      <c r="M80" s="12">
        <f t="shared" si="7"/>
        <v>30</v>
      </c>
      <c r="N80" s="12">
        <f t="shared" si="7"/>
        <v>30</v>
      </c>
      <c r="O80" s="12">
        <f t="shared" si="7"/>
        <v>30</v>
      </c>
      <c r="P80" s="12">
        <f t="shared" si="7"/>
        <v>30</v>
      </c>
      <c r="Q80" s="12">
        <f t="shared" si="7"/>
        <v>30</v>
      </c>
      <c r="R80" s="12">
        <f t="shared" si="7"/>
        <v>30</v>
      </c>
      <c r="T80" s="10"/>
      <c r="U80" s="11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</row>
    <row r="81" spans="1:37" x14ac:dyDescent="0.25">
      <c r="A81" s="48"/>
      <c r="B81" s="19">
        <v>1800</v>
      </c>
      <c r="C81" s="12">
        <f t="shared" ref="C81:R81" si="8">IF(C56&gt;$B$68,$B$68,C56)</f>
        <v>17.500001000000001</v>
      </c>
      <c r="D81" s="12">
        <f t="shared" si="8"/>
        <v>17.382812999999999</v>
      </c>
      <c r="E81" s="12">
        <f t="shared" si="8"/>
        <v>18.437501000000001</v>
      </c>
      <c r="F81" s="12">
        <f t="shared" si="8"/>
        <v>19.960937999999999</v>
      </c>
      <c r="G81" s="12">
        <f t="shared" si="8"/>
        <v>25.585937999999999</v>
      </c>
      <c r="H81" s="12">
        <f t="shared" si="8"/>
        <v>28.046875999999997</v>
      </c>
      <c r="I81" s="12">
        <f t="shared" si="8"/>
        <v>30</v>
      </c>
      <c r="J81" s="12">
        <f t="shared" si="8"/>
        <v>30</v>
      </c>
      <c r="K81" s="12">
        <f t="shared" si="8"/>
        <v>30</v>
      </c>
      <c r="L81" s="12">
        <f t="shared" si="8"/>
        <v>30</v>
      </c>
      <c r="M81" s="12">
        <f t="shared" si="8"/>
        <v>30</v>
      </c>
      <c r="N81" s="12">
        <f t="shared" si="8"/>
        <v>30</v>
      </c>
      <c r="O81" s="12">
        <f t="shared" si="8"/>
        <v>30</v>
      </c>
      <c r="P81" s="12">
        <f t="shared" si="8"/>
        <v>30</v>
      </c>
      <c r="Q81" s="12">
        <f t="shared" si="8"/>
        <v>30</v>
      </c>
      <c r="R81" s="12">
        <f t="shared" si="8"/>
        <v>30</v>
      </c>
      <c r="T81" s="10"/>
      <c r="U81" s="11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</row>
    <row r="82" spans="1:37" x14ac:dyDescent="0.25">
      <c r="A82" s="48"/>
      <c r="B82" s="19">
        <v>2000</v>
      </c>
      <c r="C82" s="12">
        <f t="shared" ref="C82:R82" si="9">IF(C57&gt;$B$68,$B$68,C57)</f>
        <v>14.921876000000001</v>
      </c>
      <c r="D82" s="12">
        <f t="shared" si="9"/>
        <v>16.445312999999999</v>
      </c>
      <c r="E82" s="12">
        <f t="shared" si="9"/>
        <v>20.429687999999999</v>
      </c>
      <c r="F82" s="12">
        <f t="shared" si="9"/>
        <v>22.421876000000001</v>
      </c>
      <c r="G82" s="12">
        <f t="shared" si="9"/>
        <v>28.515625</v>
      </c>
      <c r="H82" s="12">
        <f t="shared" si="9"/>
        <v>29.453125999999997</v>
      </c>
      <c r="I82" s="12">
        <f t="shared" si="9"/>
        <v>30</v>
      </c>
      <c r="J82" s="12">
        <f t="shared" si="9"/>
        <v>30</v>
      </c>
      <c r="K82" s="12">
        <f t="shared" si="9"/>
        <v>30</v>
      </c>
      <c r="L82" s="12">
        <f t="shared" si="9"/>
        <v>30</v>
      </c>
      <c r="M82" s="12">
        <f t="shared" si="9"/>
        <v>30</v>
      </c>
      <c r="N82" s="12">
        <f t="shared" si="9"/>
        <v>30</v>
      </c>
      <c r="O82" s="12">
        <f t="shared" si="9"/>
        <v>30</v>
      </c>
      <c r="P82" s="12">
        <f t="shared" si="9"/>
        <v>30</v>
      </c>
      <c r="Q82" s="12">
        <f t="shared" si="9"/>
        <v>30</v>
      </c>
      <c r="R82" s="12">
        <f t="shared" si="9"/>
        <v>30</v>
      </c>
      <c r="T82" s="10"/>
      <c r="U82" s="11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</row>
    <row r="83" spans="1:37" x14ac:dyDescent="0.25">
      <c r="A83" s="48"/>
      <c r="B83" s="19">
        <v>2200</v>
      </c>
      <c r="C83" s="12">
        <f t="shared" ref="C83:R83" si="10">IF(C58&gt;$B$68,$B$68,C58)</f>
        <v>14.453126000000001</v>
      </c>
      <c r="D83" s="12">
        <f t="shared" si="10"/>
        <v>15.507813000000001</v>
      </c>
      <c r="E83" s="12">
        <f t="shared" si="10"/>
        <v>17.968750999999997</v>
      </c>
      <c r="F83" s="12">
        <f t="shared" si="10"/>
        <v>18.085937999999999</v>
      </c>
      <c r="G83" s="12">
        <f t="shared" si="10"/>
        <v>23.828125</v>
      </c>
      <c r="H83" s="12">
        <f t="shared" si="10"/>
        <v>30</v>
      </c>
      <c r="I83" s="12">
        <f t="shared" si="10"/>
        <v>30</v>
      </c>
      <c r="J83" s="12">
        <f t="shared" si="10"/>
        <v>30</v>
      </c>
      <c r="K83" s="12">
        <f t="shared" si="10"/>
        <v>30</v>
      </c>
      <c r="L83" s="12">
        <f t="shared" si="10"/>
        <v>30</v>
      </c>
      <c r="M83" s="12">
        <f t="shared" si="10"/>
        <v>30</v>
      </c>
      <c r="N83" s="12">
        <f t="shared" si="10"/>
        <v>30</v>
      </c>
      <c r="O83" s="12">
        <f t="shared" si="10"/>
        <v>30</v>
      </c>
      <c r="P83" s="12">
        <f t="shared" si="10"/>
        <v>30</v>
      </c>
      <c r="Q83" s="12">
        <f t="shared" si="10"/>
        <v>30</v>
      </c>
      <c r="R83" s="12">
        <f t="shared" si="10"/>
        <v>30</v>
      </c>
      <c r="T83" s="10"/>
      <c r="U83" s="11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</row>
    <row r="84" spans="1:37" x14ac:dyDescent="0.25">
      <c r="A84" s="48"/>
      <c r="B84" s="19">
        <v>2400</v>
      </c>
      <c r="C84" s="12">
        <f t="shared" ref="C84:R84" si="11">IF(C59&gt;$B$68,$B$68,C59)</f>
        <v>13.984376000000001</v>
      </c>
      <c r="D84" s="12">
        <f t="shared" si="11"/>
        <v>12.578126000000001</v>
      </c>
      <c r="E84" s="12">
        <f t="shared" si="11"/>
        <v>10</v>
      </c>
      <c r="F84" s="12">
        <f t="shared" si="11"/>
        <v>9.53125</v>
      </c>
      <c r="G84" s="12">
        <f t="shared" si="11"/>
        <v>19.023437000000001</v>
      </c>
      <c r="H84" s="12">
        <f t="shared" si="11"/>
        <v>29.21875</v>
      </c>
      <c r="I84" s="12">
        <f t="shared" si="11"/>
        <v>30</v>
      </c>
      <c r="J84" s="12">
        <f t="shared" si="11"/>
        <v>30</v>
      </c>
      <c r="K84" s="12">
        <f t="shared" si="11"/>
        <v>30</v>
      </c>
      <c r="L84" s="12">
        <f t="shared" si="11"/>
        <v>30</v>
      </c>
      <c r="M84" s="12">
        <f t="shared" si="11"/>
        <v>30</v>
      </c>
      <c r="N84" s="12">
        <f t="shared" si="11"/>
        <v>30</v>
      </c>
      <c r="O84" s="12">
        <f t="shared" si="11"/>
        <v>30</v>
      </c>
      <c r="P84" s="12">
        <f t="shared" si="11"/>
        <v>30</v>
      </c>
      <c r="Q84" s="12">
        <f t="shared" si="11"/>
        <v>30</v>
      </c>
      <c r="R84" s="12">
        <f t="shared" si="11"/>
        <v>30</v>
      </c>
      <c r="T84" s="10"/>
      <c r="U84" s="11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</row>
    <row r="85" spans="1:37" x14ac:dyDescent="0.25">
      <c r="A85" s="48"/>
      <c r="B85" s="19">
        <v>2600</v>
      </c>
      <c r="C85" s="12">
        <f t="shared" ref="C85:R85" si="12">IF(C60&gt;$B$68,$B$68,C60)</f>
        <v>12.929688000000001</v>
      </c>
      <c r="D85" s="12">
        <f t="shared" si="12"/>
        <v>11.523438000000001</v>
      </c>
      <c r="E85" s="12">
        <f t="shared" si="12"/>
        <v>9.0625</v>
      </c>
      <c r="F85" s="12">
        <f t="shared" si="12"/>
        <v>9.296875</v>
      </c>
      <c r="G85" s="12">
        <f t="shared" si="12"/>
        <v>16.445312000000001</v>
      </c>
      <c r="H85" s="12">
        <f t="shared" si="12"/>
        <v>28.75</v>
      </c>
      <c r="I85" s="12">
        <f t="shared" si="12"/>
        <v>30</v>
      </c>
      <c r="J85" s="12">
        <f t="shared" si="12"/>
        <v>30</v>
      </c>
      <c r="K85" s="12">
        <f t="shared" si="12"/>
        <v>30</v>
      </c>
      <c r="L85" s="12">
        <f t="shared" si="12"/>
        <v>30</v>
      </c>
      <c r="M85" s="12">
        <f t="shared" si="12"/>
        <v>30</v>
      </c>
      <c r="N85" s="12">
        <f t="shared" si="12"/>
        <v>30</v>
      </c>
      <c r="O85" s="12">
        <f t="shared" si="12"/>
        <v>30</v>
      </c>
      <c r="P85" s="12">
        <f t="shared" si="12"/>
        <v>30</v>
      </c>
      <c r="Q85" s="12">
        <f t="shared" si="12"/>
        <v>30</v>
      </c>
      <c r="R85" s="12">
        <f t="shared" si="12"/>
        <v>30</v>
      </c>
      <c r="T85" s="10"/>
      <c r="U85" s="11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</row>
    <row r="86" spans="1:37" x14ac:dyDescent="0.25">
      <c r="A86" s="48"/>
      <c r="B86" s="19">
        <v>2800</v>
      </c>
      <c r="C86" s="12">
        <f t="shared" ref="C86:R86" si="13">IF(C61&gt;$B$68,$B$68,C61)</f>
        <v>12.929688000000001</v>
      </c>
      <c r="D86" s="12">
        <f t="shared" si="13"/>
        <v>10</v>
      </c>
      <c r="E86" s="12">
        <f t="shared" si="13"/>
        <v>8.2421869999999995</v>
      </c>
      <c r="F86" s="12">
        <f t="shared" si="13"/>
        <v>10.234375</v>
      </c>
      <c r="G86" s="12">
        <f t="shared" si="13"/>
        <v>15.976562000000001</v>
      </c>
      <c r="H86" s="12">
        <f t="shared" si="13"/>
        <v>29.335937999999999</v>
      </c>
      <c r="I86" s="12">
        <f t="shared" si="13"/>
        <v>30</v>
      </c>
      <c r="J86" s="12">
        <f t="shared" si="13"/>
        <v>30</v>
      </c>
      <c r="K86" s="12">
        <f t="shared" si="13"/>
        <v>30</v>
      </c>
      <c r="L86" s="12">
        <f t="shared" si="13"/>
        <v>30</v>
      </c>
      <c r="M86" s="12">
        <f t="shared" si="13"/>
        <v>30</v>
      </c>
      <c r="N86" s="12">
        <f t="shared" si="13"/>
        <v>30</v>
      </c>
      <c r="O86" s="12">
        <f t="shared" si="13"/>
        <v>30</v>
      </c>
      <c r="P86" s="12">
        <f t="shared" si="13"/>
        <v>30</v>
      </c>
      <c r="Q86" s="12">
        <f t="shared" si="13"/>
        <v>30</v>
      </c>
      <c r="R86" s="12">
        <f t="shared" si="13"/>
        <v>30</v>
      </c>
      <c r="T86" s="10"/>
      <c r="U86" s="11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</row>
    <row r="87" spans="1:37" x14ac:dyDescent="0.25">
      <c r="A87" s="48"/>
      <c r="B87" s="19">
        <v>2900</v>
      </c>
      <c r="C87" s="12">
        <f t="shared" ref="C87:R87" si="14">IF(C62&gt;$B$68,$B$68,C62)</f>
        <v>8.0078130000000005</v>
      </c>
      <c r="D87" s="12">
        <f t="shared" si="14"/>
        <v>8.9453119999999995</v>
      </c>
      <c r="E87" s="12">
        <f t="shared" si="14"/>
        <v>8.4765619999999995</v>
      </c>
      <c r="F87" s="12">
        <f t="shared" si="14"/>
        <v>12.695312999999999</v>
      </c>
      <c r="G87" s="12">
        <f t="shared" si="14"/>
        <v>15.625</v>
      </c>
      <c r="H87" s="12">
        <f t="shared" si="14"/>
        <v>24.414062000000001</v>
      </c>
      <c r="I87" s="12">
        <f t="shared" si="14"/>
        <v>30</v>
      </c>
      <c r="J87" s="12">
        <f t="shared" si="14"/>
        <v>30</v>
      </c>
      <c r="K87" s="12">
        <f t="shared" si="14"/>
        <v>30</v>
      </c>
      <c r="L87" s="12">
        <f t="shared" si="14"/>
        <v>30</v>
      </c>
      <c r="M87" s="12">
        <f t="shared" si="14"/>
        <v>30</v>
      </c>
      <c r="N87" s="12">
        <f t="shared" si="14"/>
        <v>30</v>
      </c>
      <c r="O87" s="12">
        <f t="shared" si="14"/>
        <v>30</v>
      </c>
      <c r="P87" s="12">
        <f t="shared" si="14"/>
        <v>30</v>
      </c>
      <c r="Q87" s="12">
        <f t="shared" si="14"/>
        <v>30</v>
      </c>
      <c r="R87" s="12">
        <f t="shared" si="14"/>
        <v>30</v>
      </c>
      <c r="T87" s="10"/>
      <c r="U87" s="11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</row>
    <row r="88" spans="1:37" x14ac:dyDescent="0.25">
      <c r="A88" s="48"/>
      <c r="B88" s="19">
        <v>3000</v>
      </c>
      <c r="C88" s="12">
        <f t="shared" ref="C88:R88" si="15">IF(C63&gt;$B$68,$B$68,C63)</f>
        <v>8.9453130000000005</v>
      </c>
      <c r="D88" s="12">
        <f t="shared" si="15"/>
        <v>10</v>
      </c>
      <c r="E88" s="12">
        <f t="shared" si="15"/>
        <v>10.9375</v>
      </c>
      <c r="F88" s="12">
        <f t="shared" si="15"/>
        <v>10</v>
      </c>
      <c r="G88" s="12">
        <f t="shared" si="15"/>
        <v>10.46875</v>
      </c>
      <c r="H88" s="12">
        <f t="shared" si="15"/>
        <v>18.554687000000001</v>
      </c>
      <c r="I88" s="12">
        <f t="shared" si="15"/>
        <v>30</v>
      </c>
      <c r="J88" s="12">
        <f t="shared" si="15"/>
        <v>30</v>
      </c>
      <c r="K88" s="12">
        <f t="shared" si="15"/>
        <v>30</v>
      </c>
      <c r="L88" s="12">
        <f t="shared" si="15"/>
        <v>30</v>
      </c>
      <c r="M88" s="12">
        <f t="shared" si="15"/>
        <v>30</v>
      </c>
      <c r="N88" s="12">
        <f t="shared" si="15"/>
        <v>30</v>
      </c>
      <c r="O88" s="12">
        <f t="shared" si="15"/>
        <v>30</v>
      </c>
      <c r="P88" s="12">
        <f t="shared" si="15"/>
        <v>30</v>
      </c>
      <c r="Q88" s="12">
        <f t="shared" si="15"/>
        <v>30</v>
      </c>
      <c r="R88" s="12">
        <f t="shared" si="15"/>
        <v>30</v>
      </c>
      <c r="T88" s="10"/>
      <c r="U88" s="11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</row>
    <row r="89" spans="1:37" x14ac:dyDescent="0.25">
      <c r="A89" s="48"/>
      <c r="B89" s="19">
        <v>3200</v>
      </c>
      <c r="C89" s="12">
        <f t="shared" ref="C89:R89" si="16">IF(C64&gt;$B$68,$B$68,C64)</f>
        <v>14.921876000000001</v>
      </c>
      <c r="D89" s="12">
        <f t="shared" si="16"/>
        <v>13.046875</v>
      </c>
      <c r="E89" s="12">
        <f t="shared" si="16"/>
        <v>11.992188000000001</v>
      </c>
      <c r="F89" s="12">
        <f t="shared" si="16"/>
        <v>10.9375</v>
      </c>
      <c r="G89" s="12">
        <f t="shared" si="16"/>
        <v>10</v>
      </c>
      <c r="H89" s="12">
        <f t="shared" si="16"/>
        <v>13.046874999999998</v>
      </c>
      <c r="I89" s="12">
        <f t="shared" si="16"/>
        <v>20.078125</v>
      </c>
      <c r="J89" s="12">
        <f t="shared" si="16"/>
        <v>29.335937000000001</v>
      </c>
      <c r="K89" s="12">
        <f t="shared" si="16"/>
        <v>30</v>
      </c>
      <c r="L89" s="12">
        <f t="shared" si="16"/>
        <v>30</v>
      </c>
      <c r="M89" s="12">
        <f t="shared" si="16"/>
        <v>30</v>
      </c>
      <c r="N89" s="12">
        <f t="shared" si="16"/>
        <v>30</v>
      </c>
      <c r="O89" s="12">
        <f t="shared" si="16"/>
        <v>30</v>
      </c>
      <c r="P89" s="12">
        <f t="shared" si="16"/>
        <v>30</v>
      </c>
      <c r="Q89" s="12">
        <f t="shared" si="16"/>
        <v>30</v>
      </c>
      <c r="R89" s="12">
        <f t="shared" si="16"/>
        <v>30</v>
      </c>
      <c r="T89" s="10"/>
      <c r="U89" s="11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</row>
    <row r="90" spans="1:37" x14ac:dyDescent="0.25">
      <c r="A90" s="48"/>
      <c r="B90" s="19">
        <v>3300</v>
      </c>
      <c r="C90" s="12">
        <f t="shared" ref="C90:R90" si="17">IF(C65&gt;$B$68,$B$68,C65)</f>
        <v>14.921876000000001</v>
      </c>
      <c r="D90" s="12">
        <f t="shared" si="17"/>
        <v>13.046875</v>
      </c>
      <c r="E90" s="12">
        <f t="shared" si="17"/>
        <v>11.992188000000001</v>
      </c>
      <c r="F90" s="12">
        <f t="shared" si="17"/>
        <v>10.9375</v>
      </c>
      <c r="G90" s="12">
        <f t="shared" si="17"/>
        <v>10</v>
      </c>
      <c r="H90" s="12">
        <f t="shared" si="17"/>
        <v>12.109374999999998</v>
      </c>
      <c r="I90" s="12">
        <f t="shared" si="17"/>
        <v>19.023437000000001</v>
      </c>
      <c r="J90" s="12">
        <f t="shared" si="17"/>
        <v>28.046875</v>
      </c>
      <c r="K90" s="12">
        <f t="shared" si="17"/>
        <v>30</v>
      </c>
      <c r="L90" s="12">
        <f t="shared" si="17"/>
        <v>30</v>
      </c>
      <c r="M90" s="12">
        <f t="shared" si="17"/>
        <v>30</v>
      </c>
      <c r="N90" s="12">
        <f t="shared" si="17"/>
        <v>30</v>
      </c>
      <c r="O90" s="12">
        <f t="shared" si="17"/>
        <v>30</v>
      </c>
      <c r="P90" s="12">
        <f t="shared" si="17"/>
        <v>30</v>
      </c>
      <c r="Q90" s="12">
        <f t="shared" si="17"/>
        <v>30</v>
      </c>
      <c r="R90" s="12">
        <f t="shared" si="17"/>
        <v>30</v>
      </c>
      <c r="T90" s="10"/>
      <c r="U90" s="11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</row>
    <row r="91" spans="1:37" x14ac:dyDescent="0.25">
      <c r="A91" s="48"/>
      <c r="B91" s="19">
        <v>3500</v>
      </c>
      <c r="C91" s="12">
        <f t="shared" ref="C91:R91" si="18">IF(C66&gt;$B$68,$B$68,C66)</f>
        <v>14.921876000000001</v>
      </c>
      <c r="D91" s="12">
        <f t="shared" si="18"/>
        <v>13.046875</v>
      </c>
      <c r="E91" s="12">
        <f t="shared" si="18"/>
        <v>11.992188000000001</v>
      </c>
      <c r="F91" s="12">
        <f t="shared" si="18"/>
        <v>10.9375</v>
      </c>
      <c r="G91" s="12">
        <f t="shared" si="18"/>
        <v>10</v>
      </c>
      <c r="H91" s="12">
        <f t="shared" si="18"/>
        <v>11.171875</v>
      </c>
      <c r="I91" s="12">
        <f t="shared" si="18"/>
        <v>18.203125</v>
      </c>
      <c r="J91" s="12">
        <f t="shared" si="18"/>
        <v>27.226562999999999</v>
      </c>
      <c r="K91" s="12">
        <f t="shared" si="18"/>
        <v>30</v>
      </c>
      <c r="L91" s="12">
        <f t="shared" si="18"/>
        <v>30</v>
      </c>
      <c r="M91" s="12">
        <f t="shared" si="18"/>
        <v>30</v>
      </c>
      <c r="N91" s="12">
        <f t="shared" si="18"/>
        <v>30</v>
      </c>
      <c r="O91" s="12">
        <f t="shared" si="18"/>
        <v>30</v>
      </c>
      <c r="P91" s="12">
        <f t="shared" si="18"/>
        <v>30</v>
      </c>
      <c r="Q91" s="12">
        <f t="shared" si="18"/>
        <v>30</v>
      </c>
      <c r="R91" s="12">
        <f t="shared" si="18"/>
        <v>30</v>
      </c>
      <c r="T91" s="10"/>
      <c r="U91" s="11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</row>
    <row r="94" spans="1:37" ht="15" customHeight="1" x14ac:dyDescent="0.25">
      <c r="A94" s="48" t="s">
        <v>29</v>
      </c>
      <c r="B94" s="48"/>
      <c r="C94" s="49" t="s">
        <v>10</v>
      </c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T94" s="47" t="s">
        <v>53</v>
      </c>
      <c r="U94" s="47"/>
      <c r="V94" s="46" t="s">
        <v>10</v>
      </c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</row>
    <row r="95" spans="1:37" x14ac:dyDescent="0.25">
      <c r="A95" s="48"/>
      <c r="B95" s="48"/>
      <c r="C95" s="19">
        <v>0</v>
      </c>
      <c r="D95" s="19">
        <v>10</v>
      </c>
      <c r="E95" s="19">
        <v>20</v>
      </c>
      <c r="F95" s="19">
        <v>30</v>
      </c>
      <c r="G95" s="19">
        <v>45</v>
      </c>
      <c r="H95" s="19">
        <v>55</v>
      </c>
      <c r="I95" s="19">
        <v>65</v>
      </c>
      <c r="J95" s="19">
        <v>75</v>
      </c>
      <c r="K95" s="19">
        <v>85</v>
      </c>
      <c r="L95" s="19">
        <v>95</v>
      </c>
      <c r="M95" s="19">
        <v>110</v>
      </c>
      <c r="N95" s="19">
        <v>120</v>
      </c>
      <c r="O95" s="19">
        <v>125</v>
      </c>
      <c r="P95" s="19">
        <v>130</v>
      </c>
      <c r="Q95" s="19">
        <v>135</v>
      </c>
      <c r="R95" s="19">
        <v>140</v>
      </c>
      <c r="T95" s="47"/>
      <c r="U95" s="47"/>
      <c r="V95" s="7">
        <v>0</v>
      </c>
      <c r="W95" s="7">
        <v>10</v>
      </c>
      <c r="X95" s="7">
        <v>20</v>
      </c>
      <c r="Y95" s="7">
        <v>30</v>
      </c>
      <c r="Z95" s="7">
        <v>45</v>
      </c>
      <c r="AA95" s="7">
        <v>55</v>
      </c>
      <c r="AB95" s="7">
        <v>65</v>
      </c>
      <c r="AC95" s="7">
        <v>75</v>
      </c>
      <c r="AD95" s="7">
        <v>85</v>
      </c>
      <c r="AE95" s="7">
        <v>95</v>
      </c>
      <c r="AF95" s="7">
        <v>110</v>
      </c>
      <c r="AG95" s="7">
        <v>120</v>
      </c>
      <c r="AH95" s="7">
        <v>125</v>
      </c>
      <c r="AI95" s="7">
        <v>130</v>
      </c>
      <c r="AJ95" s="7">
        <v>135</v>
      </c>
      <c r="AK95" s="7">
        <v>140</v>
      </c>
    </row>
    <row r="96" spans="1:37" x14ac:dyDescent="0.25">
      <c r="A96" s="48" t="s">
        <v>7</v>
      </c>
      <c r="B96" s="19">
        <v>620</v>
      </c>
      <c r="C96" s="36">
        <f>C73-'Main Timing'!C3</f>
        <v>13.007813000000001</v>
      </c>
      <c r="D96" s="36">
        <f>D73-'Main Timing'!D3</f>
        <v>13.007813000000001</v>
      </c>
      <c r="E96" s="36">
        <f>E73-'Main Timing'!E3</f>
        <v>13.007813000000001</v>
      </c>
      <c r="F96" s="36">
        <f>F73-'Main Timing'!F3</f>
        <v>13.945313000000001</v>
      </c>
      <c r="G96" s="36">
        <f>G73-'Main Timing'!G3</f>
        <v>13.945313000000001</v>
      </c>
      <c r="H96" s="36">
        <f>H73-'Main Timing'!H3</f>
        <v>14.53125</v>
      </c>
      <c r="I96" s="36">
        <f>I73-'Main Timing'!I3</f>
        <v>15</v>
      </c>
      <c r="J96" s="36">
        <f>J73-'Main Timing'!J3</f>
        <v>18.046875</v>
      </c>
      <c r="K96" s="36">
        <f>K73-'Main Timing'!K3</f>
        <v>19.101562999999999</v>
      </c>
      <c r="L96" s="36">
        <f>L73-'Main Timing'!L3</f>
        <v>20.273437999999999</v>
      </c>
      <c r="M96" s="36">
        <f>M73-'Main Timing'!M3</f>
        <v>21.796875</v>
      </c>
      <c r="N96" s="36">
        <f>N73-'Main Timing'!N3</f>
        <v>22.96875</v>
      </c>
      <c r="O96" s="36">
        <f>O73-'Main Timing'!O3</f>
        <v>23.4375</v>
      </c>
      <c r="P96" s="36">
        <f>P73-'Main Timing'!P3</f>
        <v>24.023437999999999</v>
      </c>
      <c r="Q96" s="36">
        <f>Q73-'Main Timing'!Q3</f>
        <v>24.492187999999999</v>
      </c>
      <c r="R96" s="36">
        <f>R73-'Main Timing'!R3</f>
        <v>25.078125</v>
      </c>
      <c r="T96" s="47" t="s">
        <v>7</v>
      </c>
      <c r="U96" s="7">
        <v>620</v>
      </c>
      <c r="V96" s="12">
        <v>13.007813000000001</v>
      </c>
      <c r="W96" s="12">
        <v>13.007813000000001</v>
      </c>
      <c r="X96" s="12">
        <v>13.007813000000001</v>
      </c>
      <c r="Y96" s="12">
        <v>13.945313000000001</v>
      </c>
      <c r="Z96" s="12">
        <v>13.945313000000001</v>
      </c>
      <c r="AA96" s="12">
        <v>14.53125</v>
      </c>
      <c r="AB96" s="12">
        <v>15</v>
      </c>
      <c r="AC96" s="12">
        <v>18.046875</v>
      </c>
      <c r="AD96" s="12">
        <v>19.101562999999999</v>
      </c>
      <c r="AE96" s="12">
        <v>20.273437999999999</v>
      </c>
      <c r="AF96" s="12">
        <v>21.796875</v>
      </c>
      <c r="AG96" s="12">
        <v>22.96875</v>
      </c>
      <c r="AH96" s="12">
        <v>23.4375</v>
      </c>
      <c r="AI96" s="12">
        <v>24.023437999999999</v>
      </c>
      <c r="AJ96" s="12">
        <v>24.492187999999999</v>
      </c>
      <c r="AK96" s="12">
        <v>25.078125</v>
      </c>
    </row>
    <row r="97" spans="1:37" x14ac:dyDescent="0.25">
      <c r="A97" s="48"/>
      <c r="B97" s="19">
        <v>650</v>
      </c>
      <c r="C97" s="36">
        <f>C74-'Main Timing'!C4</f>
        <v>13.007813000000001</v>
      </c>
      <c r="D97" s="36">
        <f>D74-'Main Timing'!D4</f>
        <v>13.007813000000001</v>
      </c>
      <c r="E97" s="36">
        <f>E74-'Main Timing'!E4</f>
        <v>13.007813000000001</v>
      </c>
      <c r="F97" s="36">
        <f>F74-'Main Timing'!F4</f>
        <v>9.9609380000000005</v>
      </c>
      <c r="G97" s="36">
        <f>G74-'Main Timing'!G4</f>
        <v>11.015625</v>
      </c>
      <c r="H97" s="36">
        <f>H74-'Main Timing'!H4</f>
        <v>14.53125</v>
      </c>
      <c r="I97" s="36">
        <f>I74-'Main Timing'!I4</f>
        <v>15</v>
      </c>
      <c r="J97" s="36">
        <f>J74-'Main Timing'!J4</f>
        <v>18.046875</v>
      </c>
      <c r="K97" s="36">
        <f>K74-'Main Timing'!K4</f>
        <v>19.101562999999999</v>
      </c>
      <c r="L97" s="36">
        <f>L74-'Main Timing'!L4</f>
        <v>20.273437999999999</v>
      </c>
      <c r="M97" s="36">
        <f>M74-'Main Timing'!M4</f>
        <v>21.796875</v>
      </c>
      <c r="N97" s="36">
        <f>N74-'Main Timing'!N4</f>
        <v>22.96875</v>
      </c>
      <c r="O97" s="36">
        <f>O74-'Main Timing'!O4</f>
        <v>23.4375</v>
      </c>
      <c r="P97" s="36">
        <f>P74-'Main Timing'!P4</f>
        <v>24.023437999999999</v>
      </c>
      <c r="Q97" s="36">
        <f>Q74-'Main Timing'!Q4</f>
        <v>24.492187999999999</v>
      </c>
      <c r="R97" s="36">
        <f>R74-'Main Timing'!R4</f>
        <v>25.078125</v>
      </c>
      <c r="T97" s="47"/>
      <c r="U97" s="7">
        <v>650</v>
      </c>
      <c r="V97" s="12">
        <v>13.007813000000001</v>
      </c>
      <c r="W97" s="12">
        <v>13.007813000000001</v>
      </c>
      <c r="X97" s="12">
        <v>13.007813000000001</v>
      </c>
      <c r="Y97" s="12">
        <v>9.9609380000000005</v>
      </c>
      <c r="Z97" s="12">
        <v>11.015625</v>
      </c>
      <c r="AA97" s="12">
        <v>14.53125</v>
      </c>
      <c r="AB97" s="12">
        <v>15</v>
      </c>
      <c r="AC97" s="12">
        <v>18.046875</v>
      </c>
      <c r="AD97" s="12">
        <v>19.101562999999999</v>
      </c>
      <c r="AE97" s="12">
        <v>20.273437999999999</v>
      </c>
      <c r="AF97" s="12">
        <v>21.796875</v>
      </c>
      <c r="AG97" s="12">
        <v>22.96875</v>
      </c>
      <c r="AH97" s="12">
        <v>23.4375</v>
      </c>
      <c r="AI97" s="12">
        <v>24.023437999999999</v>
      </c>
      <c r="AJ97" s="12">
        <v>24.492187999999999</v>
      </c>
      <c r="AK97" s="12">
        <v>25.078125</v>
      </c>
    </row>
    <row r="98" spans="1:37" x14ac:dyDescent="0.25">
      <c r="A98" s="48"/>
      <c r="B98" s="19">
        <v>800</v>
      </c>
      <c r="C98" s="36">
        <f>C75-'Main Timing'!C5</f>
        <v>13.007813000000001</v>
      </c>
      <c r="D98" s="36">
        <f>D75-'Main Timing'!D5</f>
        <v>13.007813000000001</v>
      </c>
      <c r="E98" s="36">
        <f>E75-'Main Timing'!E5</f>
        <v>13.007813000000001</v>
      </c>
      <c r="F98" s="36">
        <f>F75-'Main Timing'!F5</f>
        <v>9.9609380000000005</v>
      </c>
      <c r="G98" s="36">
        <f>G75-'Main Timing'!G5</f>
        <v>9.9609380000000005</v>
      </c>
      <c r="H98" s="36">
        <f>H75-'Main Timing'!H5</f>
        <v>13.945313000000001</v>
      </c>
      <c r="I98" s="36">
        <f>I75-'Main Timing'!I5</f>
        <v>13.945313000000001</v>
      </c>
      <c r="J98" s="36">
        <f>J75-'Main Timing'!J5</f>
        <v>18.046875</v>
      </c>
      <c r="K98" s="36">
        <f>K75-'Main Timing'!K5</f>
        <v>20.15625</v>
      </c>
      <c r="L98" s="36">
        <f>L75-'Main Timing'!L5</f>
        <v>20.625</v>
      </c>
      <c r="M98" s="36">
        <f>M75-'Main Timing'!M5</f>
        <v>21.210937999999999</v>
      </c>
      <c r="N98" s="36">
        <f>N75-'Main Timing'!N5</f>
        <v>21.5625</v>
      </c>
      <c r="O98" s="36">
        <f>O75-'Main Timing'!O5</f>
        <v>21.679687999999999</v>
      </c>
      <c r="P98" s="36">
        <f>P75-'Main Timing'!P5</f>
        <v>21.914062999999999</v>
      </c>
      <c r="Q98" s="36">
        <f>Q75-'Main Timing'!Q5</f>
        <v>22.148437999999999</v>
      </c>
      <c r="R98" s="36">
        <f>R75-'Main Timing'!R5</f>
        <v>22.265625</v>
      </c>
      <c r="T98" s="47"/>
      <c r="U98" s="7">
        <v>800</v>
      </c>
      <c r="V98" s="12">
        <v>13.007813000000001</v>
      </c>
      <c r="W98" s="12">
        <v>13.007813000000001</v>
      </c>
      <c r="X98" s="12">
        <v>13.007813000000001</v>
      </c>
      <c r="Y98" s="12">
        <v>9.9609380000000005</v>
      </c>
      <c r="Z98" s="12">
        <v>9.9609380000000005</v>
      </c>
      <c r="AA98" s="12">
        <v>13.945313000000001</v>
      </c>
      <c r="AB98" s="12">
        <v>13.945313000000001</v>
      </c>
      <c r="AC98" s="12">
        <v>18.046875</v>
      </c>
      <c r="AD98" s="12">
        <v>20.15625</v>
      </c>
      <c r="AE98" s="12">
        <v>20.625</v>
      </c>
      <c r="AF98" s="12">
        <v>21.210937999999999</v>
      </c>
      <c r="AG98" s="12">
        <v>21.5625</v>
      </c>
      <c r="AH98" s="12">
        <v>21.679687999999999</v>
      </c>
      <c r="AI98" s="12">
        <v>21.914062999999999</v>
      </c>
      <c r="AJ98" s="12">
        <v>22.148437999999999</v>
      </c>
      <c r="AK98" s="12">
        <v>22.265625</v>
      </c>
    </row>
    <row r="99" spans="1:37" x14ac:dyDescent="0.25">
      <c r="A99" s="48"/>
      <c r="B99" s="19">
        <v>1000</v>
      </c>
      <c r="C99" s="36">
        <f>C76-'Main Timing'!C6</f>
        <v>9.9609380000000005</v>
      </c>
      <c r="D99" s="36">
        <f>D76-'Main Timing'!D6</f>
        <v>9.9609380000000005</v>
      </c>
      <c r="E99" s="36">
        <f>E76-'Main Timing'!E6</f>
        <v>9.9609380000000005</v>
      </c>
      <c r="F99" s="36">
        <f>F76-'Main Timing'!F6</f>
        <v>9.9609380000000005</v>
      </c>
      <c r="G99" s="36">
        <f>G76-'Main Timing'!G6</f>
        <v>9.9609380000000005</v>
      </c>
      <c r="H99" s="36">
        <f>H76-'Main Timing'!H6</f>
        <v>13.945313000000001</v>
      </c>
      <c r="I99" s="36">
        <f>I76-'Main Timing'!I6</f>
        <v>13.945313000000001</v>
      </c>
      <c r="J99" s="36">
        <f>J76-'Main Timing'!J6</f>
        <v>18.046875</v>
      </c>
      <c r="K99" s="36">
        <f>K76-'Main Timing'!K6</f>
        <v>20.976562999999999</v>
      </c>
      <c r="L99" s="36">
        <f>L76-'Main Timing'!L6</f>
        <v>20.976562999999999</v>
      </c>
      <c r="M99" s="36">
        <f>M76-'Main Timing'!M6</f>
        <v>20.273437999999999</v>
      </c>
      <c r="N99" s="36">
        <f>N76-'Main Timing'!N6</f>
        <v>19.6875</v>
      </c>
      <c r="O99" s="36">
        <f>O76-'Main Timing'!O6</f>
        <v>19.453125</v>
      </c>
      <c r="P99" s="36">
        <f>P76-'Main Timing'!P6</f>
        <v>19.21875</v>
      </c>
      <c r="Q99" s="36">
        <f>Q76-'Main Timing'!Q6</f>
        <v>18.867187999999999</v>
      </c>
      <c r="R99" s="36">
        <f>R76-'Main Timing'!R6</f>
        <v>18.632812999999999</v>
      </c>
      <c r="T99" s="47"/>
      <c r="U99" s="7">
        <v>1000</v>
      </c>
      <c r="V99" s="12">
        <v>9.9609380000000005</v>
      </c>
      <c r="W99" s="12">
        <v>9.9609380000000005</v>
      </c>
      <c r="X99" s="12">
        <v>9.9609380000000005</v>
      </c>
      <c r="Y99" s="12">
        <v>9.9609380000000005</v>
      </c>
      <c r="Z99" s="12">
        <v>9.9609380000000005</v>
      </c>
      <c r="AA99" s="12">
        <v>13.945313000000001</v>
      </c>
      <c r="AB99" s="12">
        <v>13.945313000000001</v>
      </c>
      <c r="AC99" s="12">
        <v>18.046875</v>
      </c>
      <c r="AD99" s="12">
        <v>20.976562999999999</v>
      </c>
      <c r="AE99" s="12">
        <v>20.976562999999999</v>
      </c>
      <c r="AF99" s="12">
        <v>20.273437999999999</v>
      </c>
      <c r="AG99" s="12">
        <v>19.6875</v>
      </c>
      <c r="AH99" s="12">
        <v>19.453125</v>
      </c>
      <c r="AI99" s="12">
        <v>19.21875</v>
      </c>
      <c r="AJ99" s="12">
        <v>18.867187999999999</v>
      </c>
      <c r="AK99" s="12">
        <v>18.632812999999999</v>
      </c>
    </row>
    <row r="100" spans="1:37" x14ac:dyDescent="0.25">
      <c r="A100" s="48"/>
      <c r="B100" s="19">
        <v>1200</v>
      </c>
      <c r="C100" s="36">
        <f>C77-'Main Timing'!C7</f>
        <v>9.4921880000000005</v>
      </c>
      <c r="D100" s="36">
        <f>D77-'Main Timing'!D7</f>
        <v>9.4921879999999987</v>
      </c>
      <c r="E100" s="36">
        <f>E77-'Main Timing'!E7</f>
        <v>9.4921879999999987</v>
      </c>
      <c r="F100" s="36">
        <f>F77-'Main Timing'!F7</f>
        <v>9.9609380000000023</v>
      </c>
      <c r="G100" s="36">
        <f>G77-'Main Timing'!G7</f>
        <v>11.015625</v>
      </c>
      <c r="H100" s="36">
        <f>H77-'Main Timing'!H7</f>
        <v>13.007813000000001</v>
      </c>
      <c r="I100" s="36">
        <f>I77-'Main Timing'!I7</f>
        <v>13.945313000000001</v>
      </c>
      <c r="J100" s="36">
        <f>J77-'Main Timing'!J7</f>
        <v>18.046875</v>
      </c>
      <c r="K100" s="36">
        <f>K77-'Main Timing'!K7</f>
        <v>20.976562999999999</v>
      </c>
      <c r="L100" s="36">
        <f>L77-'Main Timing'!L7</f>
        <v>20.976562999999999</v>
      </c>
      <c r="M100" s="36">
        <f>M77-'Main Timing'!M7</f>
        <v>20.976562999999999</v>
      </c>
      <c r="N100" s="36">
        <f>N77-'Main Timing'!N7</f>
        <v>28.007812999999999</v>
      </c>
      <c r="O100" s="36">
        <f>O77-'Main Timing'!O7</f>
        <v>28.007812999999999</v>
      </c>
      <c r="P100" s="36">
        <f>P77-'Main Timing'!P7</f>
        <v>33.984375</v>
      </c>
      <c r="Q100" s="36">
        <f>Q77-'Main Timing'!Q7</f>
        <v>33.984375</v>
      </c>
      <c r="R100" s="36">
        <f>R77-'Main Timing'!R7</f>
        <v>33.984375</v>
      </c>
      <c r="T100" s="47"/>
      <c r="U100" s="7">
        <v>1200</v>
      </c>
      <c r="V100" s="12">
        <v>9.4921880000000005</v>
      </c>
      <c r="W100" s="12">
        <v>9.4921880000000005</v>
      </c>
      <c r="X100" s="12">
        <v>9.4921880000000005</v>
      </c>
      <c r="Y100" s="12">
        <v>9.9609380000000005</v>
      </c>
      <c r="Z100" s="12">
        <v>11.015625</v>
      </c>
      <c r="AA100" s="12">
        <v>13.007813000000001</v>
      </c>
      <c r="AB100" s="12">
        <v>13.945313000000001</v>
      </c>
      <c r="AC100" s="12">
        <v>18.046875</v>
      </c>
      <c r="AD100" s="12">
        <v>20.976562999999999</v>
      </c>
      <c r="AE100" s="12">
        <v>20.976562999999999</v>
      </c>
      <c r="AF100" s="12">
        <v>20.976562999999999</v>
      </c>
      <c r="AG100" s="12">
        <v>28.007812999999999</v>
      </c>
      <c r="AH100" s="12">
        <v>28.007812999999999</v>
      </c>
      <c r="AI100" s="12">
        <v>33.984375</v>
      </c>
      <c r="AJ100" s="12">
        <v>33.984375</v>
      </c>
      <c r="AK100" s="12">
        <v>33.984375</v>
      </c>
    </row>
    <row r="101" spans="1:37" x14ac:dyDescent="0.25">
      <c r="A101" s="48"/>
      <c r="B101" s="19">
        <v>1400</v>
      </c>
      <c r="C101" s="36">
        <f>C78-'Main Timing'!C8</f>
        <v>9.4921880000000005</v>
      </c>
      <c r="D101" s="36">
        <f>D78-'Main Timing'!D8</f>
        <v>9.4921879999999987</v>
      </c>
      <c r="E101" s="36">
        <f>E78-'Main Timing'!E8</f>
        <v>9.9609379999999987</v>
      </c>
      <c r="F101" s="36">
        <f>F78-'Main Timing'!F8</f>
        <v>10.898437999999999</v>
      </c>
      <c r="G101" s="36">
        <f>G78-'Main Timing'!G8</f>
        <v>11.601563000000001</v>
      </c>
      <c r="H101" s="36">
        <f>H78-'Main Timing'!H8</f>
        <v>14.53125</v>
      </c>
      <c r="I101" s="36">
        <f>I78-'Main Timing'!I8</f>
        <v>16.992187999999999</v>
      </c>
      <c r="J101" s="36">
        <f>J78-'Main Timing'!J8</f>
        <v>22.03125</v>
      </c>
      <c r="K101" s="36">
        <f>K78-'Main Timing'!K8</f>
        <v>22.03125</v>
      </c>
      <c r="L101" s="36">
        <f>L78-'Main Timing'!L8</f>
        <v>22.03125</v>
      </c>
      <c r="M101" s="36">
        <f>M78-'Main Timing'!M8</f>
        <v>22.03125</v>
      </c>
      <c r="N101" s="36">
        <f>N78-'Main Timing'!N8</f>
        <v>31.992187999999999</v>
      </c>
      <c r="O101" s="36">
        <f>O78-'Main Timing'!O8</f>
        <v>34.296875</v>
      </c>
      <c r="P101" s="36">
        <f>P78-'Main Timing'!P8</f>
        <v>34.296875</v>
      </c>
      <c r="Q101" s="36">
        <f>Q78-'Main Timing'!Q8</f>
        <v>34.296875</v>
      </c>
      <c r="R101" s="36">
        <f>R78-'Main Timing'!R8</f>
        <v>34.296875</v>
      </c>
      <c r="T101" s="47"/>
      <c r="U101" s="7">
        <v>1400</v>
      </c>
      <c r="V101" s="12">
        <v>9.4921880000000005</v>
      </c>
      <c r="W101" s="12">
        <v>9.4921880000000005</v>
      </c>
      <c r="X101" s="12">
        <v>9.9609380000000005</v>
      </c>
      <c r="Y101" s="12">
        <v>10.898438000000001</v>
      </c>
      <c r="Z101" s="12">
        <v>11.601563000000001</v>
      </c>
      <c r="AA101" s="12">
        <v>14.53125</v>
      </c>
      <c r="AB101" s="12">
        <v>16.992187999999999</v>
      </c>
      <c r="AC101" s="12">
        <v>22.03125</v>
      </c>
      <c r="AD101" s="12">
        <v>22.03125</v>
      </c>
      <c r="AE101" s="12">
        <v>22.03125</v>
      </c>
      <c r="AF101" s="12">
        <v>22.03125</v>
      </c>
      <c r="AG101" s="12">
        <v>31.992187999999999</v>
      </c>
      <c r="AH101" s="12">
        <v>46.054687999999999</v>
      </c>
      <c r="AI101" s="12">
        <v>46.054687999999999</v>
      </c>
      <c r="AJ101" s="12">
        <v>46.054687999999999</v>
      </c>
      <c r="AK101" s="12">
        <v>46.054687999999999</v>
      </c>
    </row>
    <row r="102" spans="1:37" x14ac:dyDescent="0.25">
      <c r="A102" s="48"/>
      <c r="B102" s="19">
        <v>1550</v>
      </c>
      <c r="C102" s="36">
        <f>C79-'Main Timing'!C9</f>
        <v>9.4921880000000005</v>
      </c>
      <c r="D102" s="36">
        <f>D79-'Main Timing'!D9</f>
        <v>9.4921879999999987</v>
      </c>
      <c r="E102" s="36">
        <f>E79-'Main Timing'!E9</f>
        <v>9.4921879999999987</v>
      </c>
      <c r="F102" s="36">
        <f>F79-'Main Timing'!F9</f>
        <v>9.9609379999999987</v>
      </c>
      <c r="G102" s="36">
        <f>G79-'Main Timing'!G9</f>
        <v>11.953125</v>
      </c>
      <c r="H102" s="36">
        <f>H79-'Main Timing'!H9</f>
        <v>18.046875</v>
      </c>
      <c r="I102" s="36">
        <f>I79-'Main Timing'!I9</f>
        <v>22.96875</v>
      </c>
      <c r="J102" s="36">
        <f>J79-'Main Timing'!J9</f>
        <v>26.015625</v>
      </c>
      <c r="K102" s="36">
        <f>K79-'Main Timing'!K9</f>
        <v>26.015625</v>
      </c>
      <c r="L102" s="36">
        <f>L79-'Main Timing'!L9</f>
        <v>26.015625</v>
      </c>
      <c r="M102" s="36">
        <f>M79-'Main Timing'!M9</f>
        <v>30</v>
      </c>
      <c r="N102" s="36">
        <f>N79-'Main Timing'!N9</f>
        <v>35.46875</v>
      </c>
      <c r="O102" s="36">
        <f>O79-'Main Timing'!O9</f>
        <v>34.296875</v>
      </c>
      <c r="P102" s="36">
        <f>P79-'Main Timing'!P9</f>
        <v>34.296875</v>
      </c>
      <c r="Q102" s="36">
        <f>Q79-'Main Timing'!Q9</f>
        <v>34.296875</v>
      </c>
      <c r="R102" s="36">
        <f>R79-'Main Timing'!R9</f>
        <v>34.296875</v>
      </c>
      <c r="T102" s="47"/>
      <c r="U102" s="7">
        <v>1550</v>
      </c>
      <c r="V102" s="12">
        <v>9.4921880000000005</v>
      </c>
      <c r="W102" s="12">
        <v>9.4921880000000005</v>
      </c>
      <c r="X102" s="12">
        <v>9.4921880000000005</v>
      </c>
      <c r="Y102" s="12">
        <v>9.9609380000000005</v>
      </c>
      <c r="Z102" s="12">
        <v>11.953125</v>
      </c>
      <c r="AA102" s="12">
        <v>18.046875</v>
      </c>
      <c r="AB102" s="12">
        <v>22.96875</v>
      </c>
      <c r="AC102" s="12">
        <v>26.015625</v>
      </c>
      <c r="AD102" s="12">
        <v>26.015625</v>
      </c>
      <c r="AE102" s="12">
        <v>26.015625</v>
      </c>
      <c r="AF102" s="12">
        <v>30</v>
      </c>
      <c r="AG102" s="12">
        <v>47.226562999999999</v>
      </c>
      <c r="AH102" s="12">
        <v>46.054687999999999</v>
      </c>
      <c r="AI102" s="12">
        <v>46.054687999999999</v>
      </c>
      <c r="AJ102" s="12">
        <v>46.054687999999999</v>
      </c>
      <c r="AK102" s="12">
        <v>46.054687999999999</v>
      </c>
    </row>
    <row r="103" spans="1:37" x14ac:dyDescent="0.25">
      <c r="A103" s="48"/>
      <c r="B103" s="19">
        <v>1700</v>
      </c>
      <c r="C103" s="36">
        <f>C80-'Main Timing'!C10</f>
        <v>9.4921880000000005</v>
      </c>
      <c r="D103" s="36">
        <f>D80-'Main Timing'!D10</f>
        <v>9.4921879999999987</v>
      </c>
      <c r="E103" s="36">
        <f>E80-'Main Timing'!E10</f>
        <v>9.9609380000000005</v>
      </c>
      <c r="F103" s="36">
        <f>F80-'Main Timing'!F10</f>
        <v>10.664063000000001</v>
      </c>
      <c r="G103" s="36">
        <f>G80-'Main Timing'!G10</f>
        <v>16.054687999999999</v>
      </c>
      <c r="H103" s="36">
        <f>H80-'Main Timing'!H10</f>
        <v>24.023437999999999</v>
      </c>
      <c r="I103" s="36">
        <f>I80-'Main Timing'!I10</f>
        <v>28.007812999999999</v>
      </c>
      <c r="J103" s="36">
        <f>J80-'Main Timing'!J10</f>
        <v>34.296875</v>
      </c>
      <c r="K103" s="36">
        <f>K80-'Main Timing'!K10</f>
        <v>34.882812999999999</v>
      </c>
      <c r="L103" s="36">
        <f>L80-'Main Timing'!L10</f>
        <v>35.46875</v>
      </c>
      <c r="M103" s="36">
        <f>M80-'Main Timing'!M10</f>
        <v>36.40625</v>
      </c>
      <c r="N103" s="36">
        <f>N80-'Main Timing'!N10</f>
        <v>37.109375</v>
      </c>
      <c r="O103" s="36">
        <f>O80-'Main Timing'!O10</f>
        <v>36.054687999999999</v>
      </c>
      <c r="P103" s="36">
        <f>P80-'Main Timing'!P10</f>
        <v>35.703125</v>
      </c>
      <c r="Q103" s="36">
        <f>Q80-'Main Timing'!Q10</f>
        <v>35.703125</v>
      </c>
      <c r="R103" s="36">
        <f>R80-'Main Timing'!R10</f>
        <v>35.703125</v>
      </c>
      <c r="T103" s="47"/>
      <c r="U103" s="7">
        <v>1700</v>
      </c>
      <c r="V103" s="12">
        <v>9.4921880000000005</v>
      </c>
      <c r="W103" s="12">
        <v>9.4921880000000005</v>
      </c>
      <c r="X103" s="12">
        <v>9.9609380000000005</v>
      </c>
      <c r="Y103" s="12">
        <v>10.664063000000001</v>
      </c>
      <c r="Z103" s="12">
        <v>16.054687999999999</v>
      </c>
      <c r="AA103" s="12">
        <v>24.023437999999999</v>
      </c>
      <c r="AB103" s="12">
        <v>28.007812999999999</v>
      </c>
      <c r="AC103" s="12">
        <v>35.039062999999999</v>
      </c>
      <c r="AD103" s="12">
        <v>37.96875</v>
      </c>
      <c r="AE103" s="12">
        <v>39.960937999999999</v>
      </c>
      <c r="AF103" s="12">
        <v>45</v>
      </c>
      <c r="AG103" s="12">
        <v>48.867187999999999</v>
      </c>
      <c r="AH103" s="12">
        <v>47.695312999999999</v>
      </c>
      <c r="AI103" s="12">
        <v>47.34375</v>
      </c>
      <c r="AJ103" s="12">
        <v>47.34375</v>
      </c>
      <c r="AK103" s="12">
        <v>47.34375</v>
      </c>
    </row>
    <row r="104" spans="1:37" x14ac:dyDescent="0.25">
      <c r="A104" s="48"/>
      <c r="B104" s="19">
        <v>1800</v>
      </c>
      <c r="C104" s="36">
        <f>C81-'Main Timing'!C11</f>
        <v>9.4921880000000005</v>
      </c>
      <c r="D104" s="36">
        <f>D81-'Main Timing'!D11</f>
        <v>9.4921879999999987</v>
      </c>
      <c r="E104" s="36">
        <f>E81-'Main Timing'!E11</f>
        <v>9.9609380000000005</v>
      </c>
      <c r="F104" s="36">
        <f>F81-'Main Timing'!F11</f>
        <v>11.015624999999998</v>
      </c>
      <c r="G104" s="36">
        <f>G81-'Main Timing'!G11</f>
        <v>20.039062999999999</v>
      </c>
      <c r="H104" s="36">
        <f>H81-'Main Timing'!H11</f>
        <v>28.007812999999999</v>
      </c>
      <c r="I104" s="36">
        <f>I81-'Main Timing'!I11</f>
        <v>31.484375</v>
      </c>
      <c r="J104" s="36">
        <f>J81-'Main Timing'!J11</f>
        <v>33.476562999999999</v>
      </c>
      <c r="K104" s="36">
        <f>K81-'Main Timing'!K11</f>
        <v>34.648437999999999</v>
      </c>
      <c r="L104" s="36">
        <f>L81-'Main Timing'!L11</f>
        <v>35.234375</v>
      </c>
      <c r="M104" s="36">
        <f>M81-'Main Timing'!M11</f>
        <v>36.523437999999999</v>
      </c>
      <c r="N104" s="36">
        <f>N81-'Main Timing'!N11</f>
        <v>37.34375</v>
      </c>
      <c r="O104" s="36">
        <f>O81-'Main Timing'!O11</f>
        <v>36.289062999999999</v>
      </c>
      <c r="P104" s="36">
        <f>P81-'Main Timing'!P11</f>
        <v>36.289062999999999</v>
      </c>
      <c r="Q104" s="36">
        <f>Q81-'Main Timing'!Q11</f>
        <v>36.289062999999999</v>
      </c>
      <c r="R104" s="36">
        <f>R81-'Main Timing'!R11</f>
        <v>36.289062999999999</v>
      </c>
      <c r="T104" s="47"/>
      <c r="U104" s="7">
        <v>1800</v>
      </c>
      <c r="V104" s="12">
        <v>9.4921880000000005</v>
      </c>
      <c r="W104" s="12">
        <v>9.4921880000000005</v>
      </c>
      <c r="X104" s="12">
        <v>9.9609380000000005</v>
      </c>
      <c r="Y104" s="12">
        <v>11.015625</v>
      </c>
      <c r="Z104" s="12">
        <v>20.039062999999999</v>
      </c>
      <c r="AA104" s="12">
        <v>28.007812999999999</v>
      </c>
      <c r="AB104" s="12">
        <v>35.039062999999999</v>
      </c>
      <c r="AC104" s="12">
        <v>41.25</v>
      </c>
      <c r="AD104" s="12">
        <v>43.007812999999999</v>
      </c>
      <c r="AE104" s="12">
        <v>46.40625</v>
      </c>
      <c r="AF104" s="12">
        <v>48.164062999999999</v>
      </c>
      <c r="AG104" s="12">
        <v>48.75</v>
      </c>
      <c r="AH104" s="12">
        <v>48.046875</v>
      </c>
      <c r="AI104" s="12">
        <v>48.046875</v>
      </c>
      <c r="AJ104" s="12">
        <v>48.046875</v>
      </c>
      <c r="AK104" s="12">
        <v>48.046875</v>
      </c>
    </row>
    <row r="105" spans="1:37" x14ac:dyDescent="0.25">
      <c r="A105" s="48"/>
      <c r="B105" s="19">
        <v>2000</v>
      </c>
      <c r="C105" s="36">
        <f>C82-'Main Timing'!C12</f>
        <v>9.9609380000000023</v>
      </c>
      <c r="D105" s="36">
        <f>D82-'Main Timing'!D12</f>
        <v>11.484375</v>
      </c>
      <c r="E105" s="36">
        <f>E82-'Main Timing'!E12</f>
        <v>13.476562999999999</v>
      </c>
      <c r="F105" s="36">
        <f>F82-'Main Timing'!F12</f>
        <v>13.476563000000001</v>
      </c>
      <c r="G105" s="36">
        <f>G82-'Main Timing'!G12</f>
        <v>22.96875</v>
      </c>
      <c r="H105" s="36">
        <f>H82-'Main Timing'!H12</f>
        <v>28.945312999999999</v>
      </c>
      <c r="I105" s="36">
        <f>I82-'Main Timing'!I12</f>
        <v>29.960937000000001</v>
      </c>
      <c r="J105" s="36">
        <f>J82-'Main Timing'!J12</f>
        <v>31.953125</v>
      </c>
      <c r="K105" s="36">
        <f>K82-'Main Timing'!K12</f>
        <v>34.414062999999999</v>
      </c>
      <c r="L105" s="36">
        <f>L82-'Main Timing'!L12</f>
        <v>36.992187999999999</v>
      </c>
      <c r="M105" s="36">
        <f>M82-'Main Timing'!M12</f>
        <v>37.226562999999999</v>
      </c>
      <c r="N105" s="36">
        <f>N82-'Main Timing'!N12</f>
        <v>37.226562999999999</v>
      </c>
      <c r="O105" s="36">
        <f>O82-'Main Timing'!O12</f>
        <v>37.109375</v>
      </c>
      <c r="P105" s="36">
        <f>P82-'Main Timing'!P12</f>
        <v>37.109375</v>
      </c>
      <c r="Q105" s="36">
        <f>Q82-'Main Timing'!Q12</f>
        <v>36.289062999999999</v>
      </c>
      <c r="R105" s="36">
        <f>R82-'Main Timing'!R12</f>
        <v>35.820312999999999</v>
      </c>
      <c r="T105" s="47"/>
      <c r="U105" s="7">
        <v>2000</v>
      </c>
      <c r="V105" s="12">
        <v>9.9609380000000005</v>
      </c>
      <c r="W105" s="12">
        <v>11.484375</v>
      </c>
      <c r="X105" s="12">
        <v>13.476563000000001</v>
      </c>
      <c r="Y105" s="12">
        <v>13.476563000000001</v>
      </c>
      <c r="Z105" s="12">
        <v>22.96875</v>
      </c>
      <c r="AA105" s="12">
        <v>28.945312999999999</v>
      </c>
      <c r="AB105" s="12">
        <v>39.023437999999999</v>
      </c>
      <c r="AC105" s="12">
        <v>45</v>
      </c>
      <c r="AD105" s="12">
        <v>46.992187999999999</v>
      </c>
      <c r="AE105" s="12">
        <v>47.695312999999999</v>
      </c>
      <c r="AF105" s="12">
        <v>50.976562999999999</v>
      </c>
      <c r="AG105" s="12">
        <v>53.203125</v>
      </c>
      <c r="AH105" s="12">
        <v>54.257812999999999</v>
      </c>
      <c r="AI105" s="12">
        <v>55.3125</v>
      </c>
      <c r="AJ105" s="12">
        <v>56.367187999999999</v>
      </c>
      <c r="AK105" s="12">
        <v>57.421875</v>
      </c>
    </row>
    <row r="106" spans="1:37" x14ac:dyDescent="0.25">
      <c r="A106" s="48"/>
      <c r="B106" s="19">
        <v>2200</v>
      </c>
      <c r="C106" s="36">
        <f>C83-'Main Timing'!C13</f>
        <v>9.9609380000000023</v>
      </c>
      <c r="D106" s="36">
        <f>D83-'Main Timing'!D13</f>
        <v>13.476563000000001</v>
      </c>
      <c r="E106" s="36">
        <f>E83-'Main Timing'!E13</f>
        <v>16.992187999999999</v>
      </c>
      <c r="F106" s="36">
        <f>F83-'Main Timing'!F13</f>
        <v>18.046875</v>
      </c>
      <c r="G106" s="36">
        <f>G83-'Main Timing'!G13</f>
        <v>26.015625</v>
      </c>
      <c r="H106" s="36">
        <f>H83-'Main Timing'!H13</f>
        <v>33.242187999999999</v>
      </c>
      <c r="I106" s="36">
        <f>I83-'Main Timing'!I13</f>
        <v>35</v>
      </c>
      <c r="J106" s="36">
        <f>J83-'Main Timing'!J13</f>
        <v>36.054687999999999</v>
      </c>
      <c r="K106" s="36">
        <f>K83-'Main Timing'!K13</f>
        <v>38.046875</v>
      </c>
      <c r="L106" s="36">
        <f>L83-'Main Timing'!L13</f>
        <v>38.046875</v>
      </c>
      <c r="M106" s="36">
        <f>M83-'Main Timing'!M13</f>
        <v>38.046875</v>
      </c>
      <c r="N106" s="36">
        <f>N83-'Main Timing'!N13</f>
        <v>36.992187999999999</v>
      </c>
      <c r="O106" s="36">
        <f>O83-'Main Timing'!O13</f>
        <v>36.054687999999999</v>
      </c>
      <c r="P106" s="36">
        <f>P83-'Main Timing'!P13</f>
        <v>35.585937999999999</v>
      </c>
      <c r="Q106" s="36">
        <f>Q83-'Main Timing'!Q13</f>
        <v>34.296875</v>
      </c>
      <c r="R106" s="36">
        <f>R83-'Main Timing'!R13</f>
        <v>33.828125</v>
      </c>
      <c r="T106" s="47"/>
      <c r="U106" s="7">
        <v>2200</v>
      </c>
      <c r="V106" s="12">
        <v>9.9609380000000005</v>
      </c>
      <c r="W106" s="12">
        <v>13.476563000000001</v>
      </c>
      <c r="X106" s="12">
        <v>16.992187999999999</v>
      </c>
      <c r="Y106" s="12">
        <v>18.046875</v>
      </c>
      <c r="Z106" s="12">
        <v>26.015625</v>
      </c>
      <c r="AA106" s="12">
        <v>37.96875</v>
      </c>
      <c r="AB106" s="12">
        <v>43.945312999999999</v>
      </c>
      <c r="AC106" s="12">
        <v>54.023437999999999</v>
      </c>
      <c r="AD106" s="12">
        <v>54.492187999999999</v>
      </c>
      <c r="AE106" s="12">
        <v>54.492187999999999</v>
      </c>
      <c r="AF106" s="12">
        <v>54.960937999999999</v>
      </c>
      <c r="AG106" s="12">
        <v>52.617187999999999</v>
      </c>
      <c r="AH106" s="12">
        <v>52.382812999999999</v>
      </c>
      <c r="AI106" s="12">
        <v>52.617187999999999</v>
      </c>
      <c r="AJ106" s="12">
        <v>52.851562999999999</v>
      </c>
      <c r="AK106" s="12">
        <v>53.085937999999999</v>
      </c>
    </row>
    <row r="107" spans="1:37" x14ac:dyDescent="0.25">
      <c r="A107" s="48"/>
      <c r="B107" s="19">
        <v>2400</v>
      </c>
      <c r="C107" s="36">
        <f>C84-'Main Timing'!C14</f>
        <v>9.9609380000000023</v>
      </c>
      <c r="D107" s="36">
        <f>D84-'Main Timing'!D14</f>
        <v>12.539063000000001</v>
      </c>
      <c r="E107" s="36">
        <f>E84-'Main Timing'!E14</f>
        <v>13.007813000000001</v>
      </c>
      <c r="F107" s="36">
        <f>F84-'Main Timing'!F14</f>
        <v>15</v>
      </c>
      <c r="G107" s="36">
        <f>G84-'Main Timing'!G14</f>
        <v>26.015625</v>
      </c>
      <c r="H107" s="36">
        <f>H84-'Main Timing'!H14</f>
        <v>37.03125</v>
      </c>
      <c r="I107" s="36">
        <f>I84-'Main Timing'!I14</f>
        <v>38.984375</v>
      </c>
      <c r="J107" s="36">
        <f>J84-'Main Timing'!J14</f>
        <v>39.453125</v>
      </c>
      <c r="K107" s="36">
        <f>K84-'Main Timing'!K14</f>
        <v>39.453125</v>
      </c>
      <c r="L107" s="36">
        <f>L84-'Main Timing'!L14</f>
        <v>38.984375</v>
      </c>
      <c r="M107" s="36">
        <f>M84-'Main Timing'!M14</f>
        <v>38.046875</v>
      </c>
      <c r="N107" s="36">
        <f>N84-'Main Timing'!N14</f>
        <v>36.992187999999999</v>
      </c>
      <c r="O107" s="36">
        <f>O84-'Main Timing'!O14</f>
        <v>35.820312999999999</v>
      </c>
      <c r="P107" s="36">
        <f>P84-'Main Timing'!P14</f>
        <v>35</v>
      </c>
      <c r="Q107" s="36">
        <f>Q84-'Main Timing'!Q14</f>
        <v>33.125</v>
      </c>
      <c r="R107" s="36">
        <f>R84-'Main Timing'!R14</f>
        <v>32.421875</v>
      </c>
      <c r="T107" s="47"/>
      <c r="U107" s="7">
        <v>2400</v>
      </c>
      <c r="V107" s="12">
        <v>9.9609380000000005</v>
      </c>
      <c r="W107" s="12">
        <v>12.539063000000001</v>
      </c>
      <c r="X107" s="12">
        <v>13.007813000000001</v>
      </c>
      <c r="Y107" s="12">
        <v>15</v>
      </c>
      <c r="Z107" s="12">
        <v>26.015625</v>
      </c>
      <c r="AA107" s="12">
        <v>37.03125</v>
      </c>
      <c r="AB107" s="12">
        <v>46.992187999999999</v>
      </c>
      <c r="AC107" s="12">
        <v>54.492187999999999</v>
      </c>
      <c r="AD107" s="12">
        <v>54.492187999999999</v>
      </c>
      <c r="AE107" s="12">
        <v>54.492187999999999</v>
      </c>
      <c r="AF107" s="12">
        <v>54.960937999999999</v>
      </c>
      <c r="AG107" s="12">
        <v>52.148437999999999</v>
      </c>
      <c r="AH107" s="12">
        <v>52.265625</v>
      </c>
      <c r="AI107" s="12">
        <v>52.5</v>
      </c>
      <c r="AJ107" s="12">
        <v>52.03125</v>
      </c>
      <c r="AK107" s="12">
        <v>52.265625</v>
      </c>
    </row>
    <row r="108" spans="1:37" x14ac:dyDescent="0.25">
      <c r="A108" s="48"/>
      <c r="B108" s="19">
        <v>2600</v>
      </c>
      <c r="C108" s="36">
        <f>C85-'Main Timing'!C15</f>
        <v>9.9609380000000005</v>
      </c>
      <c r="D108" s="36">
        <f>D85-'Main Timing'!D15</f>
        <v>12.539063000000001</v>
      </c>
      <c r="E108" s="36">
        <f>E85-'Main Timing'!E15</f>
        <v>13.007813000000001</v>
      </c>
      <c r="F108" s="36">
        <f>F85-'Main Timing'!F15</f>
        <v>15</v>
      </c>
      <c r="G108" s="36">
        <f>G85-'Main Timing'!G15</f>
        <v>22.03125</v>
      </c>
      <c r="H108" s="36">
        <f>H85-'Main Timing'!H15</f>
        <v>35.507812999999999</v>
      </c>
      <c r="I108" s="36">
        <f>I85-'Main Timing'!I15</f>
        <v>36.523437999999999</v>
      </c>
      <c r="J108" s="36">
        <f>J85-'Main Timing'!J15</f>
        <v>38.984375</v>
      </c>
      <c r="K108" s="36">
        <f>K85-'Main Timing'!K15</f>
        <v>38.984375</v>
      </c>
      <c r="L108" s="36">
        <f>L85-'Main Timing'!L15</f>
        <v>38.046875</v>
      </c>
      <c r="M108" s="36">
        <f>M85-'Main Timing'!M15</f>
        <v>36.992187999999999</v>
      </c>
      <c r="N108" s="36">
        <f>N85-'Main Timing'!N15</f>
        <v>36.523437999999999</v>
      </c>
      <c r="O108" s="36">
        <f>O85-'Main Timing'!O15</f>
        <v>33.945312999999999</v>
      </c>
      <c r="P108" s="36">
        <f>P85-'Main Timing'!P15</f>
        <v>31.953125</v>
      </c>
      <c r="Q108" s="36">
        <f>Q85-'Main Timing'!Q15</f>
        <v>29.84375</v>
      </c>
      <c r="R108" s="36">
        <f>R85-'Main Timing'!R15</f>
        <v>29.257812000000001</v>
      </c>
      <c r="T108" s="47"/>
      <c r="U108" s="7">
        <v>2600</v>
      </c>
      <c r="V108" s="12">
        <v>9.9609380000000005</v>
      </c>
      <c r="W108" s="12">
        <v>12.539063000000001</v>
      </c>
      <c r="X108" s="12">
        <v>13.007813000000001</v>
      </c>
      <c r="Y108" s="12">
        <v>15</v>
      </c>
      <c r="Z108" s="12">
        <v>22.03125</v>
      </c>
      <c r="AA108" s="12">
        <v>35.507812999999999</v>
      </c>
      <c r="AB108" s="12">
        <v>43.945312999999999</v>
      </c>
      <c r="AC108" s="12">
        <v>54.492187999999999</v>
      </c>
      <c r="AD108" s="12">
        <v>54.492187999999999</v>
      </c>
      <c r="AE108" s="12">
        <v>54.492187999999999</v>
      </c>
      <c r="AF108" s="12">
        <v>54.960937999999999</v>
      </c>
      <c r="AG108" s="12">
        <v>53.320312999999999</v>
      </c>
      <c r="AH108" s="12">
        <v>54.023437999999999</v>
      </c>
      <c r="AI108" s="12">
        <v>53.789062999999999</v>
      </c>
      <c r="AJ108" s="12">
        <v>54.140625</v>
      </c>
      <c r="AK108" s="12">
        <v>54.84375</v>
      </c>
    </row>
    <row r="109" spans="1:37" x14ac:dyDescent="0.25">
      <c r="A109" s="48"/>
      <c r="B109" s="19">
        <v>2800</v>
      </c>
      <c r="C109" s="36">
        <f>C86-'Main Timing'!C16</f>
        <v>9.9609380000000005</v>
      </c>
      <c r="D109" s="36">
        <f>D86-'Main Timing'!D16</f>
        <v>11.015625</v>
      </c>
      <c r="E109" s="36">
        <f>E86-'Main Timing'!E16</f>
        <v>11.953125</v>
      </c>
      <c r="F109" s="36">
        <f>F86-'Main Timing'!F16</f>
        <v>16.054687999999999</v>
      </c>
      <c r="G109" s="36">
        <f>G86-'Main Timing'!G16</f>
        <v>22.03125</v>
      </c>
      <c r="H109" s="36">
        <f>H86-'Main Timing'!H16</f>
        <v>35.976562999999999</v>
      </c>
      <c r="I109" s="36">
        <f>I86-'Main Timing'!I16</f>
        <v>36.171875</v>
      </c>
      <c r="J109" s="36">
        <f>J86-'Main Timing'!J16</f>
        <v>38.515625</v>
      </c>
      <c r="K109" s="36">
        <f>K86-'Main Timing'!K16</f>
        <v>36.992187999999999</v>
      </c>
      <c r="L109" s="36">
        <f>L86-'Main Timing'!L16</f>
        <v>36.992187999999999</v>
      </c>
      <c r="M109" s="36">
        <f>M86-'Main Timing'!M16</f>
        <v>36.054687999999999</v>
      </c>
      <c r="N109" s="36">
        <f>N86-'Main Timing'!N16</f>
        <v>34.53125</v>
      </c>
      <c r="O109" s="36">
        <f>O86-'Main Timing'!O16</f>
        <v>31.953125</v>
      </c>
      <c r="P109" s="36">
        <f>P86-'Main Timing'!P16</f>
        <v>27.96875</v>
      </c>
      <c r="Q109" s="36">
        <f>Q86-'Main Timing'!Q16</f>
        <v>24.570312000000001</v>
      </c>
      <c r="R109" s="36">
        <f>R86-'Main Timing'!R16</f>
        <v>23.984375</v>
      </c>
      <c r="T109" s="47"/>
      <c r="U109" s="7">
        <v>2800</v>
      </c>
      <c r="V109" s="12">
        <v>9.9609380000000005</v>
      </c>
      <c r="W109" s="12">
        <v>11.015625</v>
      </c>
      <c r="X109" s="12">
        <v>11.953125</v>
      </c>
      <c r="Y109" s="12">
        <v>16.054687999999999</v>
      </c>
      <c r="Z109" s="12">
        <v>22.03125</v>
      </c>
      <c r="AA109" s="12">
        <v>35.976562999999999</v>
      </c>
      <c r="AB109" s="12">
        <v>43.007812999999999</v>
      </c>
      <c r="AC109" s="12">
        <v>52.96875</v>
      </c>
      <c r="AD109" s="12">
        <v>54.492187999999999</v>
      </c>
      <c r="AE109" s="12">
        <v>54.492187999999999</v>
      </c>
      <c r="AF109" s="12">
        <v>54.960937999999999</v>
      </c>
      <c r="AG109" s="12">
        <v>52.96875</v>
      </c>
      <c r="AH109" s="12">
        <v>52.734375</v>
      </c>
      <c r="AI109" s="12">
        <v>51.445312999999999</v>
      </c>
      <c r="AJ109" s="12">
        <v>50.507812999999999</v>
      </c>
      <c r="AK109" s="12">
        <v>50.273437999999999</v>
      </c>
    </row>
    <row r="110" spans="1:37" x14ac:dyDescent="0.25">
      <c r="A110" s="48"/>
      <c r="B110" s="19">
        <v>2900</v>
      </c>
      <c r="C110" s="36">
        <f>C87-'Main Timing'!C17</f>
        <v>9.9609380000000005</v>
      </c>
      <c r="D110" s="36">
        <f>D87-'Main Timing'!D17</f>
        <v>11.953125</v>
      </c>
      <c r="E110" s="36">
        <f>E87-'Main Timing'!E17</f>
        <v>11.953125</v>
      </c>
      <c r="F110" s="36">
        <f>F87-'Main Timing'!F17</f>
        <v>16.992187999999999</v>
      </c>
      <c r="G110" s="36">
        <f>G87-'Main Timing'!G17</f>
        <v>20.039062999999999</v>
      </c>
      <c r="H110" s="36">
        <f>H87-'Main Timing'!H17</f>
        <v>30</v>
      </c>
      <c r="I110" s="36">
        <f>I87-'Main Timing'!I17</f>
        <v>35.46875</v>
      </c>
      <c r="J110" s="36">
        <f>J87-'Main Timing'!J17</f>
        <v>36.523437999999999</v>
      </c>
      <c r="K110" s="36">
        <f>K87-'Main Timing'!K17</f>
        <v>36.054687999999999</v>
      </c>
      <c r="L110" s="36">
        <f>L87-'Main Timing'!L17</f>
        <v>36.054687999999999</v>
      </c>
      <c r="M110" s="36">
        <f>M87-'Main Timing'!M17</f>
        <v>34.765625</v>
      </c>
      <c r="N110" s="36">
        <f>N87-'Main Timing'!N17</f>
        <v>31.484375</v>
      </c>
      <c r="O110" s="36">
        <f>O87-'Main Timing'!O17</f>
        <v>27.96875</v>
      </c>
      <c r="P110" s="36">
        <f>P87-'Main Timing'!P17</f>
        <v>24.6875</v>
      </c>
      <c r="Q110" s="36">
        <f>Q87-'Main Timing'!Q17</f>
        <v>21.757812000000001</v>
      </c>
      <c r="R110" s="36">
        <f>R87-'Main Timing'!R17</f>
        <v>20.820312000000001</v>
      </c>
      <c r="T110" s="47"/>
      <c r="U110" s="7">
        <v>2900</v>
      </c>
      <c r="V110" s="12">
        <v>9.9609380000000005</v>
      </c>
      <c r="W110" s="12">
        <v>11.953125</v>
      </c>
      <c r="X110" s="12">
        <v>11.953125</v>
      </c>
      <c r="Y110" s="12">
        <v>16.992187999999999</v>
      </c>
      <c r="Z110" s="12">
        <v>20.039062999999999</v>
      </c>
      <c r="AA110" s="12">
        <v>30</v>
      </c>
      <c r="AB110" s="12">
        <v>41.015625</v>
      </c>
      <c r="AC110" s="12">
        <v>45.46875</v>
      </c>
      <c r="AD110" s="12">
        <v>52.03125</v>
      </c>
      <c r="AE110" s="12">
        <v>52.03125</v>
      </c>
      <c r="AF110" s="12">
        <v>53.554687999999999</v>
      </c>
      <c r="AG110" s="12">
        <v>51.445312999999999</v>
      </c>
      <c r="AH110" s="12">
        <v>50.507812999999999</v>
      </c>
      <c r="AI110" s="12">
        <v>50.507812999999999</v>
      </c>
      <c r="AJ110" s="12">
        <v>50.039062999999999</v>
      </c>
      <c r="AK110" s="12">
        <v>49.335937999999999</v>
      </c>
    </row>
    <row r="111" spans="1:37" x14ac:dyDescent="0.25">
      <c r="A111" s="48"/>
      <c r="B111" s="19">
        <v>3000</v>
      </c>
      <c r="C111" s="36">
        <f>C88-'Main Timing'!C18</f>
        <v>9.9609380000000005</v>
      </c>
      <c r="D111" s="36">
        <f>D88-'Main Timing'!D18</f>
        <v>11.015625</v>
      </c>
      <c r="E111" s="36">
        <f>E88-'Main Timing'!E18</f>
        <v>11.953125</v>
      </c>
      <c r="F111" s="36">
        <f>F88-'Main Timing'!F18</f>
        <v>13.007813000000001</v>
      </c>
      <c r="G111" s="36">
        <f>G88-'Main Timing'!G18</f>
        <v>13.945313000000001</v>
      </c>
      <c r="H111" s="36">
        <f>H88-'Main Timing'!H18</f>
        <v>22.96875</v>
      </c>
      <c r="I111" s="36">
        <f>I88-'Main Timing'!I18</f>
        <v>35.117187999999999</v>
      </c>
      <c r="J111" s="36">
        <f>J88-'Main Timing'!J18</f>
        <v>36.054687999999999</v>
      </c>
      <c r="K111" s="36">
        <f>K88-'Main Timing'!K18</f>
        <v>36.054687999999999</v>
      </c>
      <c r="L111" s="36">
        <f>L88-'Main Timing'!L18</f>
        <v>35.46875</v>
      </c>
      <c r="M111" s="36">
        <f>M88-'Main Timing'!M18</f>
        <v>33.945312999999999</v>
      </c>
      <c r="N111" s="36">
        <f>N88-'Main Timing'!N18</f>
        <v>29.492187000000001</v>
      </c>
      <c r="O111" s="36">
        <f>O88-'Main Timing'!O18</f>
        <v>27.96875</v>
      </c>
      <c r="P111" s="36">
        <f>P88-'Main Timing'!P18</f>
        <v>25.742187000000001</v>
      </c>
      <c r="Q111" s="36">
        <f>Q88-'Main Timing'!Q18</f>
        <v>22.460937000000001</v>
      </c>
      <c r="R111" s="36">
        <f>R88-'Main Timing'!R18</f>
        <v>21.992187000000001</v>
      </c>
      <c r="T111" s="47"/>
      <c r="U111" s="7">
        <v>3000</v>
      </c>
      <c r="V111" s="12">
        <v>9.9609380000000005</v>
      </c>
      <c r="W111" s="12">
        <v>11.015625</v>
      </c>
      <c r="X111" s="12">
        <v>11.953125</v>
      </c>
      <c r="Y111" s="12">
        <v>13.007813000000001</v>
      </c>
      <c r="Z111" s="12">
        <v>13.945313000000001</v>
      </c>
      <c r="AA111" s="12">
        <v>22.96875</v>
      </c>
      <c r="AB111" s="12">
        <v>35.976562999999999</v>
      </c>
      <c r="AC111" s="12">
        <v>43.945312999999999</v>
      </c>
      <c r="AD111" s="12">
        <v>48.984375</v>
      </c>
      <c r="AE111" s="12">
        <v>48.984375</v>
      </c>
      <c r="AF111" s="12">
        <v>49.570312999999999</v>
      </c>
      <c r="AG111" s="12">
        <v>49.570312999999999</v>
      </c>
      <c r="AH111" s="12">
        <v>50.039062999999999</v>
      </c>
      <c r="AI111" s="12">
        <v>50.039062999999999</v>
      </c>
      <c r="AJ111" s="12">
        <v>52.03125</v>
      </c>
      <c r="AK111" s="12">
        <v>52.03125</v>
      </c>
    </row>
    <row r="112" spans="1:37" x14ac:dyDescent="0.25">
      <c r="A112" s="48"/>
      <c r="B112" s="19">
        <v>3200</v>
      </c>
      <c r="C112" s="36">
        <f>C89-'Main Timing'!C19</f>
        <v>9.9609380000000023</v>
      </c>
      <c r="D112" s="36">
        <f>D89-'Main Timing'!D19</f>
        <v>11.015625</v>
      </c>
      <c r="E112" s="36">
        <f>E89-'Main Timing'!E19</f>
        <v>11.953125</v>
      </c>
      <c r="F112" s="36">
        <f>F89-'Main Timing'!F19</f>
        <v>13.007813000000001</v>
      </c>
      <c r="G112" s="36">
        <f>G89-'Main Timing'!G19</f>
        <v>13.945313000000001</v>
      </c>
      <c r="H112" s="36">
        <f>H89-'Main Timing'!H19</f>
        <v>16.992187999999999</v>
      </c>
      <c r="I112" s="36">
        <f>I89-'Main Timing'!I19</f>
        <v>24.023437999999999</v>
      </c>
      <c r="J112" s="36">
        <f>J89-'Main Timing'!J19</f>
        <v>33.046875</v>
      </c>
      <c r="K112" s="36">
        <f>K89-'Main Timing'!K19</f>
        <v>33.710937999999999</v>
      </c>
      <c r="L112" s="36">
        <f>L89-'Main Timing'!L19</f>
        <v>33.476562999999999</v>
      </c>
      <c r="M112" s="36">
        <f>M89-'Main Timing'!M19</f>
        <v>30.546875</v>
      </c>
      <c r="N112" s="36">
        <f>N89-'Main Timing'!N19</f>
        <v>27.5</v>
      </c>
      <c r="O112" s="36">
        <f>O89-'Main Timing'!O19</f>
        <v>29.023437000000001</v>
      </c>
      <c r="P112" s="36">
        <f>P89-'Main Timing'!P19</f>
        <v>29.023437000000001</v>
      </c>
      <c r="Q112" s="36">
        <f>Q89-'Main Timing'!Q19</f>
        <v>27.96875</v>
      </c>
      <c r="R112" s="36">
        <f>R89-'Main Timing'!R19</f>
        <v>27.96875</v>
      </c>
      <c r="T112" s="47"/>
      <c r="U112" s="7">
        <v>3200</v>
      </c>
      <c r="V112" s="12">
        <v>9.9609380000000005</v>
      </c>
      <c r="W112" s="12">
        <v>11.015625</v>
      </c>
      <c r="X112" s="12">
        <v>11.953125</v>
      </c>
      <c r="Y112" s="12">
        <v>13.007813000000001</v>
      </c>
      <c r="Z112" s="12">
        <v>13.945313000000001</v>
      </c>
      <c r="AA112" s="12">
        <v>16.992187999999999</v>
      </c>
      <c r="AB112" s="12">
        <v>24.023437999999999</v>
      </c>
      <c r="AC112" s="12">
        <v>33.046875</v>
      </c>
      <c r="AD112" s="12">
        <v>39.960937999999999</v>
      </c>
      <c r="AE112" s="12">
        <v>39.960937999999999</v>
      </c>
      <c r="AF112" s="12">
        <v>33.632812999999999</v>
      </c>
      <c r="AG112" s="12">
        <v>34.21875</v>
      </c>
      <c r="AH112" s="12">
        <v>36.210937999999999</v>
      </c>
      <c r="AI112" s="12">
        <v>36.679687999999999</v>
      </c>
      <c r="AJ112" s="12">
        <v>39.726562999999999</v>
      </c>
      <c r="AK112" s="12">
        <v>42.65625</v>
      </c>
    </row>
    <row r="113" spans="1:38" x14ac:dyDescent="0.25">
      <c r="A113" s="48"/>
      <c r="B113" s="19">
        <v>3300</v>
      </c>
      <c r="C113" s="36">
        <f>C90-'Main Timing'!C20</f>
        <v>9.9609380000000023</v>
      </c>
      <c r="D113" s="36">
        <f>D90-'Main Timing'!D20</f>
        <v>11.015625</v>
      </c>
      <c r="E113" s="36">
        <f>E90-'Main Timing'!E20</f>
        <v>11.953125</v>
      </c>
      <c r="F113" s="36">
        <f>F90-'Main Timing'!F20</f>
        <v>13.007813000000001</v>
      </c>
      <c r="G113" s="36">
        <f>G90-'Main Timing'!G20</f>
        <v>13.945313000000001</v>
      </c>
      <c r="H113" s="36">
        <f>H90-'Main Timing'!H20</f>
        <v>16.054687999999999</v>
      </c>
      <c r="I113" s="36">
        <f>I90-'Main Timing'!I20</f>
        <v>22.96875</v>
      </c>
      <c r="J113" s="36">
        <f>J90-'Main Timing'!J20</f>
        <v>31.992187999999999</v>
      </c>
      <c r="K113" s="36">
        <f>K90-'Main Timing'!K20</f>
        <v>33.945312999999999</v>
      </c>
      <c r="L113" s="36">
        <f>L90-'Main Timing'!L20</f>
        <v>33.945312999999999</v>
      </c>
      <c r="M113" s="36">
        <f>M90-'Main Timing'!M20</f>
        <v>30.546875</v>
      </c>
      <c r="N113" s="36">
        <f>N90-'Main Timing'!N20</f>
        <v>29.960937000000001</v>
      </c>
      <c r="O113" s="36">
        <f>O90-'Main Timing'!O20</f>
        <v>29.492187000000001</v>
      </c>
      <c r="P113" s="36">
        <f>P90-'Main Timing'!P20</f>
        <v>29.023437000000001</v>
      </c>
      <c r="Q113" s="36">
        <f>Q90-'Main Timing'!Q20</f>
        <v>27.96875</v>
      </c>
      <c r="R113" s="36">
        <f>R90-'Main Timing'!R20</f>
        <v>27.96875</v>
      </c>
      <c r="T113" s="47"/>
      <c r="U113" s="7">
        <v>3300</v>
      </c>
      <c r="V113" s="12">
        <v>9.9609380000000005</v>
      </c>
      <c r="W113" s="12">
        <v>11.015625</v>
      </c>
      <c r="X113" s="12">
        <v>11.953125</v>
      </c>
      <c r="Y113" s="12">
        <v>13.007813000000001</v>
      </c>
      <c r="Z113" s="12">
        <v>13.945313000000001</v>
      </c>
      <c r="AA113" s="12">
        <v>16.054687999999999</v>
      </c>
      <c r="AB113" s="12">
        <v>22.96875</v>
      </c>
      <c r="AC113" s="12">
        <v>31.992187999999999</v>
      </c>
      <c r="AD113" s="12">
        <v>39.960937999999999</v>
      </c>
      <c r="AE113" s="12">
        <v>35.507812999999999</v>
      </c>
      <c r="AF113" s="12">
        <v>33.515625</v>
      </c>
      <c r="AG113" s="12">
        <v>33.046875</v>
      </c>
      <c r="AH113" s="12">
        <v>32.460937999999999</v>
      </c>
      <c r="AI113" s="12">
        <v>31.992187999999999</v>
      </c>
      <c r="AJ113" s="12">
        <v>33.515625</v>
      </c>
      <c r="AK113" s="12">
        <v>35.039062999999999</v>
      </c>
    </row>
    <row r="114" spans="1:38" x14ac:dyDescent="0.25">
      <c r="A114" s="48"/>
      <c r="B114" s="19">
        <v>3500</v>
      </c>
      <c r="C114" s="36">
        <f>C91-'Main Timing'!C21</f>
        <v>9.9609380000000023</v>
      </c>
      <c r="D114" s="36">
        <f>D91-'Main Timing'!D21</f>
        <v>11.015625</v>
      </c>
      <c r="E114" s="36">
        <f>E91-'Main Timing'!E21</f>
        <v>11.953125</v>
      </c>
      <c r="F114" s="36">
        <f>F91-'Main Timing'!F21</f>
        <v>13.007813000000001</v>
      </c>
      <c r="G114" s="36">
        <f>G91-'Main Timing'!G21</f>
        <v>13.945313000000001</v>
      </c>
      <c r="H114" s="36">
        <f>H91-'Main Timing'!H21</f>
        <v>15</v>
      </c>
      <c r="I114" s="36">
        <f>I91-'Main Timing'!I21</f>
        <v>22.03125</v>
      </c>
      <c r="J114" s="36">
        <f>J91-'Main Timing'!J21</f>
        <v>31.054687999999999</v>
      </c>
      <c r="K114" s="36">
        <f>K91-'Main Timing'!K21</f>
        <v>33.828125</v>
      </c>
      <c r="L114" s="36">
        <f>L91-'Main Timing'!L21</f>
        <v>33.828125</v>
      </c>
      <c r="M114" s="36">
        <f>M91-'Main Timing'!M21</f>
        <v>30.546875</v>
      </c>
      <c r="N114" s="36">
        <f>N91-'Main Timing'!N21</f>
        <v>29.960937000000001</v>
      </c>
      <c r="O114" s="36">
        <f>O91-'Main Timing'!O21</f>
        <v>29.492187000000001</v>
      </c>
      <c r="P114" s="36">
        <f>P91-'Main Timing'!P21</f>
        <v>29.023437000000001</v>
      </c>
      <c r="Q114" s="36">
        <f>Q91-'Main Timing'!Q21</f>
        <v>27.96875</v>
      </c>
      <c r="R114" s="36">
        <f>R91-'Main Timing'!R21</f>
        <v>27.96875</v>
      </c>
      <c r="T114" s="47"/>
      <c r="U114" s="7">
        <v>3500</v>
      </c>
      <c r="V114" s="12">
        <v>9.9609380000000005</v>
      </c>
      <c r="W114" s="12">
        <v>11.015625</v>
      </c>
      <c r="X114" s="12">
        <v>11.953125</v>
      </c>
      <c r="Y114" s="12">
        <v>13.007813000000001</v>
      </c>
      <c r="Z114" s="12">
        <v>13.945313000000001</v>
      </c>
      <c r="AA114" s="12">
        <v>15</v>
      </c>
      <c r="AB114" s="12">
        <v>22.03125</v>
      </c>
      <c r="AC114" s="12">
        <v>31.054687999999999</v>
      </c>
      <c r="AD114" s="12">
        <v>39.960937999999999</v>
      </c>
      <c r="AE114" s="12">
        <v>35.507812999999999</v>
      </c>
      <c r="AF114" s="12">
        <v>33.515625</v>
      </c>
      <c r="AG114" s="12">
        <v>33.046875</v>
      </c>
      <c r="AH114" s="12">
        <v>32.460937999999999</v>
      </c>
      <c r="AI114" s="12">
        <v>31.992187999999999</v>
      </c>
      <c r="AJ114" s="12">
        <v>33.515625</v>
      </c>
      <c r="AK114" s="12">
        <v>35.039062999999999</v>
      </c>
    </row>
    <row r="115" spans="1:38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</row>
    <row r="116" spans="1:38" x14ac:dyDescent="0.25">
      <c r="A116" s="30"/>
      <c r="B116" s="30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30"/>
      <c r="U116" s="30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</row>
    <row r="117" spans="1:38" x14ac:dyDescent="0.25">
      <c r="A117" s="30"/>
      <c r="B117" s="30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30"/>
      <c r="U117" s="30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</row>
    <row r="118" spans="1:38" x14ac:dyDescent="0.25">
      <c r="A118" s="30"/>
      <c r="B118" s="28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8"/>
      <c r="T118" s="30"/>
      <c r="U118" s="28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</row>
    <row r="119" spans="1:38" x14ac:dyDescent="0.25">
      <c r="A119" s="30"/>
      <c r="B119" s="28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8"/>
      <c r="T119" s="30"/>
      <c r="U119" s="28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</row>
    <row r="120" spans="1:38" x14ac:dyDescent="0.25">
      <c r="A120" s="30"/>
      <c r="B120" s="28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8"/>
      <c r="T120" s="30"/>
      <c r="U120" s="28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</row>
    <row r="121" spans="1:38" x14ac:dyDescent="0.25">
      <c r="A121" s="30"/>
      <c r="B121" s="28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8"/>
      <c r="T121" s="30"/>
      <c r="U121" s="28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</row>
    <row r="122" spans="1:38" x14ac:dyDescent="0.25">
      <c r="A122" s="30"/>
      <c r="B122" s="28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8"/>
      <c r="T122" s="30"/>
      <c r="U122" s="28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</row>
    <row r="123" spans="1:38" x14ac:dyDescent="0.25">
      <c r="A123" s="30"/>
      <c r="B123" s="28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8"/>
      <c r="T123" s="30"/>
      <c r="U123" s="28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</row>
    <row r="124" spans="1:38" x14ac:dyDescent="0.25">
      <c r="A124" s="30"/>
      <c r="B124" s="28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8"/>
      <c r="T124" s="30"/>
      <c r="U124" s="28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</row>
    <row r="125" spans="1:38" x14ac:dyDescent="0.25">
      <c r="A125" s="30"/>
      <c r="B125" s="28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8"/>
      <c r="T125" s="30"/>
      <c r="U125" s="28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</row>
    <row r="126" spans="1:38" x14ac:dyDescent="0.25">
      <c r="A126" s="30"/>
      <c r="B126" s="28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8"/>
      <c r="T126" s="30"/>
      <c r="U126" s="28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</row>
    <row r="127" spans="1:38" x14ac:dyDescent="0.25">
      <c r="A127" s="30"/>
      <c r="B127" s="28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8"/>
      <c r="T127" s="30"/>
      <c r="U127" s="28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</row>
    <row r="128" spans="1:38" x14ac:dyDescent="0.25">
      <c r="A128" s="30"/>
      <c r="B128" s="28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8"/>
      <c r="T128" s="30"/>
      <c r="U128" s="28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</row>
    <row r="129" spans="1:37" x14ac:dyDescent="0.25">
      <c r="A129" s="30"/>
      <c r="B129" s="28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8"/>
      <c r="T129" s="30"/>
      <c r="U129" s="28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</row>
    <row r="130" spans="1:37" x14ac:dyDescent="0.25">
      <c r="A130" s="30"/>
      <c r="B130" s="28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8"/>
      <c r="T130" s="30"/>
      <c r="U130" s="28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</row>
    <row r="131" spans="1:37" x14ac:dyDescent="0.25">
      <c r="A131" s="30"/>
      <c r="B131" s="28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8"/>
      <c r="T131" s="30"/>
      <c r="U131" s="28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</row>
    <row r="132" spans="1:37" x14ac:dyDescent="0.25">
      <c r="A132" s="30"/>
      <c r="B132" s="28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8"/>
      <c r="T132" s="30"/>
      <c r="U132" s="28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</row>
    <row r="133" spans="1:37" x14ac:dyDescent="0.25">
      <c r="A133" s="30"/>
      <c r="B133" s="28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8"/>
      <c r="T133" s="30"/>
      <c r="U133" s="28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</row>
    <row r="134" spans="1:37" x14ac:dyDescent="0.25">
      <c r="A134" s="30"/>
      <c r="B134" s="28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8"/>
      <c r="T134" s="30"/>
      <c r="U134" s="28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</row>
    <row r="135" spans="1:37" x14ac:dyDescent="0.25">
      <c r="A135" s="30"/>
      <c r="B135" s="28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8"/>
      <c r="T135" s="30"/>
      <c r="U135" s="28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</row>
    <row r="136" spans="1:37" x14ac:dyDescent="0.25">
      <c r="A136" s="30"/>
      <c r="B136" s="28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8"/>
      <c r="T136" s="30"/>
      <c r="U136" s="28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</row>
    <row r="137" spans="1:37" ht="15" customHeight="1" x14ac:dyDescent="0.25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</row>
    <row r="138" spans="1:37" x14ac:dyDescent="0.25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</row>
  </sheetData>
  <sheetProtection password="BAE5" sheet="1" objects="1" scenarios="1"/>
  <mergeCells count="27">
    <mergeCell ref="C24:R24"/>
    <mergeCell ref="A26:A44"/>
    <mergeCell ref="A24:B25"/>
    <mergeCell ref="T1:U2"/>
    <mergeCell ref="V1:AK1"/>
    <mergeCell ref="T3:T21"/>
    <mergeCell ref="C1:R1"/>
    <mergeCell ref="A3:A21"/>
    <mergeCell ref="A1:B2"/>
    <mergeCell ref="T24:U25"/>
    <mergeCell ref="V24:AK24"/>
    <mergeCell ref="T26:T44"/>
    <mergeCell ref="T46:U47"/>
    <mergeCell ref="V46:AK46"/>
    <mergeCell ref="T48:T66"/>
    <mergeCell ref="A96:A114"/>
    <mergeCell ref="A46:B47"/>
    <mergeCell ref="C46:R46"/>
    <mergeCell ref="A48:A66"/>
    <mergeCell ref="A94:B95"/>
    <mergeCell ref="C94:R94"/>
    <mergeCell ref="T94:U95"/>
    <mergeCell ref="V94:AK94"/>
    <mergeCell ref="T96:T114"/>
    <mergeCell ref="A71:B72"/>
    <mergeCell ref="C71:R71"/>
    <mergeCell ref="A73:A91"/>
  </mergeCells>
  <conditionalFormatting sqref="C26:R4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:R6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6:R11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AK2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8:AK6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R2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6:AK4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8:R13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18:AK13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3:R9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3:AK9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96:AK114">
    <cfRule type="expression" dxfId="41" priority="3">
      <formula>C96&gt;V96</formula>
    </cfRule>
  </conditionalFormatting>
  <conditionalFormatting sqref="V96:AK114">
    <cfRule type="expression" dxfId="40" priority="2">
      <formula>C96&lt;V96</formula>
    </cfRule>
  </conditionalFormatting>
  <conditionalFormatting sqref="C48:R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-0.249977111117893"/>
  </sheetPr>
  <dimension ref="A1:AK67"/>
  <sheetViews>
    <sheetView topLeftCell="A14" zoomScaleNormal="100" workbookViewId="0">
      <selection activeCell="AL38" sqref="AL38"/>
    </sheetView>
  </sheetViews>
  <sheetFormatPr defaultColWidth="8.85546875" defaultRowHeight="15" x14ac:dyDescent="0.25"/>
  <cols>
    <col min="1" max="1" width="5.28515625" style="9" bestFit="1" customWidth="1"/>
    <col min="2" max="2" width="10" style="9" customWidth="1"/>
    <col min="3" max="18" width="5.28515625" style="9" bestFit="1" customWidth="1"/>
    <col min="19" max="19" width="8.85546875" style="9"/>
    <col min="20" max="20" width="5.28515625" style="9" bestFit="1" customWidth="1"/>
    <col min="21" max="21" width="5.5703125" style="9" bestFit="1" customWidth="1"/>
    <col min="22" max="37" width="5.28515625" style="9" bestFit="1" customWidth="1"/>
    <col min="38" max="16384" width="8.85546875" style="9"/>
  </cols>
  <sheetData>
    <row r="1" spans="1:37" ht="15" customHeight="1" x14ac:dyDescent="0.25">
      <c r="A1" s="51" t="s">
        <v>5</v>
      </c>
      <c r="B1" s="51"/>
      <c r="C1" s="50" t="s">
        <v>10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T1" s="47" t="s">
        <v>3</v>
      </c>
      <c r="U1" s="47"/>
      <c r="V1" s="46" t="s">
        <v>10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</row>
    <row r="2" spans="1:37" x14ac:dyDescent="0.25">
      <c r="A2" s="51"/>
      <c r="B2" s="51"/>
      <c r="C2" s="17">
        <v>0</v>
      </c>
      <c r="D2" s="17">
        <v>10</v>
      </c>
      <c r="E2" s="17">
        <v>20</v>
      </c>
      <c r="F2" s="17">
        <v>30</v>
      </c>
      <c r="G2" s="17">
        <v>45</v>
      </c>
      <c r="H2" s="17">
        <v>55</v>
      </c>
      <c r="I2" s="17">
        <v>65</v>
      </c>
      <c r="J2" s="17">
        <v>75</v>
      </c>
      <c r="K2" s="17">
        <v>85</v>
      </c>
      <c r="L2" s="17">
        <v>95</v>
      </c>
      <c r="M2" s="17">
        <v>110</v>
      </c>
      <c r="N2" s="17">
        <v>120</v>
      </c>
      <c r="O2" s="17">
        <v>125</v>
      </c>
      <c r="P2" s="17">
        <v>130</v>
      </c>
      <c r="Q2" s="17">
        <v>135</v>
      </c>
      <c r="R2" s="17">
        <v>140</v>
      </c>
      <c r="T2" s="47"/>
      <c r="U2" s="47"/>
      <c r="V2" s="7">
        <v>0</v>
      </c>
      <c r="W2" s="7">
        <v>10</v>
      </c>
      <c r="X2" s="7">
        <v>20</v>
      </c>
      <c r="Y2" s="7">
        <v>30</v>
      </c>
      <c r="Z2" s="7">
        <v>45</v>
      </c>
      <c r="AA2" s="7">
        <v>55</v>
      </c>
      <c r="AB2" s="7">
        <v>65</v>
      </c>
      <c r="AC2" s="7">
        <v>75</v>
      </c>
      <c r="AD2" s="7">
        <v>85</v>
      </c>
      <c r="AE2" s="7">
        <v>95</v>
      </c>
      <c r="AF2" s="7">
        <v>110</v>
      </c>
      <c r="AG2" s="7">
        <v>120</v>
      </c>
      <c r="AH2" s="7">
        <v>125</v>
      </c>
      <c r="AI2" s="7">
        <v>130</v>
      </c>
      <c r="AJ2" s="7">
        <v>135</v>
      </c>
      <c r="AK2" s="7">
        <v>140</v>
      </c>
    </row>
    <row r="3" spans="1:37" x14ac:dyDescent="0.25">
      <c r="A3" s="51" t="s">
        <v>7</v>
      </c>
      <c r="B3" s="17">
        <v>620</v>
      </c>
      <c r="C3" s="6">
        <v>-35</v>
      </c>
      <c r="D3" s="6">
        <v>-35</v>
      </c>
      <c r="E3" s="6">
        <v>-35</v>
      </c>
      <c r="F3" s="6">
        <v>-35</v>
      </c>
      <c r="G3" s="6">
        <v>-35</v>
      </c>
      <c r="H3" s="6">
        <v>-35</v>
      </c>
      <c r="I3" s="6">
        <v>-35</v>
      </c>
      <c r="J3" s="6">
        <v>-35</v>
      </c>
      <c r="K3" s="6">
        <v>-35</v>
      </c>
      <c r="L3" s="6">
        <v>-35</v>
      </c>
      <c r="M3" s="6">
        <v>-35</v>
      </c>
      <c r="N3" s="6">
        <v>-35</v>
      </c>
      <c r="O3" s="6">
        <v>-35</v>
      </c>
      <c r="P3" s="6">
        <v>-35</v>
      </c>
      <c r="Q3" s="6">
        <v>-35</v>
      </c>
      <c r="R3" s="6">
        <v>-35</v>
      </c>
      <c r="T3" s="47" t="s">
        <v>7</v>
      </c>
      <c r="U3" s="7">
        <v>620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12">
        <v>0</v>
      </c>
      <c r="AK3" s="12">
        <v>0</v>
      </c>
    </row>
    <row r="4" spans="1:37" x14ac:dyDescent="0.25">
      <c r="A4" s="51"/>
      <c r="B4" s="17">
        <v>650</v>
      </c>
      <c r="C4" s="6">
        <v>-35</v>
      </c>
      <c r="D4" s="6">
        <v>-35</v>
      </c>
      <c r="E4" s="6">
        <v>-35</v>
      </c>
      <c r="F4" s="6">
        <v>-35</v>
      </c>
      <c r="G4" s="6">
        <v>-35</v>
      </c>
      <c r="H4" s="6">
        <v>-35</v>
      </c>
      <c r="I4" s="6">
        <v>-35</v>
      </c>
      <c r="J4" s="6">
        <v>-35</v>
      </c>
      <c r="K4" s="6">
        <v>-35</v>
      </c>
      <c r="L4" s="6">
        <v>-35</v>
      </c>
      <c r="M4" s="6">
        <v>-35</v>
      </c>
      <c r="N4" s="6">
        <v>-35</v>
      </c>
      <c r="O4" s="6">
        <v>-35</v>
      </c>
      <c r="P4" s="6">
        <v>-35</v>
      </c>
      <c r="Q4" s="6">
        <v>-35</v>
      </c>
      <c r="R4" s="6">
        <v>-35</v>
      </c>
      <c r="T4" s="47"/>
      <c r="U4" s="7">
        <v>650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</row>
    <row r="5" spans="1:37" x14ac:dyDescent="0.25">
      <c r="A5" s="51"/>
      <c r="B5" s="17">
        <v>800</v>
      </c>
      <c r="C5" s="6">
        <v>-35</v>
      </c>
      <c r="D5" s="6">
        <v>-35</v>
      </c>
      <c r="E5" s="6">
        <v>-35</v>
      </c>
      <c r="F5" s="6">
        <v>-35</v>
      </c>
      <c r="G5" s="6">
        <v>-35</v>
      </c>
      <c r="H5" s="6">
        <v>-35</v>
      </c>
      <c r="I5" s="6">
        <v>-35</v>
      </c>
      <c r="J5" s="6">
        <v>-35</v>
      </c>
      <c r="K5" s="6">
        <v>-35</v>
      </c>
      <c r="L5" s="6">
        <v>-35</v>
      </c>
      <c r="M5" s="6">
        <v>-35</v>
      </c>
      <c r="N5" s="6">
        <v>-35</v>
      </c>
      <c r="O5" s="6">
        <v>-35</v>
      </c>
      <c r="P5" s="6">
        <v>-35</v>
      </c>
      <c r="Q5" s="6">
        <v>-35</v>
      </c>
      <c r="R5" s="6">
        <v>-35</v>
      </c>
      <c r="T5" s="47"/>
      <c r="U5" s="7">
        <v>800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</row>
    <row r="6" spans="1:37" x14ac:dyDescent="0.25">
      <c r="A6" s="51"/>
      <c r="B6" s="17">
        <v>1000</v>
      </c>
      <c r="C6" s="6">
        <v>-35</v>
      </c>
      <c r="D6" s="6">
        <v>-35</v>
      </c>
      <c r="E6" s="6">
        <v>-35</v>
      </c>
      <c r="F6" s="18">
        <v>-35</v>
      </c>
      <c r="G6" s="6">
        <v>-35</v>
      </c>
      <c r="H6" s="6">
        <v>-35</v>
      </c>
      <c r="I6" s="6">
        <v>-35</v>
      </c>
      <c r="J6" s="6">
        <v>-35</v>
      </c>
      <c r="K6" s="6">
        <v>-35</v>
      </c>
      <c r="L6" s="6">
        <v>-35</v>
      </c>
      <c r="M6" s="6">
        <v>-35</v>
      </c>
      <c r="N6" s="6">
        <v>-35</v>
      </c>
      <c r="O6" s="6">
        <v>-35</v>
      </c>
      <c r="P6" s="6">
        <v>-35</v>
      </c>
      <c r="Q6" s="6">
        <v>-35</v>
      </c>
      <c r="R6" s="6">
        <v>-35</v>
      </c>
      <c r="T6" s="47"/>
      <c r="U6" s="7">
        <v>1000</v>
      </c>
      <c r="V6" s="12">
        <v>0</v>
      </c>
      <c r="W6" s="12">
        <v>-11.911504234891328</v>
      </c>
      <c r="X6" s="12">
        <v>-13.652776089142055</v>
      </c>
      <c r="Y6" s="12">
        <v>-14.939988279990491</v>
      </c>
      <c r="Z6" s="12">
        <v>-21.034193719351784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</row>
    <row r="7" spans="1:37" x14ac:dyDescent="0.25">
      <c r="A7" s="51"/>
      <c r="B7" s="17">
        <v>1200</v>
      </c>
      <c r="C7" s="6">
        <v>-35</v>
      </c>
      <c r="D7" s="6">
        <v>-35</v>
      </c>
      <c r="E7" s="6">
        <v>-35</v>
      </c>
      <c r="F7" s="6">
        <v>-35</v>
      </c>
      <c r="G7" s="6">
        <v>-35</v>
      </c>
      <c r="H7" s="6">
        <v>-35</v>
      </c>
      <c r="I7" s="6">
        <v>-35</v>
      </c>
      <c r="J7" s="6">
        <v>-35</v>
      </c>
      <c r="K7" s="6">
        <v>-35</v>
      </c>
      <c r="L7" s="6">
        <v>-35</v>
      </c>
      <c r="M7" s="6">
        <v>-35</v>
      </c>
      <c r="N7" s="6">
        <v>-35</v>
      </c>
      <c r="O7" s="6">
        <v>-35</v>
      </c>
      <c r="P7" s="6">
        <v>-35</v>
      </c>
      <c r="Q7" s="6">
        <v>-35</v>
      </c>
      <c r="R7" s="6">
        <v>-35</v>
      </c>
      <c r="T7" s="47"/>
      <c r="U7" s="7">
        <v>1200</v>
      </c>
      <c r="V7" s="12">
        <v>0</v>
      </c>
      <c r="W7" s="12">
        <v>-9.8115683420992781</v>
      </c>
      <c r="X7" s="12">
        <v>-11.364400545091812</v>
      </c>
      <c r="Y7" s="12">
        <v>-13.791463450969259</v>
      </c>
      <c r="Z7" s="12">
        <v>-21.472351796799998</v>
      </c>
      <c r="AA7" s="12">
        <v>-26.303814199999998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</row>
    <row r="8" spans="1:37" x14ac:dyDescent="0.25">
      <c r="A8" s="51"/>
      <c r="B8" s="17">
        <v>1400</v>
      </c>
      <c r="C8" s="6">
        <v>-35</v>
      </c>
      <c r="D8" s="6">
        <v>-35</v>
      </c>
      <c r="E8" s="6">
        <v>-35</v>
      </c>
      <c r="F8" s="6">
        <v>-35</v>
      </c>
      <c r="G8" s="6">
        <v>-35</v>
      </c>
      <c r="H8" s="6">
        <v>-35</v>
      </c>
      <c r="I8" s="6">
        <v>-35</v>
      </c>
      <c r="J8" s="6">
        <v>-35</v>
      </c>
      <c r="K8" s="6">
        <v>-35</v>
      </c>
      <c r="L8" s="6">
        <v>-35</v>
      </c>
      <c r="M8" s="6">
        <v>-35</v>
      </c>
      <c r="N8" s="6">
        <v>-35</v>
      </c>
      <c r="O8" s="6">
        <v>-35</v>
      </c>
      <c r="P8" s="6">
        <v>-35</v>
      </c>
      <c r="Q8" s="6">
        <v>-35</v>
      </c>
      <c r="R8" s="6">
        <v>-35</v>
      </c>
      <c r="T8" s="47"/>
      <c r="U8" s="7">
        <v>1400</v>
      </c>
      <c r="V8" s="12">
        <v>0</v>
      </c>
      <c r="W8" s="12">
        <v>-10.926105928847861</v>
      </c>
      <c r="X8" s="12">
        <v>-12.15770070770753</v>
      </c>
      <c r="Y8" s="12">
        <v>-12.900145259695339</v>
      </c>
      <c r="Z8" s="12">
        <v>-18.610893392000001</v>
      </c>
      <c r="AA8" s="12">
        <v>-24.982926498666664</v>
      </c>
      <c r="AB8" s="12">
        <v>-29.662965344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</row>
    <row r="9" spans="1:37" x14ac:dyDescent="0.25">
      <c r="A9" s="51"/>
      <c r="B9" s="17">
        <v>1550</v>
      </c>
      <c r="C9" s="6">
        <v>-35</v>
      </c>
      <c r="D9" s="6">
        <v>-35</v>
      </c>
      <c r="E9" s="6">
        <v>-35</v>
      </c>
      <c r="F9" s="6">
        <v>-35</v>
      </c>
      <c r="G9" s="6">
        <v>-35</v>
      </c>
      <c r="H9" s="6">
        <v>-35</v>
      </c>
      <c r="I9" s="6">
        <v>-35</v>
      </c>
      <c r="J9" s="6">
        <v>-35</v>
      </c>
      <c r="K9" s="6">
        <v>-35</v>
      </c>
      <c r="L9" s="6">
        <v>-35</v>
      </c>
      <c r="M9" s="6">
        <v>-35</v>
      </c>
      <c r="N9" s="6">
        <v>-35</v>
      </c>
      <c r="O9" s="6">
        <v>-35</v>
      </c>
      <c r="P9" s="6">
        <v>-35</v>
      </c>
      <c r="Q9" s="6">
        <v>-35</v>
      </c>
      <c r="R9" s="6">
        <v>-35</v>
      </c>
      <c r="T9" s="47"/>
      <c r="U9" s="7">
        <v>1550</v>
      </c>
      <c r="V9" s="12">
        <v>0</v>
      </c>
      <c r="W9" s="12">
        <v>-11.674007413435962</v>
      </c>
      <c r="X9" s="12">
        <v>-12.988888585960707</v>
      </c>
      <c r="Y9" s="12">
        <v>-13.6872093304</v>
      </c>
      <c r="Z9" s="12">
        <v>-20.100592640000002</v>
      </c>
      <c r="AA9" s="12">
        <v>-24.015151317333334</v>
      </c>
      <c r="AB9" s="12">
        <v>-28.909121060400004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</row>
    <row r="10" spans="1:37" x14ac:dyDescent="0.25">
      <c r="A10" s="51"/>
      <c r="B10" s="17">
        <v>1700</v>
      </c>
      <c r="C10" s="6">
        <v>-35</v>
      </c>
      <c r="D10" s="6">
        <v>-35</v>
      </c>
      <c r="E10" s="6">
        <v>-35</v>
      </c>
      <c r="F10" s="6">
        <v>-35</v>
      </c>
      <c r="G10" s="6">
        <v>-35</v>
      </c>
      <c r="H10" s="6">
        <v>-35</v>
      </c>
      <c r="I10" s="6">
        <v>-35</v>
      </c>
      <c r="J10" s="6">
        <v>-35</v>
      </c>
      <c r="K10" s="6">
        <v>-35</v>
      </c>
      <c r="L10" s="6">
        <v>-35</v>
      </c>
      <c r="M10" s="6">
        <v>-35</v>
      </c>
      <c r="N10" s="6">
        <v>-35</v>
      </c>
      <c r="O10" s="6">
        <v>-35</v>
      </c>
      <c r="P10" s="6">
        <v>-35</v>
      </c>
      <c r="Q10" s="6">
        <v>-35</v>
      </c>
      <c r="R10" s="6">
        <v>-35</v>
      </c>
      <c r="T10" s="47"/>
      <c r="U10" s="7">
        <v>1700</v>
      </c>
      <c r="V10" s="12">
        <v>0</v>
      </c>
      <c r="W10" s="12">
        <v>-12.349588329212537</v>
      </c>
      <c r="X10" s="12">
        <v>-12.578853457943843</v>
      </c>
      <c r="Y10" s="12">
        <v>-12.718345420799999</v>
      </c>
      <c r="Z10" s="12">
        <v>-18.887313384000002</v>
      </c>
      <c r="AA10" s="12">
        <v>-25.752833965333334</v>
      </c>
      <c r="AB10" s="12">
        <v>-29.0751893648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</row>
    <row r="11" spans="1:37" x14ac:dyDescent="0.25">
      <c r="A11" s="51"/>
      <c r="B11" s="17">
        <v>1800</v>
      </c>
      <c r="C11" s="6">
        <v>-35</v>
      </c>
      <c r="D11" s="6">
        <v>-35</v>
      </c>
      <c r="E11" s="6">
        <v>-35</v>
      </c>
      <c r="F11" s="6">
        <v>-35</v>
      </c>
      <c r="G11" s="6">
        <v>-35</v>
      </c>
      <c r="H11" s="6">
        <v>-35</v>
      </c>
      <c r="I11" s="6">
        <v>-35</v>
      </c>
      <c r="J11" s="6">
        <v>-35</v>
      </c>
      <c r="K11" s="6">
        <v>-35</v>
      </c>
      <c r="L11" s="6">
        <v>-35</v>
      </c>
      <c r="M11" s="6">
        <v>-35</v>
      </c>
      <c r="N11" s="6">
        <v>-35</v>
      </c>
      <c r="O11" s="6">
        <v>-35</v>
      </c>
      <c r="P11" s="6">
        <v>-35</v>
      </c>
      <c r="Q11" s="6">
        <v>-35</v>
      </c>
      <c r="R11" s="6">
        <v>-35</v>
      </c>
      <c r="T11" s="47"/>
      <c r="U11" s="7">
        <v>1800</v>
      </c>
      <c r="V11" s="12">
        <v>0</v>
      </c>
      <c r="W11" s="12">
        <v>-12.648610381540198</v>
      </c>
      <c r="X11" s="12">
        <v>-12.978873399215225</v>
      </c>
      <c r="Y11" s="12">
        <v>-13.311655521599999</v>
      </c>
      <c r="Z11" s="12">
        <v>-17.95472492</v>
      </c>
      <c r="AA11" s="12">
        <v>-26.118566999999999</v>
      </c>
      <c r="AB11" s="12">
        <v>-30.217278055999998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</row>
    <row r="12" spans="1:37" x14ac:dyDescent="0.25">
      <c r="A12" s="51"/>
      <c r="B12" s="17">
        <v>2000</v>
      </c>
      <c r="C12" s="6">
        <v>-35</v>
      </c>
      <c r="D12" s="6">
        <v>-35</v>
      </c>
      <c r="E12" s="6">
        <v>-35</v>
      </c>
      <c r="F12" s="6">
        <v>-35</v>
      </c>
      <c r="G12" s="6">
        <v>-35</v>
      </c>
      <c r="H12" s="6">
        <v>-35</v>
      </c>
      <c r="I12" s="6">
        <v>-35</v>
      </c>
      <c r="J12" s="6">
        <v>-35</v>
      </c>
      <c r="K12" s="6">
        <v>-35</v>
      </c>
      <c r="L12" s="6">
        <v>-35</v>
      </c>
      <c r="M12" s="6">
        <v>-35</v>
      </c>
      <c r="N12" s="6">
        <v>-35</v>
      </c>
      <c r="O12" s="6">
        <v>-35</v>
      </c>
      <c r="P12" s="6">
        <v>-35</v>
      </c>
      <c r="Q12" s="6">
        <v>-35</v>
      </c>
      <c r="R12" s="6">
        <v>-35</v>
      </c>
      <c r="T12" s="47"/>
      <c r="U12" s="7">
        <v>2000</v>
      </c>
      <c r="V12" s="12">
        <v>0</v>
      </c>
      <c r="W12" s="12">
        <v>-15.962388407434752</v>
      </c>
      <c r="X12" s="12">
        <v>-15.010024999999999</v>
      </c>
      <c r="Y12" s="12">
        <v>-13.719652296</v>
      </c>
      <c r="Z12" s="12">
        <v>-18.690088760000002</v>
      </c>
      <c r="AA12" s="12">
        <v>-26.209199613333332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</row>
    <row r="13" spans="1:37" x14ac:dyDescent="0.25">
      <c r="A13" s="51"/>
      <c r="B13" s="17">
        <v>2200</v>
      </c>
      <c r="C13" s="6">
        <v>-35</v>
      </c>
      <c r="D13" s="6">
        <v>-35</v>
      </c>
      <c r="E13" s="6">
        <v>-35</v>
      </c>
      <c r="F13" s="6">
        <v>-35</v>
      </c>
      <c r="G13" s="6">
        <v>-35</v>
      </c>
      <c r="H13" s="6">
        <v>-35</v>
      </c>
      <c r="I13" s="6">
        <v>-35</v>
      </c>
      <c r="J13" s="6">
        <v>-35</v>
      </c>
      <c r="K13" s="6">
        <v>-35</v>
      </c>
      <c r="L13" s="6">
        <v>-35</v>
      </c>
      <c r="M13" s="6">
        <v>-35</v>
      </c>
      <c r="N13" s="6">
        <v>-35</v>
      </c>
      <c r="O13" s="6">
        <v>-35</v>
      </c>
      <c r="P13" s="6">
        <v>-35</v>
      </c>
      <c r="Q13" s="6">
        <v>-35</v>
      </c>
      <c r="R13" s="6">
        <v>-35</v>
      </c>
      <c r="T13" s="47"/>
      <c r="U13" s="7">
        <v>2200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</row>
    <row r="14" spans="1:37" x14ac:dyDescent="0.25">
      <c r="A14" s="51"/>
      <c r="B14" s="17">
        <v>2400</v>
      </c>
      <c r="C14" s="6">
        <v>-35</v>
      </c>
      <c r="D14" s="6">
        <v>-35</v>
      </c>
      <c r="E14" s="6">
        <v>-35</v>
      </c>
      <c r="F14" s="6">
        <v>-35</v>
      </c>
      <c r="G14" s="6">
        <v>-35</v>
      </c>
      <c r="H14" s="6">
        <v>-35</v>
      </c>
      <c r="I14" s="6">
        <v>-35</v>
      </c>
      <c r="J14" s="6">
        <v>-35</v>
      </c>
      <c r="K14" s="6">
        <v>-35</v>
      </c>
      <c r="L14" s="6">
        <v>-35</v>
      </c>
      <c r="M14" s="6">
        <v>-35</v>
      </c>
      <c r="N14" s="6">
        <v>-35</v>
      </c>
      <c r="O14" s="6">
        <v>-35</v>
      </c>
      <c r="P14" s="6">
        <v>-35</v>
      </c>
      <c r="Q14" s="6">
        <v>-35</v>
      </c>
      <c r="R14" s="6">
        <v>-35</v>
      </c>
      <c r="T14" s="47"/>
      <c r="U14" s="7">
        <v>2400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</row>
    <row r="15" spans="1:37" x14ac:dyDescent="0.25">
      <c r="A15" s="51"/>
      <c r="B15" s="17">
        <v>2600</v>
      </c>
      <c r="C15" s="6">
        <v>-35</v>
      </c>
      <c r="D15" s="6">
        <v>-35</v>
      </c>
      <c r="E15" s="6">
        <v>-35</v>
      </c>
      <c r="F15" s="6">
        <v>-35</v>
      </c>
      <c r="G15" s="6">
        <v>-35</v>
      </c>
      <c r="H15" s="6">
        <v>-35</v>
      </c>
      <c r="I15" s="6">
        <v>-35</v>
      </c>
      <c r="J15" s="6">
        <v>-35</v>
      </c>
      <c r="K15" s="6">
        <v>-35</v>
      </c>
      <c r="L15" s="6">
        <v>-35</v>
      </c>
      <c r="M15" s="6">
        <v>-35</v>
      </c>
      <c r="N15" s="6">
        <v>-35</v>
      </c>
      <c r="O15" s="6">
        <v>-35</v>
      </c>
      <c r="P15" s="6">
        <v>-35</v>
      </c>
      <c r="Q15" s="6">
        <v>-35</v>
      </c>
      <c r="R15" s="6">
        <v>-35</v>
      </c>
      <c r="T15" s="47"/>
      <c r="U15" s="7">
        <v>2600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</row>
    <row r="16" spans="1:37" x14ac:dyDescent="0.25">
      <c r="A16" s="51"/>
      <c r="B16" s="17">
        <v>2800</v>
      </c>
      <c r="C16" s="6">
        <v>-35</v>
      </c>
      <c r="D16" s="6">
        <v>-35</v>
      </c>
      <c r="E16" s="6">
        <v>-35</v>
      </c>
      <c r="F16" s="6">
        <v>-35</v>
      </c>
      <c r="G16" s="6">
        <v>-35</v>
      </c>
      <c r="H16" s="6">
        <v>-35</v>
      </c>
      <c r="I16" s="6">
        <v>-35</v>
      </c>
      <c r="J16" s="6">
        <v>-35</v>
      </c>
      <c r="K16" s="6">
        <v>-35</v>
      </c>
      <c r="L16" s="6">
        <v>-35</v>
      </c>
      <c r="M16" s="6">
        <v>-35</v>
      </c>
      <c r="N16" s="6">
        <v>-35</v>
      </c>
      <c r="O16" s="6">
        <v>-35</v>
      </c>
      <c r="P16" s="6">
        <v>-35</v>
      </c>
      <c r="Q16" s="6">
        <v>-35</v>
      </c>
      <c r="R16" s="6">
        <v>-35</v>
      </c>
      <c r="T16" s="47"/>
      <c r="U16" s="7">
        <v>2800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-49.496887411388414</v>
      </c>
      <c r="AI16" s="12">
        <v>-46.463584177320257</v>
      </c>
      <c r="AJ16" s="12">
        <v>-44.703708453818905</v>
      </c>
      <c r="AK16" s="12">
        <v>-45.962646027813506</v>
      </c>
    </row>
    <row r="17" spans="1:37" x14ac:dyDescent="0.25">
      <c r="A17" s="51"/>
      <c r="B17" s="17">
        <v>2900</v>
      </c>
      <c r="C17" s="6">
        <v>-35</v>
      </c>
      <c r="D17" s="6">
        <v>-35</v>
      </c>
      <c r="E17" s="6">
        <v>-35</v>
      </c>
      <c r="F17" s="6">
        <v>-35</v>
      </c>
      <c r="G17" s="6">
        <v>-35</v>
      </c>
      <c r="H17" s="6">
        <v>-35</v>
      </c>
      <c r="I17" s="6">
        <v>-35</v>
      </c>
      <c r="J17" s="6">
        <v>-35</v>
      </c>
      <c r="K17" s="6">
        <v>-35</v>
      </c>
      <c r="L17" s="6">
        <v>-35</v>
      </c>
      <c r="M17" s="6">
        <v>-35</v>
      </c>
      <c r="N17" s="6">
        <v>-35</v>
      </c>
      <c r="O17" s="6">
        <v>-35</v>
      </c>
      <c r="P17" s="6">
        <v>-35</v>
      </c>
      <c r="Q17" s="6">
        <v>-35</v>
      </c>
      <c r="R17" s="6">
        <v>-35</v>
      </c>
      <c r="T17" s="47"/>
      <c r="U17" s="7">
        <v>2900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-49.018278265789611</v>
      </c>
      <c r="AH17" s="12">
        <v>-47.011084338410868</v>
      </c>
      <c r="AI17" s="12">
        <v>-45.351471245410863</v>
      </c>
      <c r="AJ17" s="12">
        <v>-44.159029228773932</v>
      </c>
      <c r="AK17" s="12">
        <v>-45.084149782696755</v>
      </c>
    </row>
    <row r="18" spans="1:37" x14ac:dyDescent="0.25">
      <c r="A18" s="51"/>
      <c r="B18" s="17">
        <v>3000</v>
      </c>
      <c r="C18" s="6">
        <v>-35</v>
      </c>
      <c r="D18" s="6">
        <v>-35</v>
      </c>
      <c r="E18" s="6">
        <v>-35</v>
      </c>
      <c r="F18" s="6">
        <v>-35</v>
      </c>
      <c r="G18" s="6">
        <v>-35</v>
      </c>
      <c r="H18" s="6">
        <v>-35</v>
      </c>
      <c r="I18" s="6">
        <v>-35</v>
      </c>
      <c r="J18" s="6">
        <v>-35</v>
      </c>
      <c r="K18" s="6">
        <v>-35</v>
      </c>
      <c r="L18" s="6">
        <v>-35</v>
      </c>
      <c r="M18" s="6">
        <v>-35</v>
      </c>
      <c r="N18" s="6">
        <v>-35</v>
      </c>
      <c r="O18" s="6">
        <v>-35</v>
      </c>
      <c r="P18" s="6">
        <v>-35</v>
      </c>
      <c r="Q18" s="6">
        <v>-35</v>
      </c>
      <c r="R18" s="6">
        <v>-35</v>
      </c>
      <c r="T18" s="47"/>
      <c r="U18" s="7">
        <v>3000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-48.645732188513279</v>
      </c>
      <c r="AH18" s="12">
        <v>-48.796557320520257</v>
      </c>
      <c r="AI18" s="12">
        <v>-48.003459355154433</v>
      </c>
      <c r="AJ18" s="12">
        <v>-46.155674389788615</v>
      </c>
      <c r="AK18" s="12">
        <v>-47.120389424422783</v>
      </c>
    </row>
    <row r="19" spans="1:37" x14ac:dyDescent="0.25">
      <c r="A19" s="51"/>
      <c r="B19" s="17">
        <v>3200</v>
      </c>
      <c r="C19" s="6">
        <v>-35</v>
      </c>
      <c r="D19" s="6">
        <v>-35</v>
      </c>
      <c r="E19" s="6">
        <v>-35</v>
      </c>
      <c r="F19" s="6">
        <v>-35</v>
      </c>
      <c r="G19" s="6">
        <v>-35</v>
      </c>
      <c r="H19" s="6">
        <v>-35</v>
      </c>
      <c r="I19" s="6">
        <v>-35</v>
      </c>
      <c r="J19" s="6">
        <v>-35</v>
      </c>
      <c r="K19" s="6">
        <v>-35</v>
      </c>
      <c r="L19" s="6">
        <v>-35</v>
      </c>
      <c r="M19" s="6">
        <v>-35</v>
      </c>
      <c r="N19" s="6">
        <v>-35</v>
      </c>
      <c r="O19" s="6">
        <v>-35</v>
      </c>
      <c r="P19" s="6">
        <v>-35</v>
      </c>
      <c r="Q19" s="6">
        <v>-35</v>
      </c>
      <c r="R19" s="6">
        <v>-35</v>
      </c>
      <c r="T19" s="47"/>
      <c r="U19" s="7">
        <v>3200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-48.592418397415933</v>
      </c>
      <c r="AF19" s="12">
        <v>-50.240864376112746</v>
      </c>
      <c r="AG19" s="12">
        <v>-50.246100259199999</v>
      </c>
      <c r="AH19" s="12">
        <v>-53.307303540912741</v>
      </c>
      <c r="AI19" s="12">
        <v>-54.836333039796124</v>
      </c>
      <c r="AJ19" s="12">
        <v>-55.310675410072569</v>
      </c>
      <c r="AK19" s="12">
        <v>-56.822230957476457</v>
      </c>
    </row>
    <row r="20" spans="1:37" x14ac:dyDescent="0.25">
      <c r="A20" s="51"/>
      <c r="B20" s="17">
        <v>3300</v>
      </c>
      <c r="C20" s="6">
        <v>-35</v>
      </c>
      <c r="D20" s="6">
        <v>-35</v>
      </c>
      <c r="E20" s="6">
        <v>-35</v>
      </c>
      <c r="F20" s="6">
        <v>-35</v>
      </c>
      <c r="G20" s="6">
        <v>-35</v>
      </c>
      <c r="H20" s="6">
        <v>-35</v>
      </c>
      <c r="I20" s="6">
        <v>-35</v>
      </c>
      <c r="J20" s="6">
        <v>-35</v>
      </c>
      <c r="K20" s="6">
        <v>-35</v>
      </c>
      <c r="L20" s="6">
        <v>-35</v>
      </c>
      <c r="M20" s="6">
        <v>-35</v>
      </c>
      <c r="N20" s="6">
        <v>-35</v>
      </c>
      <c r="O20" s="6">
        <v>-35</v>
      </c>
      <c r="P20" s="6">
        <v>-35</v>
      </c>
      <c r="Q20" s="6">
        <v>-35</v>
      </c>
      <c r="R20" s="6">
        <v>-35</v>
      </c>
      <c r="T20" s="47"/>
      <c r="U20" s="7">
        <v>3300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-50.857744974671398</v>
      </c>
      <c r="AF20" s="12">
        <v>-52.214310609003952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</row>
    <row r="21" spans="1:37" x14ac:dyDescent="0.25">
      <c r="A21" s="51"/>
      <c r="B21" s="17">
        <v>3500</v>
      </c>
      <c r="C21" s="6">
        <v>-35</v>
      </c>
      <c r="D21" s="6">
        <v>-35</v>
      </c>
      <c r="E21" s="6">
        <v>-35</v>
      </c>
      <c r="F21" s="6">
        <v>-35</v>
      </c>
      <c r="G21" s="6">
        <v>-35</v>
      </c>
      <c r="H21" s="6">
        <v>-35</v>
      </c>
      <c r="I21" s="6">
        <v>-35</v>
      </c>
      <c r="J21" s="6">
        <v>-35</v>
      </c>
      <c r="K21" s="6">
        <v>-35</v>
      </c>
      <c r="L21" s="6">
        <v>-35</v>
      </c>
      <c r="M21" s="6">
        <v>-35</v>
      </c>
      <c r="N21" s="6">
        <v>-35</v>
      </c>
      <c r="O21" s="6">
        <v>-35</v>
      </c>
      <c r="P21" s="6">
        <v>-35</v>
      </c>
      <c r="Q21" s="6">
        <v>-35</v>
      </c>
      <c r="R21" s="6">
        <v>-35</v>
      </c>
      <c r="T21" s="47"/>
      <c r="U21" s="7">
        <v>3500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</row>
    <row r="23" spans="1:37" x14ac:dyDescent="0.25">
      <c r="A23" s="48" t="s">
        <v>6</v>
      </c>
      <c r="B23" s="48"/>
      <c r="C23" s="49" t="s">
        <v>10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</row>
    <row r="24" spans="1:37" x14ac:dyDescent="0.25">
      <c r="A24" s="48"/>
      <c r="B24" s="48"/>
      <c r="C24" s="19">
        <v>0</v>
      </c>
      <c r="D24" s="19">
        <v>10</v>
      </c>
      <c r="E24" s="19">
        <v>20</v>
      </c>
      <c r="F24" s="19">
        <v>30</v>
      </c>
      <c r="G24" s="19">
        <v>45</v>
      </c>
      <c r="H24" s="19">
        <v>55</v>
      </c>
      <c r="I24" s="19">
        <v>65</v>
      </c>
      <c r="J24" s="19">
        <v>75</v>
      </c>
      <c r="K24" s="19">
        <v>85</v>
      </c>
      <c r="L24" s="19">
        <v>95</v>
      </c>
      <c r="M24" s="19">
        <v>110</v>
      </c>
      <c r="N24" s="19">
        <v>120</v>
      </c>
      <c r="O24" s="19">
        <v>125</v>
      </c>
      <c r="P24" s="19">
        <v>130</v>
      </c>
      <c r="Q24" s="19">
        <v>135</v>
      </c>
      <c r="R24" s="19">
        <v>140</v>
      </c>
      <c r="T24" s="10"/>
      <c r="U24" s="10"/>
    </row>
    <row r="25" spans="1:37" x14ac:dyDescent="0.25">
      <c r="A25" s="48" t="s">
        <v>7</v>
      </c>
      <c r="B25" s="19">
        <v>620</v>
      </c>
      <c r="C25" s="12">
        <f>'End of Main Deg Calc'!C3-(($B25*360*'Post Duration Calc'!C3)/(60*1000000))-C3</f>
        <v>31.992187000000001</v>
      </c>
      <c r="D25" s="12">
        <f>'End of Main Deg Calc'!D3-(($B25*360*'Post Duration Calc'!D3)/(60*1000000))-D3</f>
        <v>30.0026110672</v>
      </c>
      <c r="E25" s="12">
        <f>'End of Main Deg Calc'!E3-(($B25*360*'Post Duration Calc'!E3)/(60*1000000))-E3</f>
        <v>29.36585938144</v>
      </c>
      <c r="F25" s="12">
        <f>'End of Main Deg Calc'!F3-(($B25*360*'Post Duration Calc'!F3)/(60*1000000))-F3</f>
        <v>28.930130603199999</v>
      </c>
      <c r="G25" s="12">
        <f>'End of Main Deg Calc'!G3-(($B25*360*'Post Duration Calc'!G3)/(60*1000000))-G3</f>
        <v>26.074816084992001</v>
      </c>
      <c r="H25" s="12">
        <f>'End of Main Deg Calc'!H3-(($B25*360*'Post Duration Calc'!H3)/(60*1000000))-H3</f>
        <v>21.312260709632</v>
      </c>
      <c r="I25" s="12">
        <f>'End of Main Deg Calc'!I3-(($B25*360*'Post Duration Calc'!I3)/(60*1000000))-I3</f>
        <v>17.482697736959999</v>
      </c>
      <c r="J25" s="12">
        <f>'End of Main Deg Calc'!J3-(($B25*360*'Post Duration Calc'!J3)/(60*1000000))-J3</f>
        <v>16.775056207487999</v>
      </c>
      <c r="K25" s="12">
        <f>'End of Main Deg Calc'!K3-(($B25*360*'Post Duration Calc'!K3)/(60*1000000))-K3</f>
        <v>16.064636611776002</v>
      </c>
      <c r="L25" s="12">
        <f>'End of Main Deg Calc'!L3-(($B25*360*'Post Duration Calc'!L3)/(60*1000000))-L3</f>
        <v>15.360865989312</v>
      </c>
      <c r="M25" s="12">
        <f>'End of Main Deg Calc'!M3-(($B25*360*'Post Duration Calc'!M3)/(60*1000000))-M3</f>
        <v>18.730757158079999</v>
      </c>
      <c r="N25" s="12">
        <f>'End of Main Deg Calc'!N3-(($B25*360*'Post Duration Calc'!N3)/(60*1000000))-N3</f>
        <v>26.027255506880003</v>
      </c>
      <c r="O25" s="12">
        <f>'End of Main Deg Calc'!O3-(($B25*360*'Post Duration Calc'!O3)/(60*1000000))-O3</f>
        <v>25.636249357280001</v>
      </c>
      <c r="P25" s="12">
        <f>'End of Main Deg Calc'!P3-(($B25*360*'Post Duration Calc'!P3)/(60*1000000))-P3</f>
        <v>25.245243207679998</v>
      </c>
      <c r="Q25" s="12">
        <f>'End of Main Deg Calc'!Q3-(($B25*360*'Post Duration Calc'!Q3)/(60*1000000))-Q3</f>
        <v>24.854237058080002</v>
      </c>
      <c r="R25" s="12">
        <f>'End of Main Deg Calc'!R3-(($B25*360*'Post Duration Calc'!R3)/(60*1000000))-R3</f>
        <v>24.46323090848</v>
      </c>
      <c r="T25" s="10"/>
      <c r="U25" s="10"/>
    </row>
    <row r="26" spans="1:37" x14ac:dyDescent="0.25">
      <c r="A26" s="48"/>
      <c r="B26" s="19">
        <v>650</v>
      </c>
      <c r="C26" s="12">
        <f>'End of Main Deg Calc'!C4-(($B26*360*'Post Duration Calc'!C4)/(60*1000000))-C4</f>
        <v>31.054687000000001</v>
      </c>
      <c r="D26" s="12">
        <f>'End of Main Deg Calc'!D4-(($B26*360*'Post Duration Calc'!D4)/(60*1000000))-D4</f>
        <v>28.586755703999998</v>
      </c>
      <c r="E26" s="12">
        <f>'End of Main Deg Calc'!E4-(($B26*360*'Post Duration Calc'!E4)/(60*1000000))-E4</f>
        <v>27.796144271999999</v>
      </c>
      <c r="F26" s="12">
        <f>'End of Main Deg Calc'!F4-(($B26*360*'Post Duration Calc'!F4)/(60*1000000))-F4</f>
        <v>26.97741576</v>
      </c>
      <c r="G26" s="12">
        <f>'End of Main Deg Calc'!G4-(($B26*360*'Post Duration Calc'!G4)/(60*1000000))-G4</f>
        <v>22.495522641600001</v>
      </c>
      <c r="H26" s="12">
        <f>'End of Main Deg Calc'!H4-(($B26*360*'Post Duration Calc'!H4)/(60*1000000))-H4</f>
        <v>20.3035526416</v>
      </c>
      <c r="I26" s="12">
        <f>'End of Main Deg Calc'!I4-(($B26*360*'Post Duration Calc'!I4)/(60*1000000))-I4</f>
        <v>18.469356127200001</v>
      </c>
      <c r="J26" s="12">
        <f>'End of Main Deg Calc'!J4-(($B26*360*'Post Duration Calc'!J4)/(60*1000000))-J4</f>
        <v>17.235255013599996</v>
      </c>
      <c r="K26" s="12">
        <f>'End of Main Deg Calc'!K4-(($B26*360*'Post Duration Calc'!K4)/(60*1000000))-K4</f>
        <v>15.838886368800001</v>
      </c>
      <c r="L26" s="12">
        <f>'End of Main Deg Calc'!L4-(($B26*360*'Post Duration Calc'!L4)/(60*1000000))-L4</f>
        <v>14.497992847199999</v>
      </c>
      <c r="M26" s="12">
        <f>'End of Main Deg Calc'!M4-(($B26*360*'Post Duration Calc'!M4)/(60*1000000))-M4</f>
        <v>14.313035596799999</v>
      </c>
      <c r="N26" s="12">
        <f>'End of Main Deg Calc'!N4-(($B26*360*'Post Duration Calc'!N4)/(60*1000000))-N4</f>
        <v>13.536897844800002</v>
      </c>
      <c r="O26" s="12">
        <f>'End of Main Deg Calc'!O4-(($B26*360*'Post Duration Calc'!O4)/(60*1000000))-O4</f>
        <v>13.158574678800001</v>
      </c>
      <c r="P26" s="12">
        <f>'End of Main Deg Calc'!P4-(($B26*360*'Post Duration Calc'!P4)/(60*1000000))-P4</f>
        <v>12.7802515128</v>
      </c>
      <c r="Q26" s="12">
        <f>'End of Main Deg Calc'!Q4-(($B26*360*'Post Duration Calc'!Q4)/(60*1000000))-Q4</f>
        <v>12.401928346800002</v>
      </c>
      <c r="R26" s="12">
        <f>'End of Main Deg Calc'!R4-(($B26*360*'Post Duration Calc'!R4)/(60*1000000))-R4</f>
        <v>12.023605180800001</v>
      </c>
      <c r="T26" s="10"/>
      <c r="U26" s="11"/>
    </row>
    <row r="27" spans="1:37" x14ac:dyDescent="0.25">
      <c r="A27" s="48"/>
      <c r="B27" s="19">
        <v>800</v>
      </c>
      <c r="C27" s="12">
        <f>'End of Main Deg Calc'!C5-(($B27*360*'Post Duration Calc'!C5)/(60*1000000))-C5</f>
        <v>31.054687000000001</v>
      </c>
      <c r="D27" s="12">
        <f>'End of Main Deg Calc'!D5-(($B27*360*'Post Duration Calc'!D5)/(60*1000000))-D5</f>
        <v>28.948288792</v>
      </c>
      <c r="E27" s="12">
        <f>'End of Main Deg Calc'!E5-(($B27*360*'Post Duration Calc'!E5)/(60*1000000))-E5</f>
        <v>28.045196056000002</v>
      </c>
      <c r="F27" s="12">
        <f>'End of Main Deg Calc'!F5-(($B27*360*'Post Duration Calc'!F5)/(60*1000000))-F5</f>
        <v>27.762785560000001</v>
      </c>
      <c r="G27" s="12">
        <f>'End of Main Deg Calc'!G5-(($B27*360*'Post Duration Calc'!G5)/(60*1000000))-G5</f>
        <v>23.045132857600002</v>
      </c>
      <c r="H27" s="12">
        <f>'End of Main Deg Calc'!H5-(($B27*360*'Post Duration Calc'!H5)/(60*1000000))-H5</f>
        <v>19.146994386666666</v>
      </c>
      <c r="I27" s="12">
        <f>'End of Main Deg Calc'!I5-(($B27*360*'Post Duration Calc'!I5)/(60*1000000))-I5</f>
        <v>17.628698694400001</v>
      </c>
      <c r="J27" s="12">
        <f>'End of Main Deg Calc'!J5-(($B27*360*'Post Duration Calc'!J5)/(60*1000000))-J5</f>
        <v>16.177113112000001</v>
      </c>
      <c r="K27" s="12">
        <f>'End of Main Deg Calc'!K5-(($B27*360*'Post Duration Calc'!K5)/(60*1000000))-K5</f>
        <v>14.5554934896</v>
      </c>
      <c r="L27" s="12">
        <f>'End of Main Deg Calc'!L5-(($B27*360*'Post Duration Calc'!L5)/(60*1000000))-L5</f>
        <v>13.358639208</v>
      </c>
      <c r="M27" s="12">
        <f>'End of Main Deg Calc'!M5-(($B27*360*'Post Duration Calc'!M5)/(60*1000000))-M5</f>
        <v>12.340871899199996</v>
      </c>
      <c r="N27" s="12">
        <f>'End of Main Deg Calc'!N5-(($B27*360*'Post Duration Calc'!N5)/(60*1000000))-N5</f>
        <v>11.720161704000002</v>
      </c>
      <c r="O27" s="12">
        <f>'End of Main Deg Calc'!O5-(($B27*360*'Post Duration Calc'!O5)/(60*1000000))-O5</f>
        <v>11.398420391999998</v>
      </c>
      <c r="P27" s="12">
        <f>'End of Main Deg Calc'!P5-(($B27*360*'Post Duration Calc'!P5)/(60*1000000))-P5</f>
        <v>11.156109864000001</v>
      </c>
      <c r="Q27" s="12">
        <f>'End of Main Deg Calc'!Q5-(($B27*360*'Post Duration Calc'!Q5)/(60*1000000))-Q5</f>
        <v>10.858073640000001</v>
      </c>
      <c r="R27" s="12">
        <f>'End of Main Deg Calc'!R5-(($B27*360*'Post Duration Calc'!R5)/(60*1000000))-R5</f>
        <v>10.590323112</v>
      </c>
      <c r="T27" s="10"/>
      <c r="U27" s="11"/>
    </row>
    <row r="28" spans="1:37" x14ac:dyDescent="0.25">
      <c r="A28" s="48"/>
      <c r="B28" s="19">
        <v>1000</v>
      </c>
      <c r="C28" s="12">
        <f>'End of Main Deg Calc'!C6-(($B28*360*'Post Duration Calc'!C6)/(60*1000000))-C6</f>
        <v>37.5</v>
      </c>
      <c r="D28" s="12">
        <f>'End of Main Deg Calc'!D6-(($B28*360*'Post Duration Calc'!D6)/(60*1000000))-D6</f>
        <v>34.104120765108675</v>
      </c>
      <c r="E28" s="12">
        <f>'End of Main Deg Calc'!E6-(($B28*360*'Post Duration Calc'!E6)/(60*1000000))-E6</f>
        <v>32.362848910857949</v>
      </c>
      <c r="F28" s="12">
        <f>'End of Main Deg Calc'!F6-(($B28*360*'Post Duration Calc'!F6)/(60*1000000))-F6</f>
        <v>31.075636720009509</v>
      </c>
      <c r="G28" s="12">
        <f>'End of Main Deg Calc'!G6-(($B28*360*'Post Duration Calc'!G6)/(60*1000000))-G6</f>
        <v>24.981431280648216</v>
      </c>
      <c r="H28" s="12">
        <f>'End of Main Deg Calc'!H6-(($B28*360*'Post Duration Calc'!H6)/(60*1000000))-H6</f>
        <v>19.667405053333333</v>
      </c>
      <c r="I28" s="12">
        <f>'End of Main Deg Calc'!I6-(($B28*360*'Post Duration Calc'!I6)/(60*1000000))-I6</f>
        <v>17.475282264000001</v>
      </c>
      <c r="J28" s="12">
        <f>'End of Main Deg Calc'!J6-(($B28*360*'Post Duration Calc'!J6)/(60*1000000))-J6</f>
        <v>16.304995959999999</v>
      </c>
      <c r="K28" s="12">
        <f>'End of Main Deg Calc'!K6-(($B28*360*'Post Duration Calc'!K6)/(60*1000000))-K6</f>
        <v>15.198120671999998</v>
      </c>
      <c r="L28" s="12">
        <f>'End of Main Deg Calc'!L6-(($B28*360*'Post Duration Calc'!L6)/(60*1000000))-L6</f>
        <v>14.067719496000002</v>
      </c>
      <c r="M28" s="12">
        <f>'End of Main Deg Calc'!M6-(($B28*360*'Post Duration Calc'!M6)/(60*1000000))-M6</f>
        <v>12.496246079999999</v>
      </c>
      <c r="N28" s="12">
        <f>'End of Main Deg Calc'!N6-(($B28*360*'Post Duration Calc'!N6)/(60*1000000))-N6</f>
        <v>11.482155040000002</v>
      </c>
      <c r="O28" s="12">
        <f>'End of Main Deg Calc'!O6-(($B28*360*'Post Duration Calc'!O6)/(60*1000000))-O6</f>
        <v>10.979217480000003</v>
      </c>
      <c r="P28" s="12">
        <f>'End of Main Deg Calc'!P6-(($B28*360*'Post Duration Calc'!P6)/(60*1000000))-P6</f>
        <v>10.56164244</v>
      </c>
      <c r="Q28" s="12">
        <f>'End of Main Deg Calc'!Q6-(($B28*360*'Post Duration Calc'!Q6)/(60*1000000))-Q6</f>
        <v>10.037098696000001</v>
      </c>
      <c r="R28" s="12">
        <f>'End of Main Deg Calc'!R6-(($B28*360*'Post Duration Calc'!R6)/(60*1000000))-R6</f>
        <v>9.5228800800000002</v>
      </c>
      <c r="T28" s="10"/>
      <c r="U28" s="11"/>
    </row>
    <row r="29" spans="1:37" x14ac:dyDescent="0.25">
      <c r="A29" s="48"/>
      <c r="B29" s="19">
        <v>1200</v>
      </c>
      <c r="C29" s="12">
        <f>'End of Main Deg Calc'!C7-(($B29*360*'Post Duration Calc'!C7)/(60*1000000))-C7</f>
        <v>43.007812999999999</v>
      </c>
      <c r="D29" s="12">
        <f>'End of Main Deg Calc'!D7-(($B29*360*'Post Duration Calc'!D7)/(60*1000000))-D7</f>
        <v>38.664994657900721</v>
      </c>
      <c r="E29" s="12">
        <f>'End of Main Deg Calc'!E7-(($B29*360*'Post Duration Calc'!E7)/(60*1000000))-E7</f>
        <v>37.112162454908187</v>
      </c>
      <c r="F29" s="12">
        <f>'End of Main Deg Calc'!F7-(($B29*360*'Post Duration Calc'!F7)/(60*1000000))-F7</f>
        <v>34.685099549030738</v>
      </c>
      <c r="G29" s="12">
        <f>'End of Main Deg Calc'!G7-(($B29*360*'Post Duration Calc'!G7)/(60*1000000))-G7</f>
        <v>27.004211203200001</v>
      </c>
      <c r="H29" s="12">
        <f>'End of Main Deg Calc'!H7-(($B29*360*'Post Duration Calc'!H7)/(60*1000000))-H7</f>
        <v>22.172748800000001</v>
      </c>
      <c r="I29" s="12">
        <f>'End of Main Deg Calc'!I7-(($B29*360*'Post Duration Calc'!I7)/(60*1000000))-I7</f>
        <v>19.413654908800002</v>
      </c>
      <c r="J29" s="12">
        <f>'End of Main Deg Calc'!J7-(($B29*360*'Post Duration Calc'!J7)/(60*1000000))-J7</f>
        <v>17.5833651184</v>
      </c>
      <c r="K29" s="12">
        <f>'End of Main Deg Calc'!K7-(($B29*360*'Post Duration Calc'!K7)/(60*1000000))-K7</f>
        <v>16.127574193600001</v>
      </c>
      <c r="L29" s="12">
        <f>'End of Main Deg Calc'!L7-(($B29*360*'Post Duration Calc'!L7)/(60*1000000))-L7</f>
        <v>14.235335291200002</v>
      </c>
      <c r="M29" s="12">
        <f>'End of Main Deg Calc'!M7-(($B29*360*'Post Duration Calc'!M7)/(60*1000000))-M7</f>
        <v>11.466696064000001</v>
      </c>
      <c r="N29" s="12">
        <f>'End of Main Deg Calc'!N7-(($B29*360*'Post Duration Calc'!N7)/(60*1000000))-N7</f>
        <v>9.6018988960000016</v>
      </c>
      <c r="O29" s="12">
        <f>'End of Main Deg Calc'!O7-(($B29*360*'Post Duration Calc'!O7)/(60*1000000))-O7</f>
        <v>8.748500785600001</v>
      </c>
      <c r="P29" s="12">
        <f>'End of Main Deg Calc'!P7-(($B29*360*'Post Duration Calc'!P7)/(60*1000000))-P7</f>
        <v>7.781767993599999</v>
      </c>
      <c r="Q29" s="12">
        <f>'End of Main Deg Calc'!Q7-(($B29*360*'Post Duration Calc'!Q7)/(60*1000000))-Q7</f>
        <v>7.0543910736000015</v>
      </c>
      <c r="R29" s="12">
        <f>'End of Main Deg Calc'!R7-(($B29*360*'Post Duration Calc'!R7)/(60*1000000))-R7</f>
        <v>6.0924016416000022</v>
      </c>
      <c r="T29" s="10"/>
      <c r="U29" s="11"/>
    </row>
    <row r="30" spans="1:37" x14ac:dyDescent="0.25">
      <c r="A30" s="48"/>
      <c r="B30" s="19">
        <v>1400</v>
      </c>
      <c r="C30" s="12">
        <f>'End of Main Deg Calc'!C8-(($B30*360*'Post Duration Calc'!C8)/(60*1000000))-C8</f>
        <v>43.007812999999999</v>
      </c>
      <c r="D30" s="12">
        <f>'End of Main Deg Calc'!D8-(($B30*360*'Post Duration Calc'!D8)/(60*1000000))-D8</f>
        <v>38.136394071152139</v>
      </c>
      <c r="E30" s="12">
        <f>'End of Main Deg Calc'!E8-(($B30*360*'Post Duration Calc'!E8)/(60*1000000))-E8</f>
        <v>36.904799292292473</v>
      </c>
      <c r="F30" s="12">
        <f>'End of Main Deg Calc'!F8-(($B30*360*'Post Duration Calc'!F8)/(60*1000000))-F8</f>
        <v>36.162354740304657</v>
      </c>
      <c r="G30" s="12">
        <f>'End of Main Deg Calc'!G8-(($B30*360*'Post Duration Calc'!G8)/(60*1000000))-G8</f>
        <v>30.451606607999999</v>
      </c>
      <c r="H30" s="12">
        <f>'End of Main Deg Calc'!H8-(($B30*360*'Post Duration Calc'!H8)/(60*1000000))-H8</f>
        <v>24.079573501333336</v>
      </c>
      <c r="I30" s="12">
        <f>'End of Main Deg Calc'!I8-(($B30*360*'Post Duration Calc'!I8)/(60*1000000))-I8</f>
        <v>19.399534656</v>
      </c>
      <c r="J30" s="12">
        <f>'End of Main Deg Calc'!J8-(($B30*360*'Post Duration Calc'!J8)/(60*1000000))-J8</f>
        <v>19.226933968000001</v>
      </c>
      <c r="K30" s="12">
        <f>'End of Main Deg Calc'!K8-(($B30*360*'Post Duration Calc'!K8)/(60*1000000))-K8</f>
        <v>17.525206191999999</v>
      </c>
      <c r="L30" s="12">
        <f>'End of Main Deg Calc'!L8-(($B30*360*'Post Duration Calc'!L8)/(60*1000000))-L8</f>
        <v>15.778025680000002</v>
      </c>
      <c r="M30" s="12">
        <f>'End of Main Deg Calc'!M8-(($B30*360*'Post Duration Calc'!M8)/(60*1000000))-M8</f>
        <v>13.574748716800002</v>
      </c>
      <c r="N30" s="12">
        <f>'End of Main Deg Calc'!N8-(($B30*360*'Post Duration Calc'!N8)/(60*1000000))-N8</f>
        <v>11.761825369600004</v>
      </c>
      <c r="O30" s="12">
        <f>'End of Main Deg Calc'!O8-(($B30*360*'Post Duration Calc'!O8)/(60*1000000))-O8</f>
        <v>10.6869825936</v>
      </c>
      <c r="P30" s="12">
        <f>'End of Main Deg Calc'!P8-(($B30*360*'Post Duration Calc'!P8)/(60*1000000))-P8</f>
        <v>9.7114092143999997</v>
      </c>
      <c r="Q30" s="12">
        <f>'End of Main Deg Calc'!Q8-(($B30*360*'Post Duration Calc'!Q8)/(60*1000000))-Q8</f>
        <v>8.8738702463999992</v>
      </c>
      <c r="R30" s="12">
        <f>'End of Main Deg Calc'!R8-(($B30*360*'Post Duration Calc'!R8)/(60*1000000))-R8</f>
        <v>7.8882681744000003</v>
      </c>
      <c r="T30" s="10"/>
      <c r="U30" s="11"/>
    </row>
    <row r="31" spans="1:37" x14ac:dyDescent="0.25">
      <c r="A31" s="48"/>
      <c r="B31" s="19">
        <v>1550</v>
      </c>
      <c r="C31" s="12">
        <f>'End of Main Deg Calc'!C9-(($B31*360*'Post Duration Calc'!C9)/(60*1000000))-C9</f>
        <v>43.007812999999999</v>
      </c>
      <c r="D31" s="12">
        <f>'End of Main Deg Calc'!D9-(($B31*360*'Post Duration Calc'!D9)/(60*1000000))-D9</f>
        <v>37.97443058656404</v>
      </c>
      <c r="E31" s="12">
        <f>'End of Main Deg Calc'!E9-(($B31*360*'Post Duration Calc'!E9)/(60*1000000))-E9</f>
        <v>36.65954941403929</v>
      </c>
      <c r="F31" s="12">
        <f>'End of Main Deg Calc'!F9-(($B31*360*'Post Duration Calc'!F9)/(60*1000000))-F9</f>
        <v>35.961228669599997</v>
      </c>
      <c r="G31" s="12">
        <f>'End of Main Deg Calc'!G9-(($B31*360*'Post Duration Calc'!G9)/(60*1000000))-G9</f>
        <v>29.54784536</v>
      </c>
      <c r="H31" s="12">
        <f>'End of Main Deg Calc'!H9-(($B31*360*'Post Duration Calc'!H9)/(60*1000000))-H9</f>
        <v>25.633286682666665</v>
      </c>
      <c r="I31" s="12">
        <f>'End of Main Deg Calc'!I9-(($B31*360*'Post Duration Calc'!I9)/(60*1000000))-I9</f>
        <v>20.739316939599998</v>
      </c>
      <c r="J31" s="12">
        <f>'End of Main Deg Calc'!J9-(($B31*360*'Post Duration Calc'!J9)/(60*1000000))-J9</f>
        <v>17.800595663999999</v>
      </c>
      <c r="K31" s="12">
        <f>'End of Main Deg Calc'!K9-(($B31*360*'Post Duration Calc'!K9)/(60*1000000))-K9</f>
        <v>15.958911388000001</v>
      </c>
      <c r="L31" s="12">
        <f>'End of Main Deg Calc'!L9-(($B31*360*'Post Duration Calc'!L9)/(60*1000000))-L9</f>
        <v>14.303728402600001</v>
      </c>
      <c r="M31" s="12">
        <f>'End of Main Deg Calc'!M9-(($B31*360*'Post Duration Calc'!M9)/(60*1000000))-M9</f>
        <v>11.375766736000003</v>
      </c>
      <c r="N31" s="12">
        <f>'End of Main Deg Calc'!N9-(($B31*360*'Post Duration Calc'!N9)/(60*1000000))-N9</f>
        <v>9.3200718719999998</v>
      </c>
      <c r="O31" s="12">
        <f>'End of Main Deg Calc'!O9-(($B31*360*'Post Duration Calc'!O9)/(60*1000000))-O9</f>
        <v>10.3543818114</v>
      </c>
      <c r="P31" s="12">
        <f>'End of Main Deg Calc'!P9-(($B31*360*'Post Duration Calc'!P9)/(60*1000000))-P9</f>
        <v>9.7065933804000011</v>
      </c>
      <c r="Q31" s="12">
        <f>'End of Main Deg Calc'!Q9-(($B31*360*'Post Duration Calc'!Q9)/(60*1000000))-Q9</f>
        <v>9.0243006287999954</v>
      </c>
      <c r="R31" s="12">
        <f>'End of Main Deg Calc'!R9-(($B31*360*'Post Duration Calc'!R9)/(60*1000000))-R9</f>
        <v>8.5722386399999984</v>
      </c>
      <c r="T31" s="10"/>
      <c r="U31" s="11"/>
    </row>
    <row r="32" spans="1:37" x14ac:dyDescent="0.25">
      <c r="A32" s="48"/>
      <c r="B32" s="19">
        <v>1700</v>
      </c>
      <c r="C32" s="12">
        <f>'End of Main Deg Calc'!C10-(($B32*360*'Post Duration Calc'!C10)/(60*1000000))-C10</f>
        <v>43.007812999999999</v>
      </c>
      <c r="D32" s="12">
        <f>'End of Main Deg Calc'!D10-(($B32*360*'Post Duration Calc'!D10)/(60*1000000))-D10</f>
        <v>37.884786670787463</v>
      </c>
      <c r="E32" s="12">
        <f>'End of Main Deg Calc'!E10-(($B32*360*'Post Duration Calc'!E10)/(60*1000000))-E10</f>
        <v>37.655521542056157</v>
      </c>
      <c r="F32" s="12">
        <f>'End of Main Deg Calc'!F10-(($B32*360*'Post Duration Calc'!F10)/(60*1000000))-F10</f>
        <v>37.516029579200001</v>
      </c>
      <c r="G32" s="12">
        <f>'End of Main Deg Calc'!G10-(($B32*360*'Post Duration Calc'!G10)/(60*1000000))-G10</f>
        <v>31.347061615999998</v>
      </c>
      <c r="H32" s="12">
        <f>'End of Main Deg Calc'!H10-(($B32*360*'Post Duration Calc'!H10)/(60*1000000))-H10</f>
        <v>24.481541034666666</v>
      </c>
      <c r="I32" s="12">
        <f>'End of Main Deg Calc'!I10-(($B32*360*'Post Duration Calc'!I10)/(60*1000000))-I10</f>
        <v>21.1591856352</v>
      </c>
      <c r="J32" s="12">
        <f>'End of Main Deg Calc'!J10-(($B32*360*'Post Duration Calc'!J10)/(60*1000000))-J10</f>
        <v>17.366076648</v>
      </c>
      <c r="K32" s="12">
        <f>'End of Main Deg Calc'!K10-(($B32*360*'Post Duration Calc'!K10)/(60*1000000))-K10</f>
        <v>14.680479664</v>
      </c>
      <c r="L32" s="12">
        <f>'End of Main Deg Calc'!L10-(($B32*360*'Post Duration Calc'!L10)/(60*1000000))-L10</f>
        <v>12.081054911999999</v>
      </c>
      <c r="M32" s="12">
        <f>'End of Main Deg Calc'!M10-(($B32*360*'Post Duration Calc'!M10)/(60*1000000))-M10</f>
        <v>8.7610927679999975</v>
      </c>
      <c r="N32" s="12">
        <f>'End of Main Deg Calc'!N10-(($B32*360*'Post Duration Calc'!N10)/(60*1000000))-N10</f>
        <v>6.760811572799998</v>
      </c>
      <c r="O32" s="12">
        <f>'End of Main Deg Calc'!O10-(($B32*360*'Post Duration Calc'!O10)/(60*1000000))-O10</f>
        <v>7.4839867815999987</v>
      </c>
      <c r="P32" s="12">
        <f>'End of Main Deg Calc'!P10-(($B32*360*'Post Duration Calc'!P10)/(60*1000000))-P10</f>
        <v>7.2913950000000014</v>
      </c>
      <c r="Q32" s="12">
        <f>'End of Main Deg Calc'!Q10-(($B32*360*'Post Duration Calc'!Q10)/(60*1000000))-Q10</f>
        <v>7.1262929039999996</v>
      </c>
      <c r="R32" s="12">
        <f>'End of Main Deg Calc'!R10-(($B32*360*'Post Duration Calc'!R10)/(60*1000000))-R10</f>
        <v>6.7100957759999993</v>
      </c>
      <c r="T32" s="10"/>
      <c r="U32" s="11"/>
    </row>
    <row r="33" spans="1:37" x14ac:dyDescent="0.25">
      <c r="A33" s="48"/>
      <c r="B33" s="19">
        <v>1800</v>
      </c>
      <c r="C33" s="12">
        <f>'End of Main Deg Calc'!C11-(($B33*360*'Post Duration Calc'!C11)/(60*1000000))-C11</f>
        <v>43.007812999999999</v>
      </c>
      <c r="D33" s="12">
        <f>'End of Main Deg Calc'!D11-(($B33*360*'Post Duration Calc'!D11)/(60*1000000))-D11</f>
        <v>37.820139618459805</v>
      </c>
      <c r="E33" s="12">
        <f>'End of Main Deg Calc'!E11-(($B33*360*'Post Duration Calc'!E11)/(60*1000000))-E11</f>
        <v>37.489876600784775</v>
      </c>
      <c r="F33" s="12">
        <f>'End of Main Deg Calc'!F11-(($B33*360*'Post Duration Calc'!F11)/(60*1000000))-F11</f>
        <v>37.157094478399998</v>
      </c>
      <c r="G33" s="12">
        <f>'End of Main Deg Calc'!G11-(($B33*360*'Post Duration Calc'!G11)/(60*1000000))-G11</f>
        <v>32.514025079999996</v>
      </c>
      <c r="H33" s="12">
        <f>'End of Main Deg Calc'!H11-(($B33*360*'Post Duration Calc'!H11)/(60*1000000))-H11</f>
        <v>24.350183000000001</v>
      </c>
      <c r="I33" s="12">
        <f>'End of Main Deg Calc'!I11-(($B33*360*'Post Duration Calc'!I11)/(60*1000000))-I11</f>
        <v>20.251471944000002</v>
      </c>
      <c r="J33" s="12">
        <f>'End of Main Deg Calc'!J11-(($B33*360*'Post Duration Calc'!J11)/(60*1000000))-J11</f>
        <v>17.764881543999998</v>
      </c>
      <c r="K33" s="12">
        <f>'End of Main Deg Calc'!K11-(($B33*360*'Post Duration Calc'!K11)/(60*1000000))-K11</f>
        <v>14.450448975999997</v>
      </c>
      <c r="L33" s="12">
        <f>'End of Main Deg Calc'!L11-(($B33*360*'Post Duration Calc'!L11)/(60*1000000))-L11</f>
        <v>11.759278344000002</v>
      </c>
      <c r="M33" s="12">
        <f>'End of Main Deg Calc'!M11-(($B33*360*'Post Duration Calc'!M11)/(60*1000000))-M11</f>
        <v>8.0344761376000022</v>
      </c>
      <c r="N33" s="12">
        <f>'End of Main Deg Calc'!N11-(($B33*360*'Post Duration Calc'!N11)/(60*1000000))-N11</f>
        <v>5.9369516448000006</v>
      </c>
      <c r="O33" s="12">
        <f>'End of Main Deg Calc'!O11-(($B33*360*'Post Duration Calc'!O11)/(60*1000000))-O11</f>
        <v>6.3462969999999999</v>
      </c>
      <c r="P33" s="12">
        <f>'End of Main Deg Calc'!P11-(($B33*360*'Post Duration Calc'!P11)/(60*1000000))-P11</f>
        <v>5.8042942480000015</v>
      </c>
      <c r="Q33" s="12">
        <f>'End of Main Deg Calc'!Q11-(($B33*360*'Post Duration Calc'!Q11)/(60*1000000))-Q11</f>
        <v>6.1997902479999993</v>
      </c>
      <c r="R33" s="12">
        <f>'End of Main Deg Calc'!R11-(($B33*360*'Post Duration Calc'!R11)/(60*1000000))-R11</f>
        <v>5.6691300880000064</v>
      </c>
      <c r="T33" s="10"/>
      <c r="U33" s="11"/>
    </row>
    <row r="34" spans="1:37" x14ac:dyDescent="0.25">
      <c r="A34" s="48"/>
      <c r="B34" s="19">
        <v>2000</v>
      </c>
      <c r="C34" s="12">
        <f>'End of Main Deg Calc'!C12-(($B34*360*'Post Duration Calc'!C12)/(60*1000000))-C12</f>
        <v>39.960937999999999</v>
      </c>
      <c r="D34" s="12">
        <f>'End of Main Deg Calc'!D12-(($B34*360*'Post Duration Calc'!D12)/(60*1000000))-D12</f>
        <v>34.506361592565248</v>
      </c>
      <c r="E34" s="12">
        <f>'End of Main Deg Calc'!E12-(($B34*360*'Post Duration Calc'!E12)/(60*1000000))-E12</f>
        <v>35.458725000000001</v>
      </c>
      <c r="F34" s="12">
        <f>'End of Main Deg Calc'!F12-(($B34*360*'Post Duration Calc'!F12)/(60*1000000))-F12</f>
        <v>36.749097704</v>
      </c>
      <c r="G34" s="12">
        <f>'End of Main Deg Calc'!G12-(($B34*360*'Post Duration Calc'!G12)/(60*1000000))-G12</f>
        <v>31.778661239999998</v>
      </c>
      <c r="H34" s="12">
        <f>'End of Main Deg Calc'!H12-(($B34*360*'Post Duration Calc'!H12)/(60*1000000))-H12</f>
        <v>24.259550386666668</v>
      </c>
      <c r="I34" s="12">
        <f>'End of Main Deg Calc'!I12-(($B34*360*'Post Duration Calc'!I12)/(60*1000000))-I12</f>
        <v>23.373460184000002</v>
      </c>
      <c r="J34" s="12">
        <f>'End of Main Deg Calc'!J12-(($B34*360*'Post Duration Calc'!J12)/(60*1000000))-J12</f>
        <v>19.023680855999999</v>
      </c>
      <c r="K34" s="12">
        <f>'End of Main Deg Calc'!K12-(($B34*360*'Post Duration Calc'!K12)/(60*1000000))-K12</f>
        <v>14.285384248</v>
      </c>
      <c r="L34" s="12">
        <f>'End of Main Deg Calc'!L12-(($B34*360*'Post Duration Calc'!L12)/(60*1000000))-L12</f>
        <v>8.7241192960000014</v>
      </c>
      <c r="M34" s="12">
        <f>'End of Main Deg Calc'!M12-(($B34*360*'Post Duration Calc'!M12)/(60*1000000))-M12</f>
        <v>4.7207573200000006</v>
      </c>
      <c r="N34" s="12">
        <f>'End of Main Deg Calc'!N12-(($B34*360*'Post Duration Calc'!N12)/(60*1000000))-N12</f>
        <v>2.5486536399999977</v>
      </c>
      <c r="O34" s="12">
        <f>'End of Main Deg Calc'!O12-(($B34*360*'Post Duration Calc'!O12)/(60*1000000))-O12</f>
        <v>1.5678099600000053</v>
      </c>
      <c r="P34" s="12">
        <f>'End of Main Deg Calc'!P12-(($B34*360*'Post Duration Calc'!P12)/(60*1000000))-P12</f>
        <v>3.419328359999998</v>
      </c>
      <c r="Q34" s="12">
        <f>'End of Main Deg Calc'!Q12-(($B34*360*'Post Duration Calc'!Q12)/(60*1000000))-Q12</f>
        <v>3.8139659920000035</v>
      </c>
      <c r="R34" s="12">
        <f>'End of Main Deg Calc'!R12-(($B34*360*'Post Duration Calc'!R12)/(60*1000000))-R12</f>
        <v>3.6704032240000011</v>
      </c>
      <c r="T34" s="10"/>
      <c r="U34" s="11"/>
    </row>
    <row r="35" spans="1:37" x14ac:dyDescent="0.25">
      <c r="A35" s="48"/>
      <c r="B35" s="19">
        <v>2200</v>
      </c>
      <c r="C35" s="12">
        <f>'End of Main Deg Calc'!C13-(($B35*360*'Post Duration Calc'!C13)/(60*1000000))-C13</f>
        <v>39.492187999999999</v>
      </c>
      <c r="D35" s="12">
        <f>'End of Main Deg Calc'!D13-(($B35*360*'Post Duration Calc'!D13)/(60*1000000))-D13</f>
        <v>33.286619088000002</v>
      </c>
      <c r="E35" s="12">
        <f>'End of Main Deg Calc'!E13-(($B35*360*'Post Duration Calc'!E13)/(60*1000000))-E13</f>
        <v>31.065058846399999</v>
      </c>
      <c r="F35" s="12">
        <f>'End of Main Deg Calc'!F13-(($B35*360*'Post Duration Calc'!F13)/(60*1000000))-F13</f>
        <v>29.418123262399998</v>
      </c>
      <c r="G35" s="12">
        <f>'End of Main Deg Calc'!G13-(($B35*360*'Post Duration Calc'!G13)/(60*1000000))-G13</f>
        <v>25.279464863999998</v>
      </c>
      <c r="H35" s="12">
        <f>'End of Main Deg Calc'!H13-(($B35*360*'Post Duration Calc'!H13)/(60*1000000))-H13</f>
        <v>21.496723125333332</v>
      </c>
      <c r="I35" s="12">
        <f>'End of Main Deg Calc'!I13-(($B35*360*'Post Duration Calc'!I13)/(60*1000000))-I13</f>
        <v>17.505228585600001</v>
      </c>
      <c r="J35" s="12">
        <f>'End of Main Deg Calc'!J13-(($B35*360*'Post Duration Calc'!J13)/(60*1000000))-J13</f>
        <v>13.7596256512</v>
      </c>
      <c r="K35" s="12">
        <f>'End of Main Deg Calc'!K13-(($B35*360*'Post Duration Calc'!K13)/(60*1000000))-K13</f>
        <v>9.1982792495999988</v>
      </c>
      <c r="L35" s="12">
        <f>'End of Main Deg Calc'!L13-(($B35*360*'Post Duration Calc'!L13)/(60*1000000))-L13</f>
        <v>6.5080077359999962</v>
      </c>
      <c r="M35" s="12">
        <f>'End of Main Deg Calc'!M13-(($B35*360*'Post Duration Calc'!M13)/(60*1000000))-M13</f>
        <v>2.2150280208000055</v>
      </c>
      <c r="N35" s="12">
        <f>'End of Main Deg Calc'!N13-(($B35*360*'Post Duration Calc'!N13)/(60*1000000))-N13</f>
        <v>1.9258791999999971</v>
      </c>
      <c r="O35" s="12">
        <f>'End of Main Deg Calc'!O13-(($B35*360*'Post Duration Calc'!O13)/(60*1000000))-O13</f>
        <v>2.1889500159999926</v>
      </c>
      <c r="P35" s="12">
        <f>'End of Main Deg Calc'!P13-(($B35*360*'Post Duration Calc'!P13)/(60*1000000))-P13</f>
        <v>2.6187346719999951</v>
      </c>
      <c r="Q35" s="12">
        <f>'End of Main Deg Calc'!Q13-(($B35*360*'Post Duration Calc'!Q13)/(60*1000000))-Q13</f>
        <v>3.5087257680000015</v>
      </c>
      <c r="R35" s="12">
        <f>'End of Main Deg Calc'!R13-(($B35*360*'Post Duration Calc'!R13)/(60*1000000))-R13</f>
        <v>3.2088021743999988</v>
      </c>
      <c r="T35" s="10"/>
      <c r="U35" s="11"/>
    </row>
    <row r="36" spans="1:37" x14ac:dyDescent="0.25">
      <c r="A36" s="48"/>
      <c r="B36" s="19">
        <v>2400</v>
      </c>
      <c r="C36" s="12">
        <f>'End of Main Deg Calc'!C14-(($B36*360*'Post Duration Calc'!C14)/(60*1000000))-C14</f>
        <v>39.023437999999999</v>
      </c>
      <c r="D36" s="12">
        <f>'End of Main Deg Calc'!D14-(($B36*360*'Post Duration Calc'!D14)/(60*1000000))-D14</f>
        <v>31.018520792</v>
      </c>
      <c r="E36" s="12">
        <f>'End of Main Deg Calc'!E14-(($B36*360*'Post Duration Calc'!E14)/(60*1000000))-E14</f>
        <v>26.634182468799999</v>
      </c>
      <c r="F36" s="12">
        <f>'End of Main Deg Calc'!F14-(($B36*360*'Post Duration Calc'!F14)/(60*1000000))-F14</f>
        <v>23.577947164800001</v>
      </c>
      <c r="G36" s="12">
        <f>'End of Main Deg Calc'!G14-(($B36*360*'Post Duration Calc'!G14)/(60*1000000))-G14</f>
        <v>19.282872735999998</v>
      </c>
      <c r="H36" s="12">
        <f>'End of Main Deg Calc'!H14-(($B36*360*'Post Duration Calc'!H14)/(60*1000000))-H14</f>
        <v>15.123448287999999</v>
      </c>
      <c r="I36" s="12">
        <f>'End of Main Deg Calc'!I14-(($B36*360*'Post Duration Calc'!I14)/(60*1000000))-I14</f>
        <v>11.277160718399998</v>
      </c>
      <c r="J36" s="12">
        <f>'End of Main Deg Calc'!J14-(($B36*360*'Post Duration Calc'!J14)/(60*1000000))-J14</f>
        <v>8.1156019631999996</v>
      </c>
      <c r="K36" s="12">
        <f>'End of Main Deg Calc'!K14-(($B36*360*'Post Duration Calc'!K14)/(60*1000000))-K14</f>
        <v>4.993831377600003</v>
      </c>
      <c r="L36" s="12">
        <f>'End of Main Deg Calc'!L14-(($B36*360*'Post Duration Calc'!L14)/(60*1000000))-L14</f>
        <v>3.1665625487999982</v>
      </c>
      <c r="M36" s="12">
        <f>'End of Main Deg Calc'!M14-(($B36*360*'Post Duration Calc'!M14)/(60*1000000))-M14</f>
        <v>0.63557740320000278</v>
      </c>
      <c r="N36" s="12">
        <f>'End of Main Deg Calc'!N14-(($B36*360*'Post Duration Calc'!N14)/(60*1000000))-N14</f>
        <v>1.0241819200000037</v>
      </c>
      <c r="O36" s="12">
        <f>'End of Main Deg Calc'!O14-(($B36*360*'Post Duration Calc'!O14)/(60*1000000))-O14</f>
        <v>1.134956631999998</v>
      </c>
      <c r="P36" s="12">
        <f>'End of Main Deg Calc'!P14-(($B36*360*'Post Duration Calc'!P14)/(60*1000000))-P14</f>
        <v>1.593806592</v>
      </c>
      <c r="Q36" s="12">
        <f>'End of Main Deg Calc'!Q14-(($B36*360*'Post Duration Calc'!Q14)/(60*1000000))-Q14</f>
        <v>3.2571219839999976</v>
      </c>
      <c r="R36" s="12">
        <f>'End of Main Deg Calc'!R14-(($B36*360*'Post Duration Calc'!R14)/(60*1000000))-R14</f>
        <v>3.0531787727999991</v>
      </c>
      <c r="T36" s="10"/>
      <c r="U36" s="11"/>
    </row>
    <row r="37" spans="1:37" x14ac:dyDescent="0.25">
      <c r="A37" s="48"/>
      <c r="B37" s="19">
        <v>2600</v>
      </c>
      <c r="C37" s="12">
        <f>'End of Main Deg Calc'!C15-(($B37*360*'Post Duration Calc'!C15)/(60*1000000))-C15</f>
        <v>37.96875</v>
      </c>
      <c r="D37" s="12">
        <f>'End of Main Deg Calc'!D15-(($B37*360*'Post Duration Calc'!D15)/(60*1000000))-D15</f>
        <v>29.716592395199999</v>
      </c>
      <c r="E37" s="12">
        <f>'End of Main Deg Calc'!E15-(($B37*360*'Post Duration Calc'!E15)/(60*1000000))-E15</f>
        <v>25.227039179199998</v>
      </c>
      <c r="F37" s="12">
        <f>'End of Main Deg Calc'!F15-(($B37*360*'Post Duration Calc'!F15)/(60*1000000))-F15</f>
        <v>22.635066475199999</v>
      </c>
      <c r="G37" s="12">
        <f>'End of Main Deg Calc'!G15-(($B37*360*'Post Duration Calc'!G15)/(60*1000000))-G15</f>
        <v>19.962044463999998</v>
      </c>
      <c r="H37" s="12">
        <f>'End of Main Deg Calc'!H15-(($B37*360*'Post Duration Calc'!H15)/(60*1000000))-H15</f>
        <v>15.237283746666666</v>
      </c>
      <c r="I37" s="12">
        <f>'End of Main Deg Calc'!I15-(($B37*360*'Post Duration Calc'!I15)/(60*1000000))-I15</f>
        <v>12.509892361599999</v>
      </c>
      <c r="J37" s="12">
        <f>'End of Main Deg Calc'!J15-(($B37*360*'Post Duration Calc'!J15)/(60*1000000))-J15</f>
        <v>7.1317458768000002</v>
      </c>
      <c r="K37" s="12">
        <f>'End of Main Deg Calc'!K15-(($B37*360*'Post Duration Calc'!K15)/(60*1000000))-K15</f>
        <v>4.308135268800001</v>
      </c>
      <c r="L37" s="12">
        <f>'End of Main Deg Calc'!L15-(($B37*360*'Post Duration Calc'!L15)/(60*1000000))-L15</f>
        <v>2.3918394095999957</v>
      </c>
      <c r="M37" s="12">
        <f>'End of Main Deg Calc'!M15-(($B37*360*'Post Duration Calc'!M15)/(60*1000000))-M15</f>
        <v>0.11059283200000181</v>
      </c>
      <c r="N37" s="12">
        <f>'End of Main Deg Calc'!N15-(($B37*360*'Post Duration Calc'!N15)/(60*1000000))-N15</f>
        <v>-8.9427919999998551E-2</v>
      </c>
      <c r="O37" s="12">
        <f>'End of Main Deg Calc'!O15-(($B37*360*'Post Duration Calc'!O15)/(60*1000000))-O15</f>
        <v>1.7469240687999985</v>
      </c>
      <c r="P37" s="12">
        <f>'End of Main Deg Calc'!P15-(($B37*360*'Post Duration Calc'!P15)/(60*1000000))-P15</f>
        <v>3.0430615344000032</v>
      </c>
      <c r="Q37" s="12">
        <f>'End of Main Deg Calc'!Q15-(($B37*360*'Post Duration Calc'!Q15)/(60*1000000))-Q15</f>
        <v>5.0620424591999971</v>
      </c>
      <c r="R37" s="12">
        <f>'End of Main Deg Calc'!R15-(($B37*360*'Post Duration Calc'!R15)/(60*1000000))-R15</f>
        <v>4.4624338111999968</v>
      </c>
      <c r="T37" s="10"/>
      <c r="U37" s="11"/>
    </row>
    <row r="38" spans="1:37" x14ac:dyDescent="0.25">
      <c r="A38" s="48"/>
      <c r="B38" s="19">
        <v>2800</v>
      </c>
      <c r="C38" s="12">
        <f>'End of Main Deg Calc'!C16-(($B38*360*'Post Duration Calc'!C16)/(60*1000000))-C16</f>
        <v>37.96875</v>
      </c>
      <c r="D38" s="12">
        <f>'End of Main Deg Calc'!D16-(($B38*360*'Post Duration Calc'!D16)/(60*1000000))-D16</f>
        <v>29.4819599472</v>
      </c>
      <c r="E38" s="12">
        <f>'End of Main Deg Calc'!E16-(($B38*360*'Post Duration Calc'!E16)/(60*1000000))-E16</f>
        <v>25.402006537600002</v>
      </c>
      <c r="F38" s="12">
        <f>'End of Main Deg Calc'!F16-(($B38*360*'Post Duration Calc'!F16)/(60*1000000))-F16</f>
        <v>21.943418968000003</v>
      </c>
      <c r="G38" s="12">
        <f>'End of Main Deg Calc'!G16-(($B38*360*'Post Duration Calc'!G16)/(60*1000000))-G16</f>
        <v>19.433565951999999</v>
      </c>
      <c r="H38" s="12">
        <f>'End of Main Deg Calc'!H16-(($B38*360*'Post Duration Calc'!H16)/(60*1000000))-H16</f>
        <v>15.827621826666665</v>
      </c>
      <c r="I38" s="12">
        <f>'End of Main Deg Calc'!I16-(($B38*360*'Post Duration Calc'!I16)/(60*1000000))-I16</f>
        <v>13.359134366399999</v>
      </c>
      <c r="J38" s="12">
        <f>'End of Main Deg Calc'!J16-(($B38*360*'Post Duration Calc'!J16)/(60*1000000))-J16</f>
        <v>7.6592980271999984</v>
      </c>
      <c r="K38" s="12">
        <f>'End of Main Deg Calc'!K16-(($B38*360*'Post Duration Calc'!K16)/(60*1000000))-K16</f>
        <v>6.305525363200001</v>
      </c>
      <c r="L38" s="12">
        <f>'End of Main Deg Calc'!L16-(($B38*360*'Post Duration Calc'!L16)/(60*1000000))-L16</f>
        <v>3.7757921152000051</v>
      </c>
      <c r="M38" s="12">
        <f>'End of Main Deg Calc'!M16-(($B38*360*'Post Duration Calc'!M16)/(60*1000000))-M16</f>
        <v>0.89676380800000288</v>
      </c>
      <c r="N38" s="12">
        <f>'End of Main Deg Calc'!N16-(($B38*360*'Post Duration Calc'!N16)/(60*1000000))-N16</f>
        <v>1.341366960000002</v>
      </c>
      <c r="O38" s="12">
        <f>'End of Main Deg Calc'!O16-(($B38*360*'Post Duration Calc'!O16)/(60*1000000))-O16</f>
        <v>-1.0203244113884153</v>
      </c>
      <c r="P38" s="12">
        <f>'End of Main Deg Calc'!P16-(($B38*360*'Post Duration Calc'!P16)/(60*1000000))-P16</f>
        <v>2.0129788226797416</v>
      </c>
      <c r="Q38" s="12">
        <f>'End of Main Deg Calc'!Q16-(($B38*360*'Post Duration Calc'!Q16)/(60*1000000))-Q16</f>
        <v>3.8900415461810951</v>
      </c>
      <c r="R38" s="12">
        <f>'End of Main Deg Calc'!R16-(($B38*360*'Post Duration Calc'!R16)/(60*1000000))-R16</f>
        <v>3.0998539721864979</v>
      </c>
      <c r="T38" s="10"/>
      <c r="U38" s="11"/>
    </row>
    <row r="39" spans="1:37" x14ac:dyDescent="0.25">
      <c r="A39" s="48"/>
      <c r="B39" s="19">
        <v>2900</v>
      </c>
      <c r="C39" s="12">
        <f>'End of Main Deg Calc'!C17-(($B39*360*'Post Duration Calc'!C17)/(60*1000000))-C17</f>
        <v>33.046875</v>
      </c>
      <c r="D39" s="12">
        <f>'End of Main Deg Calc'!D17-(($B39*360*'Post Duration Calc'!D17)/(60*1000000))-D17</f>
        <v>27.231967940800001</v>
      </c>
      <c r="E39" s="12">
        <f>'End of Main Deg Calc'!E17-(($B39*360*'Post Duration Calc'!E17)/(60*1000000))-E17</f>
        <v>25.155015841599997</v>
      </c>
      <c r="F39" s="12">
        <f>'End of Main Deg Calc'!F17-(($B39*360*'Post Duration Calc'!F17)/(60*1000000))-F17</f>
        <v>23.402154043199999</v>
      </c>
      <c r="G39" s="12">
        <f>'End of Main Deg Calc'!G17-(($B39*360*'Post Duration Calc'!G17)/(60*1000000))-G17</f>
        <v>21.040719193600001</v>
      </c>
      <c r="H39" s="12">
        <f>'End of Main Deg Calc'!H17-(($B39*360*'Post Duration Calc'!H17)/(60*1000000))-H17</f>
        <v>17.216898949333338</v>
      </c>
      <c r="I39" s="12">
        <f>'End of Main Deg Calc'!I17-(($B39*360*'Post Duration Calc'!I17)/(60*1000000))-I17</f>
        <v>14.156463979199998</v>
      </c>
      <c r="J39" s="12">
        <f>'End of Main Deg Calc'!J17-(($B39*360*'Post Duration Calc'!J17)/(60*1000000))-J17</f>
        <v>10.225639777599998</v>
      </c>
      <c r="K39" s="12">
        <f>'End of Main Deg Calc'!K17-(($B39*360*'Post Duration Calc'!K17)/(60*1000000))-K17</f>
        <v>7.8626420896000013</v>
      </c>
      <c r="L39" s="12">
        <f>'End of Main Deg Calc'!L17-(($B39*360*'Post Duration Calc'!L17)/(60*1000000))-L17</f>
        <v>5.5334510847999994</v>
      </c>
      <c r="M39" s="12">
        <f>'End of Main Deg Calc'!M17-(($B39*360*'Post Duration Calc'!M17)/(60*1000000))-M17</f>
        <v>3.2899066463999986</v>
      </c>
      <c r="N39" s="12">
        <f>'End of Main Deg Calc'!N17-(($B39*360*'Post Duration Calc'!N17)/(60*1000000))-N17</f>
        <v>-7.2965265789612488E-2</v>
      </c>
      <c r="O39" s="12">
        <f>'End of Main Deg Calc'!O17-(($B39*360*'Post Duration Calc'!O17)/(60*1000000))-O17</f>
        <v>1.9342286615891311</v>
      </c>
      <c r="P39" s="12">
        <f>'End of Main Deg Calc'!P17-(($B39*360*'Post Duration Calc'!P17)/(60*1000000))-P17</f>
        <v>3.7110287545891332</v>
      </c>
      <c r="Q39" s="12">
        <f>'End of Main Deg Calc'!Q17-(($B39*360*'Post Duration Calc'!Q17)/(60*1000000))-Q17</f>
        <v>5.2550337712260671</v>
      </c>
      <c r="R39" s="12">
        <f>'End of Main Deg Calc'!R17-(($B39*360*'Post Duration Calc'!R17)/(60*1000000))-R17</f>
        <v>4.7986632173032433</v>
      </c>
      <c r="T39" s="10"/>
      <c r="U39" s="11"/>
    </row>
    <row r="40" spans="1:37" x14ac:dyDescent="0.25">
      <c r="A40" s="48"/>
      <c r="B40" s="19">
        <v>3000</v>
      </c>
      <c r="C40" s="12">
        <f>'End of Main Deg Calc'!C18-(($B40*360*'Post Duration Calc'!C18)/(60*1000000))-C18</f>
        <v>33.984375</v>
      </c>
      <c r="D40" s="12">
        <f>'End of Main Deg Calc'!D18-(($B40*360*'Post Duration Calc'!D18)/(60*1000000))-D18</f>
        <v>28.958697239999999</v>
      </c>
      <c r="E40" s="12">
        <f>'End of Main Deg Calc'!E18-(($B40*360*'Post Duration Calc'!E18)/(60*1000000))-E18</f>
        <v>27.770878679999999</v>
      </c>
      <c r="F40" s="12">
        <f>'End of Main Deg Calc'!F18-(($B40*360*'Post Duration Calc'!F18)/(60*1000000))-F18</f>
        <v>24.662724376</v>
      </c>
      <c r="G40" s="12">
        <f>'End of Main Deg Calc'!G18-(($B40*360*'Post Duration Calc'!G18)/(60*1000000))-G18</f>
        <v>22.255916392</v>
      </c>
      <c r="H40" s="12">
        <f>'End of Main Deg Calc'!H18-(($B40*360*'Post Duration Calc'!H18)/(60*1000000))-H18</f>
        <v>18.306472040000003</v>
      </c>
      <c r="I40" s="12">
        <f>'End of Main Deg Calc'!I18-(($B40*360*'Post Duration Calc'!I18)/(60*1000000))-I18</f>
        <v>14.646475480000003</v>
      </c>
      <c r="J40" s="12">
        <f>'End of Main Deg Calc'!J18-(($B40*360*'Post Duration Calc'!J18)/(60*1000000))-J18</f>
        <v>10.811098600000001</v>
      </c>
      <c r="K40" s="12">
        <f>'End of Main Deg Calc'!K18-(($B40*360*'Post Duration Calc'!K18)/(60*1000000))-K18</f>
        <v>7.9762217200000016</v>
      </c>
      <c r="L40" s="12">
        <f>'End of Main Deg Calc'!L18-(($B40*360*'Post Duration Calc'!L18)/(60*1000000))-L18</f>
        <v>5.7902828399999962</v>
      </c>
      <c r="M40" s="12">
        <f>'End of Main Deg Calc'!M18-(($B40*360*'Post Duration Calc'!M18)/(60*1000000))-M18</f>
        <v>3.1810990480000001</v>
      </c>
      <c r="N40" s="12">
        <f>'End of Main Deg Calc'!N18-(($B40*360*'Post Duration Calc'!N18)/(60*1000000))-N18</f>
        <v>0.76833081148672022</v>
      </c>
      <c r="O40" s="12">
        <f>'End of Main Deg Calc'!O18-(($B40*360*'Post Duration Calc'!O18)/(60*1000000))-O18</f>
        <v>0.61750567947974133</v>
      </c>
      <c r="P40" s="12">
        <f>'End of Main Deg Calc'!P18-(($B40*360*'Post Duration Calc'!P18)/(60*1000000))-P18</f>
        <v>1.4106036448455654</v>
      </c>
      <c r="Q40" s="12">
        <f>'End of Main Deg Calc'!Q18-(($B40*360*'Post Duration Calc'!Q18)/(60*1000000))-Q18</f>
        <v>3.2583886102113873</v>
      </c>
      <c r="R40" s="12">
        <f>'End of Main Deg Calc'!R18-(($B40*360*'Post Duration Calc'!R18)/(60*1000000))-R18</f>
        <v>2.2936735755772162</v>
      </c>
      <c r="T40" s="10"/>
      <c r="U40" s="11"/>
    </row>
    <row r="41" spans="1:37" x14ac:dyDescent="0.25">
      <c r="A41" s="48"/>
      <c r="B41" s="19">
        <v>3200</v>
      </c>
      <c r="C41" s="12">
        <f>'End of Main Deg Calc'!C19-(($B41*360*'Post Duration Calc'!C19)/(60*1000000))-C19</f>
        <v>39.960937999999999</v>
      </c>
      <c r="D41" s="12">
        <f>'End of Main Deg Calc'!D19-(($B41*360*'Post Duration Calc'!D19)/(60*1000000))-D19</f>
        <v>31.670527056000001</v>
      </c>
      <c r="E41" s="12">
        <f>'End of Main Deg Calc'!E19-(($B41*360*'Post Duration Calc'!E19)/(60*1000000))-E19</f>
        <v>28.411333591999998</v>
      </c>
      <c r="F41" s="12">
        <f>'End of Main Deg Calc'!F19-(($B41*360*'Post Duration Calc'!F19)/(60*1000000))-F19</f>
        <v>25.111593534400001</v>
      </c>
      <c r="G41" s="12">
        <f>'End of Main Deg Calc'!G19-(($B41*360*'Post Duration Calc'!G19)/(60*1000000))-G19</f>
        <v>21.491402315199998</v>
      </c>
      <c r="H41" s="12">
        <f>'End of Main Deg Calc'!H19-(($B41*360*'Post Duration Calc'!H19)/(60*1000000))-H19</f>
        <v>17.95659104266667</v>
      </c>
      <c r="I41" s="12">
        <f>'End of Main Deg Calc'!I19-(($B41*360*'Post Duration Calc'!I19)/(60*1000000))-I19</f>
        <v>14.802594712000001</v>
      </c>
      <c r="J41" s="12">
        <f>'End of Main Deg Calc'!J19-(($B41*360*'Post Duration Calc'!J19)/(60*1000000))-J19</f>
        <v>11.945901040000003</v>
      </c>
      <c r="K41" s="12">
        <f>'End of Main Deg Calc'!K19-(($B41*360*'Post Duration Calc'!K19)/(60*1000000))-K19</f>
        <v>8.922032368</v>
      </c>
      <c r="L41" s="12">
        <f>'End of Main Deg Calc'!L19-(($B41*360*'Post Duration Calc'!L19)/(60*1000000))-L19</f>
        <v>1.8763316025840666</v>
      </c>
      <c r="M41" s="12">
        <f>'End of Main Deg Calc'!M19-(($B41*360*'Post Duration Calc'!M19)/(60*1000000))-M19</f>
        <v>0.22788562388725353</v>
      </c>
      <c r="N41" s="12">
        <f>'End of Main Deg Calc'!N19-(($B41*360*'Post Duration Calc'!N19)/(60*1000000))-N19</f>
        <v>0.22264974080000144</v>
      </c>
      <c r="O41" s="12">
        <f>'End of Main Deg Calc'!O19-(($B41*360*'Post Duration Calc'!O19)/(60*1000000))-O19</f>
        <v>-2.8385535409127414</v>
      </c>
      <c r="P41" s="12">
        <f>'End of Main Deg Calc'!P19-(($B41*360*'Post Duration Calc'!P19)/(60*1000000))-P19</f>
        <v>-4.3675830397961235</v>
      </c>
      <c r="Q41" s="12">
        <f>'End of Main Deg Calc'!Q19-(($B41*360*'Post Duration Calc'!Q19)/(60*1000000))-Q19</f>
        <v>-4.8419254100725695</v>
      </c>
      <c r="R41" s="12">
        <f>'End of Main Deg Calc'!R19-(($B41*360*'Post Duration Calc'!R19)/(60*1000000))-R19</f>
        <v>-6.3534809574764566</v>
      </c>
      <c r="T41" s="10"/>
      <c r="U41" s="11"/>
    </row>
    <row r="42" spans="1:37" x14ac:dyDescent="0.25">
      <c r="A42" s="48"/>
      <c r="B42" s="19">
        <v>3300</v>
      </c>
      <c r="C42" s="12">
        <f>'End of Main Deg Calc'!C20-(($B42*360*'Post Duration Calc'!C20)/(60*1000000))-C20</f>
        <v>39.960937999999999</v>
      </c>
      <c r="D42" s="12">
        <f>'End of Main Deg Calc'!D20-(($B42*360*'Post Duration Calc'!D20)/(60*1000000))-D20</f>
        <v>31.503004464</v>
      </c>
      <c r="E42" s="12">
        <f>'End of Main Deg Calc'!E20-(($B42*360*'Post Duration Calc'!E20)/(60*1000000))-E20</f>
        <v>28.1355838064</v>
      </c>
      <c r="F42" s="12">
        <f>'End of Main Deg Calc'!F20-(($B42*360*'Post Duration Calc'!F20)/(60*1000000))-F20</f>
        <v>24.867278113600001</v>
      </c>
      <c r="G42" s="12">
        <f>'End of Main Deg Calc'!G20-(($B42*360*'Post Duration Calc'!G20)/(60*1000000))-G20</f>
        <v>21.081837889599999</v>
      </c>
      <c r="H42" s="12">
        <f>'End of Main Deg Calc'!H20-(($B42*360*'Post Duration Calc'!H20)/(60*1000000))-H20</f>
        <v>17.300581741333335</v>
      </c>
      <c r="I42" s="12">
        <f>'End of Main Deg Calc'!I20-(($B42*360*'Post Duration Calc'!I20)/(60*1000000))-I20</f>
        <v>14.049816990400004</v>
      </c>
      <c r="J42" s="12">
        <f>'End of Main Deg Calc'!J20-(($B42*360*'Post Duration Calc'!J20)/(60*1000000))-J20</f>
        <v>10.833755051200001</v>
      </c>
      <c r="K42" s="12">
        <f>'End of Main Deg Calc'!K20-(($B42*360*'Post Duration Calc'!K20)/(60*1000000))-K20</f>
        <v>7.6807491952000042</v>
      </c>
      <c r="L42" s="12">
        <f>'End of Main Deg Calc'!L20-(($B42*360*'Post Duration Calc'!L20)/(60*1000000))-L20</f>
        <v>7.9755025328601903E-2</v>
      </c>
      <c r="M42" s="12">
        <f>'End of Main Deg Calc'!M20-(($B42*360*'Post Duration Calc'!M20)/(60*1000000))-M20</f>
        <v>-1.2768106090039524</v>
      </c>
      <c r="N42" s="12">
        <f>'End of Main Deg Calc'!N20-(($B42*360*'Post Duration Calc'!N20)/(60*1000000))-N20</f>
        <v>0.9280876400000011</v>
      </c>
      <c r="O42" s="12">
        <f>'End of Main Deg Calc'!O20-(($B42*360*'Post Duration Calc'!O20)/(60*1000000))-O20</f>
        <v>-0.12505097439999702</v>
      </c>
      <c r="P42" s="12">
        <f>'End of Main Deg Calc'!P20-(($B42*360*'Post Duration Calc'!P20)/(60*1000000))-P20</f>
        <v>-1.1781895888000022</v>
      </c>
      <c r="Q42" s="12">
        <f>'End of Main Deg Calc'!Q20-(($B42*360*'Post Duration Calc'!Q20)/(60*1000000))-Q20</f>
        <v>-1.6453912031999991</v>
      </c>
      <c r="R42" s="12">
        <f>'End of Main Deg Calc'!R20-(($B42*360*'Post Duration Calc'!R20)/(60*1000000))-R20</f>
        <v>-3.1672798175999972</v>
      </c>
      <c r="T42" s="10"/>
      <c r="U42" s="11"/>
    </row>
    <row r="43" spans="1:37" x14ac:dyDescent="0.25">
      <c r="A43" s="48"/>
      <c r="B43" s="19">
        <v>3500</v>
      </c>
      <c r="C43" s="12">
        <f>'End of Main Deg Calc'!C21-(($B43*360*'Post Duration Calc'!C21)/(60*1000000))-C21</f>
        <v>39.960937999999999</v>
      </c>
      <c r="D43" s="12">
        <f>'End of Main Deg Calc'!D21-(($B43*360*'Post Duration Calc'!D21)/(60*1000000))-D21</f>
        <v>31.167959279999998</v>
      </c>
      <c r="E43" s="12">
        <f>'End of Main Deg Calc'!E21-(($B43*360*'Post Duration Calc'!E21)/(60*1000000))-E21</f>
        <v>27.571532888</v>
      </c>
      <c r="F43" s="12">
        <f>'End of Main Deg Calc'!F21-(($B43*360*'Post Duration Calc'!F21)/(60*1000000))-F21</f>
        <v>24.378647271999998</v>
      </c>
      <c r="G43" s="12">
        <f>'End of Main Deg Calc'!G21-(($B43*360*'Post Duration Calc'!G21)/(60*1000000))-G21</f>
        <v>20.242579624000001</v>
      </c>
      <c r="H43" s="12">
        <f>'End of Main Deg Calc'!H21-(($B43*360*'Post Duration Calc'!H21)/(60*1000000))-H21</f>
        <v>16.059755693333333</v>
      </c>
      <c r="I43" s="12">
        <f>'End of Main Deg Calc'!I21-(($B43*360*'Post Duration Calc'!I21)/(60*1000000))-I21</f>
        <v>12.616098767999997</v>
      </c>
      <c r="J43" s="12">
        <f>'End of Main Deg Calc'!J21-(($B43*360*'Post Duration Calc'!J21)/(60*1000000))-J21</f>
        <v>9.1448999039999954</v>
      </c>
      <c r="K43" s="12">
        <f>'End of Main Deg Calc'!K21-(($B43*360*'Post Duration Calc'!K21)/(60*1000000))-K21</f>
        <v>5.7272733840000001</v>
      </c>
      <c r="L43" s="12">
        <f>'End of Main Deg Calc'!L21-(($B43*360*'Post Duration Calc'!L21)/(60*1000000))-L21</f>
        <v>2.3632192080000038</v>
      </c>
      <c r="M43" s="12">
        <f>'End of Main Deg Calc'!M21-(($B43*360*'Post Duration Calc'!M21)/(60*1000000))-M21</f>
        <v>0.66344795999999917</v>
      </c>
      <c r="N43" s="12">
        <f>'End of Main Deg Calc'!N21-(($B43*360*'Post Duration Calc'!N21)/(60*1000000))-N21</f>
        <v>-2.0496082000000015</v>
      </c>
      <c r="O43" s="12">
        <f>'End of Main Deg Calc'!O21-(($B43*360*'Post Duration Calc'!O21)/(60*1000000))-O21</f>
        <v>-3.2313970480000052</v>
      </c>
      <c r="P43" s="12">
        <f>'End of Main Deg Calc'!P21-(($B43*360*'Post Duration Calc'!P21)/(60*1000000))-P21</f>
        <v>-4.4131858959999946</v>
      </c>
      <c r="Q43" s="12">
        <f>'End of Main Deg Calc'!Q21-(($B43*360*'Post Duration Calc'!Q21)/(60*1000000))-Q21</f>
        <v>-5.0090377439999969</v>
      </c>
      <c r="R43" s="12">
        <f>'End of Main Deg Calc'!R21-(($B43*360*'Post Duration Calc'!R21)/(60*1000000))-R21</f>
        <v>-6.6595765920000005</v>
      </c>
      <c r="T43" s="10"/>
      <c r="U43" s="11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</row>
    <row r="44" spans="1:37" x14ac:dyDescent="0.25">
      <c r="T44" s="10"/>
      <c r="AK44" s="14"/>
    </row>
    <row r="45" spans="1:37" x14ac:dyDescent="0.25">
      <c r="U45" s="10"/>
    </row>
    <row r="46" spans="1:37" x14ac:dyDescent="0.25">
      <c r="U46" s="10"/>
    </row>
    <row r="47" spans="1:37" x14ac:dyDescent="0.25">
      <c r="U47" s="11"/>
    </row>
    <row r="48" spans="1:37" x14ac:dyDescent="0.25">
      <c r="U48" s="11"/>
    </row>
    <row r="49" spans="21:36" x14ac:dyDescent="0.25">
      <c r="U49" s="11"/>
    </row>
    <row r="50" spans="21:36" x14ac:dyDescent="0.25">
      <c r="U50" s="11"/>
    </row>
    <row r="51" spans="21:36" x14ac:dyDescent="0.25">
      <c r="U51" s="11"/>
    </row>
    <row r="52" spans="21:36" x14ac:dyDescent="0.25">
      <c r="U52" s="11"/>
    </row>
    <row r="53" spans="21:36" x14ac:dyDescent="0.25">
      <c r="U53" s="11"/>
    </row>
    <row r="54" spans="21:36" x14ac:dyDescent="0.25">
      <c r="U54" s="11"/>
    </row>
    <row r="55" spans="21:36" x14ac:dyDescent="0.25">
      <c r="U55" s="11"/>
    </row>
    <row r="56" spans="21:36" x14ac:dyDescent="0.25">
      <c r="U56" s="11"/>
    </row>
    <row r="57" spans="21:36" x14ac:dyDescent="0.25">
      <c r="U57" s="11"/>
    </row>
    <row r="58" spans="21:36" x14ac:dyDescent="0.25">
      <c r="U58" s="11"/>
    </row>
    <row r="59" spans="21:36" x14ac:dyDescent="0.25">
      <c r="U59" s="11"/>
    </row>
    <row r="60" spans="21:36" x14ac:dyDescent="0.25">
      <c r="U60" s="11"/>
    </row>
    <row r="61" spans="21:36" x14ac:dyDescent="0.25">
      <c r="U61" s="11"/>
    </row>
    <row r="62" spans="21:36" x14ac:dyDescent="0.25">
      <c r="U62" s="11"/>
    </row>
    <row r="63" spans="21:36" x14ac:dyDescent="0.25"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</row>
    <row r="64" spans="21:36" x14ac:dyDescent="0.25"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</row>
    <row r="65" spans="21:36" x14ac:dyDescent="0.25"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</row>
    <row r="66" spans="21:36" x14ac:dyDescent="0.25"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</row>
    <row r="67" spans="21:36" x14ac:dyDescent="0.25"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</row>
  </sheetData>
  <sheetProtection password="BAE5" sheet="1" objects="1" scenarios="1"/>
  <mergeCells count="9">
    <mergeCell ref="A25:A43"/>
    <mergeCell ref="T1:U2"/>
    <mergeCell ref="V1:AK1"/>
    <mergeCell ref="T3:T21"/>
    <mergeCell ref="A1:B2"/>
    <mergeCell ref="C1:R1"/>
    <mergeCell ref="A3:A21"/>
    <mergeCell ref="A23:B24"/>
    <mergeCell ref="C23:R23"/>
  </mergeCells>
  <conditionalFormatting sqref="C3:R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R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AK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AK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AK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AK43"/>
  <sheetViews>
    <sheetView zoomScaleNormal="100" workbookViewId="0">
      <selection activeCell="P29" sqref="P29"/>
    </sheetView>
  </sheetViews>
  <sheetFormatPr defaultColWidth="8.85546875" defaultRowHeight="15" x14ac:dyDescent="0.25"/>
  <cols>
    <col min="1" max="1" width="9.140625" style="1" customWidth="1"/>
    <col min="2" max="2" width="8.28515625" style="1" customWidth="1"/>
    <col min="3" max="5" width="4.28515625" style="1" bestFit="1" customWidth="1"/>
    <col min="6" max="18" width="5.28515625" style="1" bestFit="1" customWidth="1"/>
    <col min="19" max="19" width="8.85546875" style="1"/>
    <col min="20" max="21" width="5" style="1" bestFit="1" customWidth="1"/>
    <col min="22" max="24" width="4.28515625" style="1" bestFit="1" customWidth="1"/>
    <col min="25" max="37" width="5.28515625" style="1" bestFit="1" customWidth="1"/>
    <col min="38" max="16384" width="8.85546875" style="1"/>
  </cols>
  <sheetData>
    <row r="1" spans="1:37" ht="15" customHeight="1" x14ac:dyDescent="0.25">
      <c r="A1" s="69" t="s">
        <v>2</v>
      </c>
      <c r="B1" s="69"/>
      <c r="C1" s="70" t="s">
        <v>10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T1" s="67" t="s">
        <v>0</v>
      </c>
      <c r="U1" s="67"/>
      <c r="V1" s="68" t="s">
        <v>10</v>
      </c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</row>
    <row r="2" spans="1:37" ht="20.25" customHeight="1" x14ac:dyDescent="0.25">
      <c r="A2" s="69"/>
      <c r="B2" s="69"/>
      <c r="C2" s="20">
        <v>0</v>
      </c>
      <c r="D2" s="20">
        <v>10</v>
      </c>
      <c r="E2" s="20">
        <v>20</v>
      </c>
      <c r="F2" s="20">
        <v>30</v>
      </c>
      <c r="G2" s="20">
        <v>45</v>
      </c>
      <c r="H2" s="20">
        <v>55</v>
      </c>
      <c r="I2" s="20">
        <v>65</v>
      </c>
      <c r="J2" s="20">
        <v>75</v>
      </c>
      <c r="K2" s="20">
        <v>85</v>
      </c>
      <c r="L2" s="20">
        <v>95</v>
      </c>
      <c r="M2" s="20">
        <v>110</v>
      </c>
      <c r="N2" s="20">
        <v>120</v>
      </c>
      <c r="O2" s="20">
        <v>125</v>
      </c>
      <c r="P2" s="20">
        <v>130</v>
      </c>
      <c r="Q2" s="20">
        <v>135</v>
      </c>
      <c r="R2" s="20">
        <v>140</v>
      </c>
      <c r="T2" s="67"/>
      <c r="U2" s="67"/>
      <c r="V2" s="2">
        <v>0</v>
      </c>
      <c r="W2" s="2">
        <v>10</v>
      </c>
      <c r="X2" s="2">
        <v>20</v>
      </c>
      <c r="Y2" s="2">
        <v>30</v>
      </c>
      <c r="Z2" s="2">
        <v>45</v>
      </c>
      <c r="AA2" s="2">
        <v>55</v>
      </c>
      <c r="AB2" s="2">
        <v>65</v>
      </c>
      <c r="AC2" s="2">
        <v>75</v>
      </c>
      <c r="AD2" s="2">
        <v>85</v>
      </c>
      <c r="AE2" s="2">
        <v>95</v>
      </c>
      <c r="AF2" s="2">
        <v>110</v>
      </c>
      <c r="AG2" s="2">
        <v>120</v>
      </c>
      <c r="AH2" s="2">
        <v>125</v>
      </c>
      <c r="AI2" s="2">
        <v>130</v>
      </c>
      <c r="AJ2" s="2">
        <v>135</v>
      </c>
      <c r="AK2" s="2">
        <v>140</v>
      </c>
    </row>
    <row r="3" spans="1:37" x14ac:dyDescent="0.25">
      <c r="A3" s="69" t="s">
        <v>7</v>
      </c>
      <c r="B3" s="20">
        <v>620</v>
      </c>
      <c r="C3" s="4">
        <f>'Main Timing'!C3-(($B3*360*'Main Inj Norm RPM Calc'!C3)/(60*1000000))</f>
        <v>-3.0078130000000001</v>
      </c>
      <c r="D3" s="4">
        <f>'Main Timing'!D3-(($B3*360*'Main Inj Norm RPM Calc'!D3)/(60*1000000))</f>
        <v>-4.9973889327999998</v>
      </c>
      <c r="E3" s="4">
        <f>'Main Timing'!E3-(($B3*360*'Main Inj Norm RPM Calc'!E3)/(60*1000000))</f>
        <v>-5.63414061856</v>
      </c>
      <c r="F3" s="4">
        <f>'Main Timing'!F3-(($B3*360*'Main Inj Norm RPM Calc'!F3)/(60*1000000))</f>
        <v>-6.0698693968000006</v>
      </c>
      <c r="G3" s="4">
        <f>'Main Timing'!G3-(($B3*360*'Main Inj Norm RPM Calc'!G3)/(60*1000000))</f>
        <v>-8.9251839150080006</v>
      </c>
      <c r="H3" s="4">
        <f>'Main Timing'!H3-(($B3*360*'Main Inj Norm RPM Calc'!H3)/(60*1000000))</f>
        <v>-13.687739290368</v>
      </c>
      <c r="I3" s="4">
        <f>'Main Timing'!I3-(($B3*360*'Main Inj Norm RPM Calc'!I3)/(60*1000000))</f>
        <v>-17.517302263040001</v>
      </c>
      <c r="J3" s="4">
        <f>'Main Timing'!J3-(($B3*360*'Main Inj Norm RPM Calc'!J3)/(60*1000000))</f>
        <v>-18.224943792512001</v>
      </c>
      <c r="K3" s="4">
        <f>'Main Timing'!K3-(($B3*360*'Main Inj Norm RPM Calc'!K3)/(60*1000000))</f>
        <v>-18.935363388223998</v>
      </c>
      <c r="L3" s="4">
        <f>'Main Timing'!L3-(($B3*360*'Main Inj Norm RPM Calc'!L3)/(60*1000000))</f>
        <v>-19.639134010688</v>
      </c>
      <c r="M3" s="4">
        <f>'Main Timing'!M3-(($B3*360*'Main Inj Norm RPM Calc'!M3)/(60*1000000))</f>
        <v>-16.269242841920001</v>
      </c>
      <c r="N3" s="4">
        <f>'Main Timing'!N3-(($B3*360*'Main Inj Norm RPM Calc'!N3)/(60*1000000))</f>
        <v>-8.9727444931199987</v>
      </c>
      <c r="O3" s="4">
        <f>'Main Timing'!O3-(($B3*360*'Main Inj Norm RPM Calc'!O3)/(60*1000000))</f>
        <v>-9.3637506427199995</v>
      </c>
      <c r="P3" s="4">
        <f>'Main Timing'!P3-(($B3*360*'Main Inj Norm RPM Calc'!P3)/(60*1000000))</f>
        <v>-9.7547567923200003</v>
      </c>
      <c r="Q3" s="4">
        <f>'Main Timing'!Q3-(($B3*360*'Main Inj Norm RPM Calc'!Q3)/(60*1000000))</f>
        <v>-10.145762941919999</v>
      </c>
      <c r="R3" s="4">
        <f>'Main Timing'!R3-(($B3*360*'Main Inj Norm RPM Calc'!R3)/(60*1000000))</f>
        <v>-10.536769091519998</v>
      </c>
      <c r="T3" s="67" t="s">
        <v>7</v>
      </c>
      <c r="U3" s="2">
        <v>620</v>
      </c>
      <c r="V3" s="4">
        <v>-3.0078130000000001</v>
      </c>
      <c r="W3" s="4">
        <v>-4.9973889327999998</v>
      </c>
      <c r="X3" s="4">
        <v>-5.63414061856</v>
      </c>
      <c r="Y3" s="4">
        <v>-6.0698693968000006</v>
      </c>
      <c r="Z3" s="4">
        <v>-8.9251839150080006</v>
      </c>
      <c r="AA3" s="4">
        <v>-13.687739290368</v>
      </c>
      <c r="AB3" s="4">
        <v>-17.517302263040001</v>
      </c>
      <c r="AC3" s="4">
        <v>-18.224943792512001</v>
      </c>
      <c r="AD3" s="4">
        <v>-18.935363388223998</v>
      </c>
      <c r="AE3" s="4">
        <v>-19.639134010688</v>
      </c>
      <c r="AF3" s="4">
        <v>-16.269242841920001</v>
      </c>
      <c r="AG3" s="4">
        <v>-8.9727444931199987</v>
      </c>
      <c r="AH3" s="4">
        <v>-9.3637506427199995</v>
      </c>
      <c r="AI3" s="4">
        <v>-9.7547567923200003</v>
      </c>
      <c r="AJ3" s="4">
        <v>-10.145762941919999</v>
      </c>
      <c r="AK3" s="4">
        <v>-10.536769091519998</v>
      </c>
    </row>
    <row r="4" spans="1:37" x14ac:dyDescent="0.25">
      <c r="A4" s="69"/>
      <c r="B4" s="20">
        <v>650</v>
      </c>
      <c r="C4" s="4">
        <f>'Main Timing'!C4-(($B4*360*'Main Inj Norm RPM Calc'!C4)/(60*1000000))</f>
        <v>-3.9453130000000001</v>
      </c>
      <c r="D4" s="4">
        <f>'Main Timing'!D4-(($B4*360*'Main Inj Norm RPM Calc'!D4)/(60*1000000))</f>
        <v>-6.4132442960000002</v>
      </c>
      <c r="E4" s="4">
        <f>'Main Timing'!E4-(($B4*360*'Main Inj Norm RPM Calc'!E4)/(60*1000000))</f>
        <v>-7.2038557280000006</v>
      </c>
      <c r="F4" s="4">
        <f>'Main Timing'!F4-(($B4*360*'Main Inj Norm RPM Calc'!F4)/(60*1000000))</f>
        <v>-8.0225842400000005</v>
      </c>
      <c r="G4" s="4">
        <f>'Main Timing'!G4-(($B4*360*'Main Inj Norm RPM Calc'!G4)/(60*1000000))</f>
        <v>-12.504477358399999</v>
      </c>
      <c r="H4" s="4">
        <f>'Main Timing'!H4-(($B4*360*'Main Inj Norm RPM Calc'!H4)/(60*1000000))</f>
        <v>-14.6964473584</v>
      </c>
      <c r="I4" s="4">
        <f>'Main Timing'!I4-(($B4*360*'Main Inj Norm RPM Calc'!I4)/(60*1000000))</f>
        <v>-16.530643872799999</v>
      </c>
      <c r="J4" s="4">
        <f>'Main Timing'!J4-(($B4*360*'Main Inj Norm RPM Calc'!J4)/(60*1000000))</f>
        <v>-17.764744986400004</v>
      </c>
      <c r="K4" s="4">
        <f>'Main Timing'!K4-(($B4*360*'Main Inj Norm RPM Calc'!K4)/(60*1000000))</f>
        <v>-19.161113631199999</v>
      </c>
      <c r="L4" s="4">
        <f>'Main Timing'!L4-(($B4*360*'Main Inj Norm RPM Calc'!L4)/(60*1000000))</f>
        <v>-20.502007152800001</v>
      </c>
      <c r="M4" s="4">
        <f>'Main Timing'!M4-(($B4*360*'Main Inj Norm RPM Calc'!M4)/(60*1000000))</f>
        <v>-20.686964403200001</v>
      </c>
      <c r="N4" s="4">
        <f>'Main Timing'!N4-(($B4*360*'Main Inj Norm RPM Calc'!N4)/(60*1000000))</f>
        <v>-21.463102155199998</v>
      </c>
      <c r="O4" s="4">
        <f>'Main Timing'!O4-(($B4*360*'Main Inj Norm RPM Calc'!O4)/(60*1000000))</f>
        <v>-21.841425321199999</v>
      </c>
      <c r="P4" s="4">
        <f>'Main Timing'!P4-(($B4*360*'Main Inj Norm RPM Calc'!P4)/(60*1000000))</f>
        <v>-22.2197484872</v>
      </c>
      <c r="Q4" s="4">
        <f>'Main Timing'!Q4-(($B4*360*'Main Inj Norm RPM Calc'!Q4)/(60*1000000))</f>
        <v>-22.598071653199998</v>
      </c>
      <c r="R4" s="4">
        <f>'Main Timing'!R4-(($B4*360*'Main Inj Norm RPM Calc'!R4)/(60*1000000))</f>
        <v>-22.976394819199999</v>
      </c>
      <c r="T4" s="67"/>
      <c r="U4" s="2">
        <v>650</v>
      </c>
      <c r="V4" s="4">
        <v>-3.9453130000000001</v>
      </c>
      <c r="W4" s="4">
        <v>-6.4132442960000002</v>
      </c>
      <c r="X4" s="4">
        <v>-7.2038557280000006</v>
      </c>
      <c r="Y4" s="4">
        <v>-8.0225842400000005</v>
      </c>
      <c r="Z4" s="4">
        <v>-12.504477358399999</v>
      </c>
      <c r="AA4" s="4">
        <v>-14.6964473584</v>
      </c>
      <c r="AB4" s="4">
        <v>-16.530643872799999</v>
      </c>
      <c r="AC4" s="4">
        <v>-17.764744986400004</v>
      </c>
      <c r="AD4" s="4">
        <v>-19.161113631199999</v>
      </c>
      <c r="AE4" s="4">
        <v>-20.502007152800001</v>
      </c>
      <c r="AF4" s="4">
        <v>-20.686964403200001</v>
      </c>
      <c r="AG4" s="4">
        <v>-21.463102155199998</v>
      </c>
      <c r="AH4" s="4">
        <v>-21.841425321199999</v>
      </c>
      <c r="AI4" s="4">
        <v>-22.2197484872</v>
      </c>
      <c r="AJ4" s="4">
        <v>-22.598071653199998</v>
      </c>
      <c r="AK4" s="4">
        <v>-22.976394819199999</v>
      </c>
    </row>
    <row r="5" spans="1:37" x14ac:dyDescent="0.25">
      <c r="A5" s="69"/>
      <c r="B5" s="20">
        <v>800</v>
      </c>
      <c r="C5" s="4">
        <f>'Main Timing'!C5-(($B5*360*'Main Inj Norm RPM Calc'!C5)/(60*1000000))</f>
        <v>-3.9453130000000001</v>
      </c>
      <c r="D5" s="4">
        <f>'Main Timing'!D5-(($B5*360*'Main Inj Norm RPM Calc'!D5)/(60*1000000))</f>
        <v>-6.0517112080000004</v>
      </c>
      <c r="E5" s="4">
        <f>'Main Timing'!E5-(($B5*360*'Main Inj Norm RPM Calc'!E5)/(60*1000000))</f>
        <v>-6.954803944</v>
      </c>
      <c r="F5" s="4">
        <f>'Main Timing'!F5-(($B5*360*'Main Inj Norm RPM Calc'!F5)/(60*1000000))</f>
        <v>-7.2372144399999998</v>
      </c>
      <c r="G5" s="4">
        <f>'Main Timing'!G5-(($B5*360*'Main Inj Norm RPM Calc'!G5)/(60*1000000))</f>
        <v>-11.954867142399999</v>
      </c>
      <c r="H5" s="4">
        <f>'Main Timing'!H5-(($B5*360*'Main Inj Norm RPM Calc'!H5)/(60*1000000))</f>
        <v>-15.853005613333334</v>
      </c>
      <c r="I5" s="4">
        <f>'Main Timing'!I5-(($B5*360*'Main Inj Norm RPM Calc'!I5)/(60*1000000))</f>
        <v>-17.371301305599999</v>
      </c>
      <c r="J5" s="4">
        <f>'Main Timing'!J5-(($B5*360*'Main Inj Norm RPM Calc'!J5)/(60*1000000))</f>
        <v>-18.822886887999999</v>
      </c>
      <c r="K5" s="4">
        <f>'Main Timing'!K5-(($B5*360*'Main Inj Norm RPM Calc'!K5)/(60*1000000))</f>
        <v>-20.4445065104</v>
      </c>
      <c r="L5" s="4">
        <f>'Main Timing'!L5-(($B5*360*'Main Inj Norm RPM Calc'!L5)/(60*1000000))</f>
        <v>-21.641360792</v>
      </c>
      <c r="M5" s="4">
        <f>'Main Timing'!M5-(($B5*360*'Main Inj Norm RPM Calc'!M5)/(60*1000000))</f>
        <v>-22.659128100800004</v>
      </c>
      <c r="N5" s="4">
        <f>'Main Timing'!N5-(($B5*360*'Main Inj Norm RPM Calc'!N5)/(60*1000000))</f>
        <v>-23.279838295999998</v>
      </c>
      <c r="O5" s="4">
        <f>'Main Timing'!O5-(($B5*360*'Main Inj Norm RPM Calc'!O5)/(60*1000000))</f>
        <v>-23.601579608000002</v>
      </c>
      <c r="P5" s="4">
        <f>'Main Timing'!P5-(($B5*360*'Main Inj Norm RPM Calc'!P5)/(60*1000000))</f>
        <v>-23.843890135999999</v>
      </c>
      <c r="Q5" s="4">
        <f>'Main Timing'!Q5-(($B5*360*'Main Inj Norm RPM Calc'!Q5)/(60*1000000))</f>
        <v>-24.141926359999999</v>
      </c>
      <c r="R5" s="4">
        <f>'Main Timing'!R5-(($B5*360*'Main Inj Norm RPM Calc'!R5)/(60*1000000))</f>
        <v>-24.409676888</v>
      </c>
      <c r="T5" s="67"/>
      <c r="U5" s="2">
        <v>800</v>
      </c>
      <c r="V5" s="4">
        <v>-3.9453130000000001</v>
      </c>
      <c r="W5" s="4">
        <v>-6.0517112080000004</v>
      </c>
      <c r="X5" s="4">
        <v>-6.954803944</v>
      </c>
      <c r="Y5" s="4">
        <v>-7.2372144399999998</v>
      </c>
      <c r="Z5" s="4">
        <v>-11.954867142399999</v>
      </c>
      <c r="AA5" s="4">
        <v>-15.853005613333334</v>
      </c>
      <c r="AB5" s="4">
        <v>-17.371301305599999</v>
      </c>
      <c r="AC5" s="4">
        <v>-18.822886887999999</v>
      </c>
      <c r="AD5" s="4">
        <v>-20.4445065104</v>
      </c>
      <c r="AE5" s="4">
        <v>-21.641360792</v>
      </c>
      <c r="AF5" s="4">
        <v>-22.659128100800004</v>
      </c>
      <c r="AG5" s="4">
        <v>-23.279838295999998</v>
      </c>
      <c r="AH5" s="4">
        <v>-23.601579608000002</v>
      </c>
      <c r="AI5" s="4">
        <v>-23.843890135999999</v>
      </c>
      <c r="AJ5" s="4">
        <v>-24.141926359999999</v>
      </c>
      <c r="AK5" s="4">
        <v>-24.409676888</v>
      </c>
    </row>
    <row r="6" spans="1:37" x14ac:dyDescent="0.25">
      <c r="A6" s="69"/>
      <c r="B6" s="20">
        <v>1000</v>
      </c>
      <c r="C6" s="4">
        <f>'Main Timing'!C6-(($B6*360*'Main Inj Norm RPM Calc'!C6)/(60*1000000))</f>
        <v>2.5</v>
      </c>
      <c r="D6" s="4">
        <f>'Main Timing'!D6-(($B6*360*'Main Inj Norm RPM Calc'!D6)/(60*1000000))</f>
        <v>0.19665423999999954</v>
      </c>
      <c r="E6" s="4">
        <f>'Main Timing'!E6-(($B6*360*'Main Inj Norm RPM Calc'!E6)/(60*1000000))</f>
        <v>-1.3984433119999999</v>
      </c>
      <c r="F6" s="4">
        <f>'Main Timing'!F6-(($B6*360*'Main Inj Norm RPM Calc'!F6)/(60*1000000))</f>
        <v>-2.7660478800000003</v>
      </c>
      <c r="G6" s="4">
        <f>'Main Timing'!G6-(($B6*360*'Main Inj Norm RPM Calc'!G6)/(60*1000000))</f>
        <v>-8.9657305360000006</v>
      </c>
      <c r="H6" s="4">
        <f>'Main Timing'!H6-(($B6*360*'Main Inj Norm RPM Calc'!H6)/(60*1000000))</f>
        <v>-15.332594946666667</v>
      </c>
      <c r="I6" s="4">
        <f>'Main Timing'!I6-(($B6*360*'Main Inj Norm RPM Calc'!I6)/(60*1000000))</f>
        <v>-17.524717735999999</v>
      </c>
      <c r="J6" s="4">
        <f>'Main Timing'!J6-(($B6*360*'Main Inj Norm RPM Calc'!J6)/(60*1000000))</f>
        <v>-18.695004040000001</v>
      </c>
      <c r="K6" s="4">
        <f>'Main Timing'!K6-(($B6*360*'Main Inj Norm RPM Calc'!K6)/(60*1000000))</f>
        <v>-19.801879328000002</v>
      </c>
      <c r="L6" s="4">
        <f>'Main Timing'!L6-(($B6*360*'Main Inj Norm RPM Calc'!L6)/(60*1000000))</f>
        <v>-20.932280503999998</v>
      </c>
      <c r="M6" s="4">
        <f>'Main Timing'!M6-(($B6*360*'Main Inj Norm RPM Calc'!M6)/(60*1000000))</f>
        <v>-22.503753920000001</v>
      </c>
      <c r="N6" s="4">
        <f>'Main Timing'!N6-(($B6*360*'Main Inj Norm RPM Calc'!N6)/(60*1000000))</f>
        <v>-23.517844959999998</v>
      </c>
      <c r="O6" s="4">
        <f>'Main Timing'!O6-(($B6*360*'Main Inj Norm RPM Calc'!O6)/(60*1000000))</f>
        <v>-24.020782519999997</v>
      </c>
      <c r="P6" s="4">
        <f>'Main Timing'!P6-(($B6*360*'Main Inj Norm RPM Calc'!P6)/(60*1000000))</f>
        <v>-24.43835756</v>
      </c>
      <c r="Q6" s="4">
        <f>'Main Timing'!Q6-(($B6*360*'Main Inj Norm RPM Calc'!Q6)/(60*1000000))</f>
        <v>-24.962901303999999</v>
      </c>
      <c r="R6" s="4">
        <f>'Main Timing'!R6-(($B6*360*'Main Inj Norm RPM Calc'!R6)/(60*1000000))</f>
        <v>-25.47711992</v>
      </c>
      <c r="T6" s="67"/>
      <c r="U6" s="2">
        <v>1000</v>
      </c>
      <c r="V6" s="4">
        <v>2.5</v>
      </c>
      <c r="W6" s="4">
        <v>0.19665423999999954</v>
      </c>
      <c r="X6" s="4">
        <v>-1.3984433119999999</v>
      </c>
      <c r="Y6" s="4">
        <v>-2.7660478800000003</v>
      </c>
      <c r="Z6" s="4">
        <v>-8.9657305360000006</v>
      </c>
      <c r="AA6" s="4">
        <v>-15.332594946666667</v>
      </c>
      <c r="AB6" s="4">
        <v>-17.524717735999999</v>
      </c>
      <c r="AC6" s="4">
        <v>-18.695004040000001</v>
      </c>
      <c r="AD6" s="4">
        <v>-19.801879328000002</v>
      </c>
      <c r="AE6" s="4">
        <v>-20.932280503999998</v>
      </c>
      <c r="AF6" s="4">
        <v>-22.503753920000001</v>
      </c>
      <c r="AG6" s="4">
        <v>-23.517844959999998</v>
      </c>
      <c r="AH6" s="4">
        <v>-24.020782519999997</v>
      </c>
      <c r="AI6" s="4">
        <v>-24.43835756</v>
      </c>
      <c r="AJ6" s="4">
        <v>-24.962901303999999</v>
      </c>
      <c r="AK6" s="4">
        <v>-25.47711992</v>
      </c>
    </row>
    <row r="7" spans="1:37" x14ac:dyDescent="0.25">
      <c r="A7" s="69"/>
      <c r="B7" s="20">
        <v>1200</v>
      </c>
      <c r="C7" s="4">
        <f>'Main Timing'!C7-(($B7*360*'Main Inj Norm RPM Calc'!C7)/(60*1000000))</f>
        <v>8.0078130000000005</v>
      </c>
      <c r="D7" s="4">
        <f>'Main Timing'!D7-(($B7*360*'Main Inj Norm RPM Calc'!D7)/(60*1000000))</f>
        <v>4.9911959439999993</v>
      </c>
      <c r="E7" s="4">
        <f>'Main Timing'!E7-(($B7*360*'Main Inj Norm RPM Calc'!E7)/(60*1000000))</f>
        <v>3.5170105023999993</v>
      </c>
      <c r="F7" s="4">
        <f>'Main Timing'!F7-(($B7*360*'Main Inj Norm RPM Calc'!F7)/(60*1000000))</f>
        <v>0.98586062399999896</v>
      </c>
      <c r="G7" s="4">
        <f>'Main Timing'!G7-(($B7*360*'Main Inj Norm RPM Calc'!G7)/(60*1000000))</f>
        <v>-6.8437887968000002</v>
      </c>
      <c r="H7" s="4">
        <f>'Main Timing'!H7-(($B7*360*'Main Inj Norm RPM Calc'!H7)/(60*1000000))</f>
        <v>-11.6752512</v>
      </c>
      <c r="I7" s="4">
        <f>'Main Timing'!I7-(($B7*360*'Main Inj Norm RPM Calc'!I7)/(60*1000000))</f>
        <v>-15.586345091199998</v>
      </c>
      <c r="J7" s="4">
        <f>'Main Timing'!J7-(($B7*360*'Main Inj Norm RPM Calc'!J7)/(60*1000000))</f>
        <v>-17.4166348816</v>
      </c>
      <c r="K7" s="4">
        <f>'Main Timing'!K7-(($B7*360*'Main Inj Norm RPM Calc'!K7)/(60*1000000))</f>
        <v>-18.872425806399999</v>
      </c>
      <c r="L7" s="4">
        <f>'Main Timing'!L7-(($B7*360*'Main Inj Norm RPM Calc'!L7)/(60*1000000))</f>
        <v>-20.764664708799998</v>
      </c>
      <c r="M7" s="4">
        <f>'Main Timing'!M7-(($B7*360*'Main Inj Norm RPM Calc'!M7)/(60*1000000))</f>
        <v>-23.533303935999999</v>
      </c>
      <c r="N7" s="4">
        <f>'Main Timing'!N7-(($B7*360*'Main Inj Norm RPM Calc'!N7)/(60*1000000))</f>
        <v>-25.398101103999998</v>
      </c>
      <c r="O7" s="4">
        <f>'Main Timing'!O7-(($B7*360*'Main Inj Norm RPM Calc'!O7)/(60*1000000))</f>
        <v>-26.251499214399999</v>
      </c>
      <c r="P7" s="4">
        <f>'Main Timing'!P7-(($B7*360*'Main Inj Norm RPM Calc'!P7)/(60*1000000))</f>
        <v>-27.218232006400001</v>
      </c>
      <c r="Q7" s="4">
        <f>'Main Timing'!Q7-(($B7*360*'Main Inj Norm RPM Calc'!Q7)/(60*1000000))</f>
        <v>-27.945608926399998</v>
      </c>
      <c r="R7" s="4">
        <f>'Main Timing'!R7-(($B7*360*'Main Inj Norm RPM Calc'!R7)/(60*1000000))</f>
        <v>-28.907598358399998</v>
      </c>
      <c r="T7" s="67"/>
      <c r="U7" s="2">
        <v>1200</v>
      </c>
      <c r="V7" s="4">
        <v>8.0078130000000005</v>
      </c>
      <c r="W7" s="4">
        <v>4.9911959439999993</v>
      </c>
      <c r="X7" s="4">
        <v>3.5170105023999993</v>
      </c>
      <c r="Y7" s="4">
        <v>0.98586062399999896</v>
      </c>
      <c r="Z7" s="4">
        <v>-6.8437887968000002</v>
      </c>
      <c r="AA7" s="4">
        <v>-11.6752512</v>
      </c>
      <c r="AB7" s="4">
        <v>-15.586345091199998</v>
      </c>
      <c r="AC7" s="4">
        <v>-17.4166348816</v>
      </c>
      <c r="AD7" s="4">
        <v>-18.872425806399999</v>
      </c>
      <c r="AE7" s="4">
        <v>-20.764664708799998</v>
      </c>
      <c r="AF7" s="4">
        <v>-23.533303935999999</v>
      </c>
      <c r="AG7" s="4">
        <v>-25.398101103999998</v>
      </c>
      <c r="AH7" s="4">
        <v>-26.251499214399999</v>
      </c>
      <c r="AI7" s="4">
        <v>-27.218232006400001</v>
      </c>
      <c r="AJ7" s="4">
        <v>-27.945608926399998</v>
      </c>
      <c r="AK7" s="4">
        <v>-28.907598358399998</v>
      </c>
    </row>
    <row r="8" spans="1:37" x14ac:dyDescent="0.25">
      <c r="A8" s="69"/>
      <c r="B8" s="20">
        <v>1400</v>
      </c>
      <c r="C8" s="4">
        <f>'Main Timing'!C8-(($B8*360*'Main Inj Norm RPM Calc'!C8)/(60*1000000))</f>
        <v>8.0078130000000005</v>
      </c>
      <c r="D8" s="4">
        <f>'Main Timing'!D8-(($B8*360*'Main Inj Norm RPM Calc'!D8)/(60*1000000))</f>
        <v>4.6659409359999993</v>
      </c>
      <c r="E8" s="4">
        <f>'Main Timing'!E8-(($B8*360*'Main Inj Norm RPM Calc'!E8)/(60*1000000))</f>
        <v>3.4481640640000002</v>
      </c>
      <c r="F8" s="4">
        <f>'Main Timing'!F8-(($B8*360*'Main Inj Norm RPM Calc'!F8)/(60*1000000))</f>
        <v>2.5931701839999999</v>
      </c>
      <c r="G8" s="4">
        <f>'Main Timing'!G8-(($B8*360*'Main Inj Norm RPM Calc'!G8)/(60*1000000))</f>
        <v>-3.2043933920000001</v>
      </c>
      <c r="H8" s="4">
        <f>'Main Timing'!H8-(($B8*360*'Main Inj Norm RPM Calc'!H8)/(60*1000000))</f>
        <v>-9.5764264986666667</v>
      </c>
      <c r="I8" s="4">
        <f>'Main Timing'!I8-(($B8*360*'Main Inj Norm RPM Calc'!I8)/(60*1000000))</f>
        <v>-14.256465344</v>
      </c>
      <c r="J8" s="4">
        <f>'Main Timing'!J8-(($B8*360*'Main Inj Norm RPM Calc'!J8)/(60*1000000))</f>
        <v>-15.773066031999999</v>
      </c>
      <c r="K8" s="4">
        <f>'Main Timing'!K8-(($B8*360*'Main Inj Norm RPM Calc'!K8)/(60*1000000))</f>
        <v>-17.474793808000001</v>
      </c>
      <c r="L8" s="4">
        <f>'Main Timing'!L8-(($B8*360*'Main Inj Norm RPM Calc'!L8)/(60*1000000))</f>
        <v>-19.221974319999998</v>
      </c>
      <c r="M8" s="4">
        <f>'Main Timing'!M8-(($B8*360*'Main Inj Norm RPM Calc'!M8)/(60*1000000))</f>
        <v>-21.425251283199998</v>
      </c>
      <c r="N8" s="4">
        <f>'Main Timing'!N8-(($B8*360*'Main Inj Norm RPM Calc'!N8)/(60*1000000))</f>
        <v>-23.238174630399996</v>
      </c>
      <c r="O8" s="4">
        <f>'Main Timing'!O8-(($B8*360*'Main Inj Norm RPM Calc'!O8)/(60*1000000))</f>
        <v>-24.3130174064</v>
      </c>
      <c r="P8" s="4">
        <f>'Main Timing'!P8-(($B8*360*'Main Inj Norm RPM Calc'!P8)/(60*1000000))</f>
        <v>-25.2885907856</v>
      </c>
      <c r="Q8" s="4">
        <f>'Main Timing'!Q8-(($B8*360*'Main Inj Norm RPM Calc'!Q8)/(60*1000000))</f>
        <v>-26.126129753600001</v>
      </c>
      <c r="R8" s="4">
        <f>'Main Timing'!R8-(($B8*360*'Main Inj Norm RPM Calc'!R8)/(60*1000000))</f>
        <v>-27.1117318256</v>
      </c>
      <c r="T8" s="67"/>
      <c r="U8" s="2">
        <v>1400</v>
      </c>
      <c r="V8" s="4">
        <v>8.0078130000000005</v>
      </c>
      <c r="W8" s="4">
        <v>4.6659409359999993</v>
      </c>
      <c r="X8" s="4">
        <v>3.4481640640000002</v>
      </c>
      <c r="Y8" s="4">
        <v>2.5931701839999999</v>
      </c>
      <c r="Z8" s="4">
        <v>-3.2043933920000001</v>
      </c>
      <c r="AA8" s="4">
        <v>-9.5764264986666667</v>
      </c>
      <c r="AB8" s="4">
        <v>-14.256465344</v>
      </c>
      <c r="AC8" s="4">
        <v>-15.773066031999999</v>
      </c>
      <c r="AD8" s="4">
        <v>-17.474793808000001</v>
      </c>
      <c r="AE8" s="4">
        <v>-19.221974319999998</v>
      </c>
      <c r="AF8" s="4">
        <v>-21.425251283199998</v>
      </c>
      <c r="AG8" s="4">
        <v>-23.238174630399996</v>
      </c>
      <c r="AH8" s="4">
        <v>-24.3130174064</v>
      </c>
      <c r="AI8" s="4">
        <v>-25.2885907856</v>
      </c>
      <c r="AJ8" s="4">
        <v>-26.126129753600001</v>
      </c>
      <c r="AK8" s="4">
        <v>-27.1117318256</v>
      </c>
    </row>
    <row r="9" spans="1:37" x14ac:dyDescent="0.25">
      <c r="A9" s="69"/>
      <c r="B9" s="20">
        <v>1550</v>
      </c>
      <c r="C9" s="4">
        <f>'Main Timing'!C9-(($B9*360*'Main Inj Norm RPM Calc'!C9)/(60*1000000))</f>
        <v>8.0078130000000005</v>
      </c>
      <c r="D9" s="4">
        <f>'Main Timing'!D9-(($B9*360*'Main Inj Norm RPM Calc'!D9)/(60*1000000))</f>
        <v>4.6239745924000006</v>
      </c>
      <c r="E9" s="4">
        <f>'Main Timing'!E9-(($B9*360*'Main Inj Norm RPM Calc'!E9)/(60*1000000))</f>
        <v>3.3036283456</v>
      </c>
      <c r="F9" s="4">
        <f>'Main Timing'!F9-(($B9*360*'Main Inj Norm RPM Calc'!F9)/(60*1000000))</f>
        <v>2.4492286696000001</v>
      </c>
      <c r="G9" s="4">
        <f>'Main Timing'!G9-(($B9*360*'Main Inj Norm RPM Calc'!G9)/(60*1000000))</f>
        <v>-3.9641546399999998</v>
      </c>
      <c r="H9" s="4">
        <f>'Main Timing'!H9-(($B9*360*'Main Inj Norm RPM Calc'!H9)/(60*1000000))</f>
        <v>-7.8787133173333341</v>
      </c>
      <c r="I9" s="4">
        <f>'Main Timing'!I9-(($B9*360*'Main Inj Norm RPM Calc'!I9)/(60*1000000))</f>
        <v>-12.772683060400002</v>
      </c>
      <c r="J9" s="4">
        <f>'Main Timing'!J9-(($B9*360*'Main Inj Norm RPM Calc'!J9)/(60*1000000))</f>
        <v>-17.199404336000001</v>
      </c>
      <c r="K9" s="4">
        <f>'Main Timing'!K9-(($B9*360*'Main Inj Norm RPM Calc'!K9)/(60*1000000))</f>
        <v>-19.041088611999999</v>
      </c>
      <c r="L9" s="4">
        <f>'Main Timing'!L9-(($B9*360*'Main Inj Norm RPM Calc'!L9)/(60*1000000))</f>
        <v>-20.696271597399999</v>
      </c>
      <c r="M9" s="4">
        <f>'Main Timing'!M9-(($B9*360*'Main Inj Norm RPM Calc'!M9)/(60*1000000))</f>
        <v>-23.624233263999997</v>
      </c>
      <c r="N9" s="4">
        <f>'Main Timing'!N9-(($B9*360*'Main Inj Norm RPM Calc'!N9)/(60*1000000))</f>
        <v>-25.679928128</v>
      </c>
      <c r="O9" s="4">
        <f>'Main Timing'!O9-(($B9*360*'Main Inj Norm RPM Calc'!O9)/(60*1000000))</f>
        <v>-24.6456181886</v>
      </c>
      <c r="P9" s="4">
        <f>'Main Timing'!P9-(($B9*360*'Main Inj Norm RPM Calc'!P9)/(60*1000000))</f>
        <v>-25.293406619599999</v>
      </c>
      <c r="Q9" s="4">
        <f>'Main Timing'!Q9-(($B9*360*'Main Inj Norm RPM Calc'!Q9)/(60*1000000))</f>
        <v>-25.975699371200005</v>
      </c>
      <c r="R9" s="4">
        <f>'Main Timing'!R9-(($B9*360*'Main Inj Norm RPM Calc'!R9)/(60*1000000))</f>
        <v>-26.427761360000002</v>
      </c>
      <c r="T9" s="67"/>
      <c r="U9" s="2">
        <v>1550</v>
      </c>
      <c r="V9" s="4">
        <v>8.0078130000000005</v>
      </c>
      <c r="W9" s="4">
        <v>4.6239745924000006</v>
      </c>
      <c r="X9" s="4">
        <v>3.3036283456</v>
      </c>
      <c r="Y9" s="4">
        <v>2.4492286696000001</v>
      </c>
      <c r="Z9" s="4">
        <v>-3.9641546399999998</v>
      </c>
      <c r="AA9" s="4">
        <v>-7.8787133173333341</v>
      </c>
      <c r="AB9" s="4">
        <v>-12.772683060400002</v>
      </c>
      <c r="AC9" s="4">
        <v>-17.199404336000001</v>
      </c>
      <c r="AD9" s="4">
        <v>-19.041088611999999</v>
      </c>
      <c r="AE9" s="4">
        <v>-20.696271597399999</v>
      </c>
      <c r="AF9" s="4">
        <v>-23.624233263999997</v>
      </c>
      <c r="AG9" s="4">
        <v>-25.679928128</v>
      </c>
      <c r="AH9" s="4">
        <v>-24.6456181886</v>
      </c>
      <c r="AI9" s="4">
        <v>-25.293406619599999</v>
      </c>
      <c r="AJ9" s="4">
        <v>-25.975699371200005</v>
      </c>
      <c r="AK9" s="4">
        <v>-26.427761360000002</v>
      </c>
    </row>
    <row r="10" spans="1:37" x14ac:dyDescent="0.25">
      <c r="A10" s="69"/>
      <c r="B10" s="20">
        <v>1700</v>
      </c>
      <c r="C10" s="4">
        <f>'Main Timing'!C10-(($B10*360*'Main Inj Norm RPM Calc'!C10)/(60*1000000))</f>
        <v>8.0078130000000005</v>
      </c>
      <c r="D10" s="4">
        <f>'Main Timing'!D10-(($B10*360*'Main Inj Norm RPM Calc'!D10)/(60*1000000))</f>
        <v>4.6242251440000004</v>
      </c>
      <c r="E10" s="4">
        <f>'Main Timing'!E10-(($B10*360*'Main Inj Norm RPM Calc'!E10)/(60*1000000))</f>
        <v>4.3824076848000004</v>
      </c>
      <c r="F10" s="4">
        <f>'Main Timing'!F10-(($B10*360*'Main Inj Norm RPM Calc'!F10)/(60*1000000))</f>
        <v>4.148029579200001</v>
      </c>
      <c r="G10" s="4">
        <f>'Main Timing'!G10-(($B10*360*'Main Inj Norm RPM Calc'!G10)/(60*1000000))</f>
        <v>-2.0209383840000008</v>
      </c>
      <c r="H10" s="4">
        <f>'Main Timing'!H10-(($B10*360*'Main Inj Norm RPM Calc'!H10)/(60*1000000))</f>
        <v>-8.8864589653333343</v>
      </c>
      <c r="I10" s="4">
        <f>'Main Timing'!I10-(($B10*360*'Main Inj Norm RPM Calc'!I10)/(60*1000000))</f>
        <v>-12.2088143648</v>
      </c>
      <c r="J10" s="4">
        <f>'Main Timing'!J10-(($B10*360*'Main Inj Norm RPM Calc'!J10)/(60*1000000))</f>
        <v>-17.633923352</v>
      </c>
      <c r="K10" s="4">
        <f>'Main Timing'!K10-(($B10*360*'Main Inj Norm RPM Calc'!K10)/(60*1000000))</f>
        <v>-20.319520336</v>
      </c>
      <c r="L10" s="4">
        <f>'Main Timing'!L10-(($B10*360*'Main Inj Norm RPM Calc'!L10)/(60*1000000))</f>
        <v>-22.918945088000001</v>
      </c>
      <c r="M10" s="4">
        <f>'Main Timing'!M10-(($B10*360*'Main Inj Norm RPM Calc'!M10)/(60*1000000))</f>
        <v>-26.238907232000003</v>
      </c>
      <c r="N10" s="4">
        <f>'Main Timing'!N10-(($B10*360*'Main Inj Norm RPM Calc'!N10)/(60*1000000))</f>
        <v>-28.239188427200002</v>
      </c>
      <c r="O10" s="4">
        <f>'Main Timing'!O10-(($B10*360*'Main Inj Norm RPM Calc'!O10)/(60*1000000))</f>
        <v>-27.516013218400001</v>
      </c>
      <c r="P10" s="4">
        <f>'Main Timing'!P10-(($B10*360*'Main Inj Norm RPM Calc'!P10)/(60*1000000))</f>
        <v>-27.708604999999999</v>
      </c>
      <c r="Q10" s="4">
        <f>'Main Timing'!Q10-(($B10*360*'Main Inj Norm RPM Calc'!Q10)/(60*1000000))</f>
        <v>-27.873707096</v>
      </c>
      <c r="R10" s="4">
        <f>'Main Timing'!R10-(($B10*360*'Main Inj Norm RPM Calc'!R10)/(60*1000000))</f>
        <v>-28.289904224000001</v>
      </c>
      <c r="T10" s="67"/>
      <c r="U10" s="2">
        <v>1700</v>
      </c>
      <c r="V10" s="4">
        <v>8.0078130000000005</v>
      </c>
      <c r="W10" s="4">
        <v>4.6242251440000004</v>
      </c>
      <c r="X10" s="4">
        <v>4.3824076848000004</v>
      </c>
      <c r="Y10" s="4">
        <v>4.148029579200001</v>
      </c>
      <c r="Z10" s="4">
        <v>-2.0209383840000008</v>
      </c>
      <c r="AA10" s="4">
        <v>-8.8864589653333343</v>
      </c>
      <c r="AB10" s="4">
        <v>-12.2088143648</v>
      </c>
      <c r="AC10" s="4">
        <v>-17.633923352</v>
      </c>
      <c r="AD10" s="4">
        <v>-20.319520336</v>
      </c>
      <c r="AE10" s="4">
        <v>-22.918945088000001</v>
      </c>
      <c r="AF10" s="4">
        <v>-26.238907232000003</v>
      </c>
      <c r="AG10" s="4">
        <v>-28.239188427200002</v>
      </c>
      <c r="AH10" s="4">
        <v>-27.516013218400001</v>
      </c>
      <c r="AI10" s="4">
        <v>-27.708604999999999</v>
      </c>
      <c r="AJ10" s="4">
        <v>-27.873707096</v>
      </c>
      <c r="AK10" s="4">
        <v>-28.289904224000001</v>
      </c>
    </row>
    <row r="11" spans="1:37" x14ac:dyDescent="0.25">
      <c r="A11" s="69"/>
      <c r="B11" s="20">
        <v>1800</v>
      </c>
      <c r="C11" s="4">
        <f>'Main Timing'!C11-(($B11*360*'Main Inj Norm RPM Calc'!C11)/(60*1000000))</f>
        <v>8.0078130000000005</v>
      </c>
      <c r="D11" s="4">
        <f>'Main Timing'!D11-(($B11*360*'Main Inj Norm RPM Calc'!D11)/(60*1000000))</f>
        <v>4.6050438160000002</v>
      </c>
      <c r="E11" s="4">
        <f>'Main Timing'!E11-(($B11*360*'Main Inj Norm RPM Calc'!E11)/(60*1000000))</f>
        <v>4.2625834032000007</v>
      </c>
      <c r="F11" s="4">
        <f>'Main Timing'!F11-(($B11*360*'Main Inj Norm RPM Calc'!F11)/(60*1000000))</f>
        <v>3.8850944784000001</v>
      </c>
      <c r="G11" s="4">
        <f>'Main Timing'!G11-(($B11*360*'Main Inj Norm RPM Calc'!G11)/(60*1000000))</f>
        <v>-0.75797492000000055</v>
      </c>
      <c r="H11" s="4">
        <f>'Main Timing'!H11-(($B11*360*'Main Inj Norm RPM Calc'!H11)/(60*1000000))</f>
        <v>-8.9218170000000008</v>
      </c>
      <c r="I11" s="4">
        <f>'Main Timing'!I11-(($B11*360*'Main Inj Norm RPM Calc'!I11)/(60*1000000))</f>
        <v>-13.020528055999998</v>
      </c>
      <c r="J11" s="4">
        <f>'Main Timing'!J11-(($B11*360*'Main Inj Norm RPM Calc'!J11)/(60*1000000))</f>
        <v>-17.235118456000002</v>
      </c>
      <c r="K11" s="4">
        <f>'Main Timing'!K11-(($B11*360*'Main Inj Norm RPM Calc'!K11)/(60*1000000))</f>
        <v>-20.549551024000003</v>
      </c>
      <c r="L11" s="4">
        <f>'Main Timing'!L11-(($B11*360*'Main Inj Norm RPM Calc'!L11)/(60*1000000))</f>
        <v>-23.240721655999998</v>
      </c>
      <c r="M11" s="4">
        <f>'Main Timing'!M11-(($B11*360*'Main Inj Norm RPM Calc'!M11)/(60*1000000))</f>
        <v>-26.965523862399998</v>
      </c>
      <c r="N11" s="4">
        <f>'Main Timing'!N11-(($B11*360*'Main Inj Norm RPM Calc'!N11)/(60*1000000))</f>
        <v>-29.063048355199999</v>
      </c>
      <c r="O11" s="4">
        <f>'Main Timing'!O11-(($B11*360*'Main Inj Norm RPM Calc'!O11)/(60*1000000))</f>
        <v>-28.653703</v>
      </c>
      <c r="P11" s="4">
        <f>'Main Timing'!P11-(($B11*360*'Main Inj Norm RPM Calc'!P11)/(60*1000000))</f>
        <v>-29.195705751999999</v>
      </c>
      <c r="Q11" s="4">
        <f>'Main Timing'!Q11-(($B11*360*'Main Inj Norm RPM Calc'!Q11)/(60*1000000))</f>
        <v>-28.800209752000001</v>
      </c>
      <c r="R11" s="4">
        <f>'Main Timing'!R11-(($B11*360*'Main Inj Norm RPM Calc'!R11)/(60*1000000))</f>
        <v>-29.330869911999994</v>
      </c>
      <c r="T11" s="67"/>
      <c r="U11" s="2">
        <v>1800</v>
      </c>
      <c r="V11" s="4">
        <v>8.0078130000000005</v>
      </c>
      <c r="W11" s="4">
        <v>4.6050438160000002</v>
      </c>
      <c r="X11" s="4">
        <v>4.2625834032000007</v>
      </c>
      <c r="Y11" s="4">
        <v>3.8850944784000001</v>
      </c>
      <c r="Z11" s="4">
        <v>-0.75797492000000055</v>
      </c>
      <c r="AA11" s="4">
        <v>-8.9218170000000008</v>
      </c>
      <c r="AB11" s="4">
        <v>-13.020528055999998</v>
      </c>
      <c r="AC11" s="4">
        <v>-17.235118456000002</v>
      </c>
      <c r="AD11" s="4">
        <v>-20.549551024000003</v>
      </c>
      <c r="AE11" s="4">
        <v>-23.240721655999998</v>
      </c>
      <c r="AF11" s="4">
        <v>-26.965523862399998</v>
      </c>
      <c r="AG11" s="4">
        <v>-29.063048355199999</v>
      </c>
      <c r="AH11" s="4">
        <v>-28.653703</v>
      </c>
      <c r="AI11" s="4">
        <v>-29.195705751999999</v>
      </c>
      <c r="AJ11" s="4">
        <v>-28.800209752000001</v>
      </c>
      <c r="AK11" s="4">
        <v>-29.330869911999994</v>
      </c>
    </row>
    <row r="12" spans="1:37" x14ac:dyDescent="0.25">
      <c r="A12" s="69"/>
      <c r="B12" s="20">
        <v>2000</v>
      </c>
      <c r="C12" s="4">
        <f>'Main Timing'!C12-(($B12*360*'Main Inj Norm RPM Calc'!C12)/(60*1000000))</f>
        <v>4.9609379999999996</v>
      </c>
      <c r="D12" s="4">
        <f>'Main Timing'!D12-(($B12*360*'Main Inj Norm RPM Calc'!D12)/(60*1000000))</f>
        <v>1.4452144799999993</v>
      </c>
      <c r="E12" s="4">
        <f>'Main Timing'!E12-(($B12*360*'Main Inj Norm RPM Calc'!E12)/(60*1000000))</f>
        <v>2.3787250000000002</v>
      </c>
      <c r="F12" s="4">
        <f>'Main Timing'!F12-(($B12*360*'Main Inj Norm RPM Calc'!F12)/(60*1000000))</f>
        <v>3.6690977040000003</v>
      </c>
      <c r="G12" s="4">
        <f>'Main Timing'!G12-(($B12*360*'Main Inj Norm RPM Calc'!G12)/(60*1000000))</f>
        <v>-1.3013387600000001</v>
      </c>
      <c r="H12" s="4">
        <f>'Main Timing'!H12-(($B12*360*'Main Inj Norm RPM Calc'!H12)/(60*1000000))</f>
        <v>-8.8204496133333343</v>
      </c>
      <c r="I12" s="4">
        <f>'Main Timing'!I12-(($B12*360*'Main Inj Norm RPM Calc'!I12)/(60*1000000))</f>
        <v>-11.626539815999998</v>
      </c>
      <c r="J12" s="4">
        <f>'Main Timing'!J12-(($B12*360*'Main Inj Norm RPM Calc'!J12)/(60*1000000))</f>
        <v>-15.976319144</v>
      </c>
      <c r="K12" s="4">
        <f>'Main Timing'!K12-(($B12*360*'Main Inj Norm RPM Calc'!K12)/(60*1000000))</f>
        <v>-20.714615752</v>
      </c>
      <c r="L12" s="4">
        <f>'Main Timing'!L12-(($B12*360*'Main Inj Norm RPM Calc'!L12)/(60*1000000))</f>
        <v>-26.275880703999999</v>
      </c>
      <c r="M12" s="4">
        <f>'Main Timing'!M12-(($B12*360*'Main Inj Norm RPM Calc'!M12)/(60*1000000))</f>
        <v>-30.279242679999999</v>
      </c>
      <c r="N12" s="4">
        <f>'Main Timing'!N12-(($B12*360*'Main Inj Norm RPM Calc'!N12)/(60*1000000))</f>
        <v>-32.451346360000002</v>
      </c>
      <c r="O12" s="4">
        <f>'Main Timing'!O12-(($B12*360*'Main Inj Norm RPM Calc'!O12)/(60*1000000))</f>
        <v>-33.432190039999995</v>
      </c>
      <c r="P12" s="4">
        <f>'Main Timing'!P12-(($B12*360*'Main Inj Norm RPM Calc'!P12)/(60*1000000))</f>
        <v>-31.580671640000002</v>
      </c>
      <c r="Q12" s="4">
        <f>'Main Timing'!Q12-(($B12*360*'Main Inj Norm RPM Calc'!Q12)/(60*1000000))</f>
        <v>-31.186034007999996</v>
      </c>
      <c r="R12" s="4">
        <f>'Main Timing'!R12-(($B12*360*'Main Inj Norm RPM Calc'!R12)/(60*1000000))</f>
        <v>-31.329596775999999</v>
      </c>
      <c r="T12" s="67"/>
      <c r="U12" s="2">
        <v>2000</v>
      </c>
      <c r="V12" s="4">
        <v>4.9609379999999996</v>
      </c>
      <c r="W12" s="4">
        <v>1.4452144799999993</v>
      </c>
      <c r="X12" s="4">
        <v>2.3787250000000002</v>
      </c>
      <c r="Y12" s="4">
        <v>3.6690977040000003</v>
      </c>
      <c r="Z12" s="4">
        <v>-1.3013387600000001</v>
      </c>
      <c r="AA12" s="4">
        <v>-8.8204496133333343</v>
      </c>
      <c r="AB12" s="4">
        <v>-11.626539815999998</v>
      </c>
      <c r="AC12" s="4">
        <v>-15.976319144</v>
      </c>
      <c r="AD12" s="4">
        <v>-20.714615752</v>
      </c>
      <c r="AE12" s="4">
        <v>-26.275880703999999</v>
      </c>
      <c r="AF12" s="4">
        <v>-30.279242679999999</v>
      </c>
      <c r="AG12" s="4">
        <v>-32.451346360000002</v>
      </c>
      <c r="AH12" s="4">
        <v>-33.432190039999995</v>
      </c>
      <c r="AI12" s="4">
        <v>-31.580671640000002</v>
      </c>
      <c r="AJ12" s="4">
        <v>-31.186034007999996</v>
      </c>
      <c r="AK12" s="4">
        <v>-31.329596775999999</v>
      </c>
    </row>
    <row r="13" spans="1:37" x14ac:dyDescent="0.25">
      <c r="A13" s="69"/>
      <c r="B13" s="20">
        <v>2200</v>
      </c>
      <c r="C13" s="4">
        <f>'Main Timing'!C13-(($B13*360*'Main Inj Norm RPM Calc'!C13)/(60*1000000))</f>
        <v>4.4921879999999996</v>
      </c>
      <c r="D13" s="4">
        <f>'Main Timing'!D13-(($B13*360*'Main Inj Norm RPM Calc'!D13)/(60*1000000))</f>
        <v>-1.7133809119999994</v>
      </c>
      <c r="E13" s="4">
        <f>'Main Timing'!E13-(($B13*360*'Main Inj Norm RPM Calc'!E13)/(60*1000000))</f>
        <v>-3.9349411535999992</v>
      </c>
      <c r="F13" s="4">
        <f>'Main Timing'!F13-(($B13*360*'Main Inj Norm RPM Calc'!F13)/(60*1000000))</f>
        <v>-5.5818767376000009</v>
      </c>
      <c r="G13" s="4">
        <f>'Main Timing'!G13-(($B13*360*'Main Inj Norm RPM Calc'!G13)/(60*1000000))</f>
        <v>-9.7205351360000005</v>
      </c>
      <c r="H13" s="4">
        <f>'Main Timing'!H13-(($B13*360*'Main Inj Norm RPM Calc'!H13)/(60*1000000))</f>
        <v>-13.503276874666668</v>
      </c>
      <c r="I13" s="4">
        <f>'Main Timing'!I13-(($B13*360*'Main Inj Norm RPM Calc'!I13)/(60*1000000))</f>
        <v>-17.494771414399999</v>
      </c>
      <c r="J13" s="4">
        <f>'Main Timing'!J13-(($B13*360*'Main Inj Norm RPM Calc'!J13)/(60*1000000))</f>
        <v>-21.2403743488</v>
      </c>
      <c r="K13" s="4">
        <f>'Main Timing'!K13-(($B13*360*'Main Inj Norm RPM Calc'!K13)/(60*1000000))</f>
        <v>-25.801720750400001</v>
      </c>
      <c r="L13" s="4">
        <f>'Main Timing'!L13-(($B13*360*'Main Inj Norm RPM Calc'!L13)/(60*1000000))</f>
        <v>-28.491992264000004</v>
      </c>
      <c r="M13" s="4">
        <f>'Main Timing'!M13-(($B13*360*'Main Inj Norm RPM Calc'!M13)/(60*1000000))</f>
        <v>-32.784971979199995</v>
      </c>
      <c r="N13" s="4">
        <f>'Main Timing'!N13-(($B13*360*'Main Inj Norm RPM Calc'!N13)/(60*1000000))</f>
        <v>-33.074120800000003</v>
      </c>
      <c r="O13" s="4">
        <f>'Main Timing'!O13-(($B13*360*'Main Inj Norm RPM Calc'!O13)/(60*1000000))</f>
        <v>-32.811049984000007</v>
      </c>
      <c r="P13" s="4">
        <f>'Main Timing'!P13-(($B13*360*'Main Inj Norm RPM Calc'!P13)/(60*1000000))</f>
        <v>-32.381265328000005</v>
      </c>
      <c r="Q13" s="4">
        <f>'Main Timing'!Q13-(($B13*360*'Main Inj Norm RPM Calc'!Q13)/(60*1000000))</f>
        <v>-31.491274231999999</v>
      </c>
      <c r="R13" s="4">
        <f>'Main Timing'!R13-(($B13*360*'Main Inj Norm RPM Calc'!R13)/(60*1000000))</f>
        <v>-31.791197825600001</v>
      </c>
      <c r="T13" s="67"/>
      <c r="U13" s="2">
        <v>2200</v>
      </c>
      <c r="V13" s="4">
        <v>4.4921879999999996</v>
      </c>
      <c r="W13" s="4">
        <v>-1.7133809119999994</v>
      </c>
      <c r="X13" s="4">
        <v>-3.9349411535999992</v>
      </c>
      <c r="Y13" s="4">
        <v>-5.5818767376000009</v>
      </c>
      <c r="Z13" s="4">
        <v>-9.7205351360000005</v>
      </c>
      <c r="AA13" s="4">
        <v>-13.503276874666668</v>
      </c>
      <c r="AB13" s="4">
        <v>-17.494771414399999</v>
      </c>
      <c r="AC13" s="4">
        <v>-21.2403743488</v>
      </c>
      <c r="AD13" s="4">
        <v>-25.801720750400001</v>
      </c>
      <c r="AE13" s="4">
        <v>-28.491992264000004</v>
      </c>
      <c r="AF13" s="4">
        <v>-32.784971979199995</v>
      </c>
      <c r="AG13" s="4">
        <v>-33.074120800000003</v>
      </c>
      <c r="AH13" s="4">
        <v>-32.811049984000007</v>
      </c>
      <c r="AI13" s="4">
        <v>-32.381265328000005</v>
      </c>
      <c r="AJ13" s="4">
        <v>-31.491274231999999</v>
      </c>
      <c r="AK13" s="4">
        <v>-31.791197825600001</v>
      </c>
    </row>
    <row r="14" spans="1:37" x14ac:dyDescent="0.25">
      <c r="A14" s="69"/>
      <c r="B14" s="20">
        <v>2400</v>
      </c>
      <c r="C14" s="4">
        <f>'Main Timing'!C14-(($B14*360*'Main Inj Norm RPM Calc'!C14)/(60*1000000))</f>
        <v>4.0234379999999996</v>
      </c>
      <c r="D14" s="4">
        <f>'Main Timing'!D14-(($B14*360*'Main Inj Norm RPM Calc'!D14)/(60*1000000))</f>
        <v>-3.9814792080000001</v>
      </c>
      <c r="E14" s="4">
        <f>'Main Timing'!E14-(($B14*360*'Main Inj Norm RPM Calc'!E14)/(60*1000000))</f>
        <v>-8.3658175311999994</v>
      </c>
      <c r="F14" s="4">
        <f>'Main Timing'!F14-(($B14*360*'Main Inj Norm RPM Calc'!F14)/(60*1000000))</f>
        <v>-11.422052835199999</v>
      </c>
      <c r="G14" s="4">
        <f>'Main Timing'!G14-(($B14*360*'Main Inj Norm RPM Calc'!G14)/(60*1000000))</f>
        <v>-15.717127264000002</v>
      </c>
      <c r="H14" s="4">
        <f>'Main Timing'!H14-(($B14*360*'Main Inj Norm RPM Calc'!H14)/(60*1000000))</f>
        <v>-19.876551712000001</v>
      </c>
      <c r="I14" s="4">
        <f>'Main Timing'!I14-(($B14*360*'Main Inj Norm RPM Calc'!I14)/(60*1000000))</f>
        <v>-23.722839281600002</v>
      </c>
      <c r="J14" s="4">
        <f>'Main Timing'!J14-(($B14*360*'Main Inj Norm RPM Calc'!J14)/(60*1000000))</f>
        <v>-26.8843980368</v>
      </c>
      <c r="K14" s="4">
        <f>'Main Timing'!K14-(($B14*360*'Main Inj Norm RPM Calc'!K14)/(60*1000000))</f>
        <v>-30.006168622399997</v>
      </c>
      <c r="L14" s="4">
        <f>'Main Timing'!L14-(($B14*360*'Main Inj Norm RPM Calc'!L14)/(60*1000000))</f>
        <v>-31.833437451200002</v>
      </c>
      <c r="M14" s="4">
        <f>'Main Timing'!M14-(($B14*360*'Main Inj Norm RPM Calc'!M14)/(60*1000000))</f>
        <v>-34.364422596799997</v>
      </c>
      <c r="N14" s="4">
        <f>'Main Timing'!N14-(($B14*360*'Main Inj Norm RPM Calc'!N14)/(60*1000000))</f>
        <v>-33.975818079999996</v>
      </c>
      <c r="O14" s="4">
        <f>'Main Timing'!O14-(($B14*360*'Main Inj Norm RPM Calc'!O14)/(60*1000000))</f>
        <v>-33.865043368000002</v>
      </c>
      <c r="P14" s="4">
        <f>'Main Timing'!P14-(($B14*360*'Main Inj Norm RPM Calc'!P14)/(60*1000000))</f>
        <v>-33.406193408</v>
      </c>
      <c r="Q14" s="4">
        <f>'Main Timing'!Q14-(($B14*360*'Main Inj Norm RPM Calc'!Q14)/(60*1000000))</f>
        <v>-31.742878016000002</v>
      </c>
      <c r="R14" s="4">
        <f>'Main Timing'!R14-(($B14*360*'Main Inj Norm RPM Calc'!R14)/(60*1000000))</f>
        <v>-31.946821227200001</v>
      </c>
      <c r="T14" s="67"/>
      <c r="U14" s="2">
        <v>2400</v>
      </c>
      <c r="V14" s="4">
        <v>4.0234379999999996</v>
      </c>
      <c r="W14" s="4">
        <v>-3.9814792080000001</v>
      </c>
      <c r="X14" s="4">
        <v>-8.3658175311999994</v>
      </c>
      <c r="Y14" s="4">
        <v>-11.422052835199999</v>
      </c>
      <c r="Z14" s="4">
        <v>-15.717127264000002</v>
      </c>
      <c r="AA14" s="4">
        <v>-19.876551712000001</v>
      </c>
      <c r="AB14" s="4">
        <v>-23.722839281600002</v>
      </c>
      <c r="AC14" s="4">
        <v>-26.8843980368</v>
      </c>
      <c r="AD14" s="4">
        <v>-30.006168622399997</v>
      </c>
      <c r="AE14" s="4">
        <v>-31.833437451200002</v>
      </c>
      <c r="AF14" s="4">
        <v>-34.364422596799997</v>
      </c>
      <c r="AG14" s="4">
        <v>-33.975818079999996</v>
      </c>
      <c r="AH14" s="4">
        <v>-33.865043368000002</v>
      </c>
      <c r="AI14" s="4">
        <v>-33.406193408</v>
      </c>
      <c r="AJ14" s="4">
        <v>-31.742878016000002</v>
      </c>
      <c r="AK14" s="4">
        <v>-31.946821227200001</v>
      </c>
    </row>
    <row r="15" spans="1:37" x14ac:dyDescent="0.25">
      <c r="A15" s="69"/>
      <c r="B15" s="20">
        <v>2600</v>
      </c>
      <c r="C15" s="4">
        <f>'Main Timing'!C15-(($B15*360*'Main Inj Norm RPM Calc'!C15)/(60*1000000))</f>
        <v>2.96875</v>
      </c>
      <c r="D15" s="4">
        <f>'Main Timing'!D15-(($B15*360*'Main Inj Norm RPM Calc'!D15)/(60*1000000))</f>
        <v>-5.2834076047999998</v>
      </c>
      <c r="E15" s="4">
        <f>'Main Timing'!E15-(($B15*360*'Main Inj Norm RPM Calc'!E15)/(60*1000000))</f>
        <v>-9.7729608207999998</v>
      </c>
      <c r="F15" s="4">
        <f>'Main Timing'!F15-(($B15*360*'Main Inj Norm RPM Calc'!F15)/(60*1000000))</f>
        <v>-12.364933524800001</v>
      </c>
      <c r="G15" s="4">
        <f>'Main Timing'!G15-(($B15*360*'Main Inj Norm RPM Calc'!G15)/(60*1000000))</f>
        <v>-15.037955536000002</v>
      </c>
      <c r="H15" s="4">
        <f>'Main Timing'!H15-(($B15*360*'Main Inj Norm RPM Calc'!H15)/(60*1000000))</f>
        <v>-19.762716253333334</v>
      </c>
      <c r="I15" s="4">
        <f>'Main Timing'!I15-(($B15*360*'Main Inj Norm RPM Calc'!I15)/(60*1000000))</f>
        <v>-22.490107638400001</v>
      </c>
      <c r="J15" s="4">
        <f>'Main Timing'!J15-(($B15*360*'Main Inj Norm RPM Calc'!J15)/(60*1000000))</f>
        <v>-27.8682541232</v>
      </c>
      <c r="K15" s="4">
        <f>'Main Timing'!K15-(($B15*360*'Main Inj Norm RPM Calc'!K15)/(60*1000000))</f>
        <v>-30.691864731199999</v>
      </c>
      <c r="L15" s="4">
        <f>'Main Timing'!L15-(($B15*360*'Main Inj Norm RPM Calc'!L15)/(60*1000000))</f>
        <v>-32.608160590400004</v>
      </c>
      <c r="M15" s="4">
        <f>'Main Timing'!M15-(($B15*360*'Main Inj Norm RPM Calc'!M15)/(60*1000000))</f>
        <v>-34.889407167999998</v>
      </c>
      <c r="N15" s="4">
        <f>'Main Timing'!N15-(($B15*360*'Main Inj Norm RPM Calc'!N15)/(60*1000000))</f>
        <v>-35.089427919999999</v>
      </c>
      <c r="O15" s="4">
        <f>'Main Timing'!O15-(($B15*360*'Main Inj Norm RPM Calc'!O15)/(60*1000000))</f>
        <v>-33.253075931200001</v>
      </c>
      <c r="P15" s="4">
        <f>'Main Timing'!P15-(($B15*360*'Main Inj Norm RPM Calc'!P15)/(60*1000000))</f>
        <v>-31.956938465599997</v>
      </c>
      <c r="Q15" s="4">
        <f>'Main Timing'!Q15-(($B15*360*'Main Inj Norm RPM Calc'!Q15)/(60*1000000))</f>
        <v>-29.937957540800003</v>
      </c>
      <c r="R15" s="4">
        <f>'Main Timing'!R15-(($B15*360*'Main Inj Norm RPM Calc'!R15)/(60*1000000))</f>
        <v>-30.537566188800003</v>
      </c>
      <c r="T15" s="67"/>
      <c r="U15" s="2">
        <v>2600</v>
      </c>
      <c r="V15" s="4">
        <v>2.96875</v>
      </c>
      <c r="W15" s="4">
        <v>-5.2834076047999998</v>
      </c>
      <c r="X15" s="4">
        <v>-9.7729608207999998</v>
      </c>
      <c r="Y15" s="4">
        <v>-12.364933524800001</v>
      </c>
      <c r="Z15" s="4">
        <v>-15.037955536000002</v>
      </c>
      <c r="AA15" s="4">
        <v>-19.762716253333334</v>
      </c>
      <c r="AB15" s="4">
        <v>-22.490107638400001</v>
      </c>
      <c r="AC15" s="4">
        <v>-27.8682541232</v>
      </c>
      <c r="AD15" s="4">
        <v>-30.691864731199999</v>
      </c>
      <c r="AE15" s="4">
        <v>-32.608160590400004</v>
      </c>
      <c r="AF15" s="4">
        <v>-34.889407167999998</v>
      </c>
      <c r="AG15" s="4">
        <v>-35.089427919999999</v>
      </c>
      <c r="AH15" s="4">
        <v>-33.253075931200001</v>
      </c>
      <c r="AI15" s="4">
        <v>-31.956938465599997</v>
      </c>
      <c r="AJ15" s="4">
        <v>-29.937957540800003</v>
      </c>
      <c r="AK15" s="4">
        <v>-30.537566188800003</v>
      </c>
    </row>
    <row r="16" spans="1:37" x14ac:dyDescent="0.25">
      <c r="A16" s="69"/>
      <c r="B16" s="20">
        <v>2800</v>
      </c>
      <c r="C16" s="4">
        <f>'Main Timing'!C16-(($B16*360*'Main Inj Norm RPM Calc'!C16)/(60*1000000))</f>
        <v>2.96875</v>
      </c>
      <c r="D16" s="4">
        <f>'Main Timing'!D16-(($B16*360*'Main Inj Norm RPM Calc'!D16)/(60*1000000))</f>
        <v>-5.5180400528</v>
      </c>
      <c r="E16" s="4">
        <f>'Main Timing'!E16-(($B16*360*'Main Inj Norm RPM Calc'!E16)/(60*1000000))</f>
        <v>-9.5979934623999998</v>
      </c>
      <c r="F16" s="4">
        <f>'Main Timing'!F16-(($B16*360*'Main Inj Norm RPM Calc'!F16)/(60*1000000))</f>
        <v>-13.056581031999999</v>
      </c>
      <c r="G16" s="4">
        <f>'Main Timing'!G16-(($B16*360*'Main Inj Norm RPM Calc'!G16)/(60*1000000))</f>
        <v>-15.566434048000001</v>
      </c>
      <c r="H16" s="4">
        <f>'Main Timing'!H16-(($B16*360*'Main Inj Norm RPM Calc'!H16)/(60*1000000))</f>
        <v>-19.172378173333335</v>
      </c>
      <c r="I16" s="4">
        <f>'Main Timing'!I16-(($B16*360*'Main Inj Norm RPM Calc'!I16)/(60*1000000))</f>
        <v>-21.640865633600001</v>
      </c>
      <c r="J16" s="4">
        <f>'Main Timing'!J16-(($B16*360*'Main Inj Norm RPM Calc'!J16)/(60*1000000))</f>
        <v>-27.340701972800002</v>
      </c>
      <c r="K16" s="4">
        <f>'Main Timing'!K16-(($B16*360*'Main Inj Norm RPM Calc'!K16)/(60*1000000))</f>
        <v>-28.694474636799999</v>
      </c>
      <c r="L16" s="4">
        <f>'Main Timing'!L16-(($B16*360*'Main Inj Norm RPM Calc'!L16)/(60*1000000))</f>
        <v>-31.224207884799995</v>
      </c>
      <c r="M16" s="4">
        <f>'Main Timing'!M16-(($B16*360*'Main Inj Norm RPM Calc'!M16)/(60*1000000))</f>
        <v>-34.103236191999997</v>
      </c>
      <c r="N16" s="4">
        <f>'Main Timing'!N16-(($B16*360*'Main Inj Norm RPM Calc'!N16)/(60*1000000))</f>
        <v>-33.658633039999998</v>
      </c>
      <c r="O16" s="4">
        <f>'Main Timing'!O16-(($B16*360*'Main Inj Norm RPM Calc'!O16)/(60*1000000))</f>
        <v>-32.379196961600002</v>
      </c>
      <c r="P16" s="4">
        <f>'Main Timing'!P16-(($B16*360*'Main Inj Norm RPM Calc'!P16)/(60*1000000))</f>
        <v>-29.101154038400001</v>
      </c>
      <c r="Q16" s="4">
        <f>'Main Timing'!Q16-(($B16*360*'Main Inj Norm RPM Calc'!Q16)/(60*1000000))</f>
        <v>-26.9794585824</v>
      </c>
      <c r="R16" s="4">
        <f>'Main Timing'!R16-(($B16*360*'Main Inj Norm RPM Calc'!R16)/(60*1000000))</f>
        <v>-27.670264126399999</v>
      </c>
      <c r="T16" s="67"/>
      <c r="U16" s="2">
        <v>2800</v>
      </c>
      <c r="V16" s="4">
        <v>2.96875</v>
      </c>
      <c r="W16" s="4">
        <v>-5.5180400528</v>
      </c>
      <c r="X16" s="4">
        <v>-9.5979934623999998</v>
      </c>
      <c r="Y16" s="4">
        <v>-13.056581031999999</v>
      </c>
      <c r="Z16" s="4">
        <v>-15.566434048000001</v>
      </c>
      <c r="AA16" s="4">
        <v>-19.172378173333335</v>
      </c>
      <c r="AB16" s="4">
        <v>-21.640865633600001</v>
      </c>
      <c r="AC16" s="4">
        <v>-27.340701972800002</v>
      </c>
      <c r="AD16" s="4">
        <v>-28.694474636799999</v>
      </c>
      <c r="AE16" s="4">
        <v>-31.224207884799995</v>
      </c>
      <c r="AF16" s="4">
        <v>-34.103236191999997</v>
      </c>
      <c r="AG16" s="4">
        <v>-33.658633039999998</v>
      </c>
      <c r="AH16" s="4">
        <v>-32.379196961600002</v>
      </c>
      <c r="AI16" s="4">
        <v>-29.101154038400001</v>
      </c>
      <c r="AJ16" s="4">
        <v>-26.9794585824</v>
      </c>
      <c r="AK16" s="4">
        <v>-27.670264126399999</v>
      </c>
    </row>
    <row r="17" spans="1:37" x14ac:dyDescent="0.25">
      <c r="A17" s="69"/>
      <c r="B17" s="20">
        <v>2900</v>
      </c>
      <c r="C17" s="4">
        <f>'Main Timing'!C17-(($B17*360*'Main Inj Norm RPM Calc'!C17)/(60*1000000))</f>
        <v>-1.953125</v>
      </c>
      <c r="D17" s="4">
        <f>'Main Timing'!D17-(($B17*360*'Main Inj Norm RPM Calc'!D17)/(60*1000000))</f>
        <v>-7.7680320591999994</v>
      </c>
      <c r="E17" s="4">
        <f>'Main Timing'!E17-(($B17*360*'Main Inj Norm RPM Calc'!E17)/(60*1000000))</f>
        <v>-9.8449841584000009</v>
      </c>
      <c r="F17" s="4">
        <f>'Main Timing'!F17-(($B17*360*'Main Inj Norm RPM Calc'!F17)/(60*1000000))</f>
        <v>-11.597845956800001</v>
      </c>
      <c r="G17" s="4">
        <f>'Main Timing'!G17-(($B17*360*'Main Inj Norm RPM Calc'!G17)/(60*1000000))</f>
        <v>-13.959280806399999</v>
      </c>
      <c r="H17" s="4">
        <f>'Main Timing'!H17-(($B17*360*'Main Inj Norm RPM Calc'!H17)/(60*1000000))</f>
        <v>-17.783101050666662</v>
      </c>
      <c r="I17" s="4">
        <f>'Main Timing'!I17-(($B17*360*'Main Inj Norm RPM Calc'!I17)/(60*1000000))</f>
        <v>-20.843536020800002</v>
      </c>
      <c r="J17" s="4">
        <f>'Main Timing'!J17-(($B17*360*'Main Inj Norm RPM Calc'!J17)/(60*1000000))</f>
        <v>-24.774360222400002</v>
      </c>
      <c r="K17" s="4">
        <f>'Main Timing'!K17-(($B17*360*'Main Inj Norm RPM Calc'!K17)/(60*1000000))</f>
        <v>-27.137357910399999</v>
      </c>
      <c r="L17" s="4">
        <f>'Main Timing'!L17-(($B17*360*'Main Inj Norm RPM Calc'!L17)/(60*1000000))</f>
        <v>-29.466548915200001</v>
      </c>
      <c r="M17" s="4">
        <f>'Main Timing'!M17-(($B17*360*'Main Inj Norm RPM Calc'!M17)/(60*1000000))</f>
        <v>-31.710093353600001</v>
      </c>
      <c r="N17" s="4">
        <f>'Main Timing'!N17-(($B17*360*'Main Inj Norm RPM Calc'!N17)/(60*1000000))</f>
        <v>-31.083969627200002</v>
      </c>
      <c r="O17" s="4">
        <f>'Main Timing'!O17-(($B17*360*'Main Inj Norm RPM Calc'!O17)/(60*1000000))</f>
        <v>-28.890685119200004</v>
      </c>
      <c r="P17" s="4">
        <f>'Main Timing'!P17-(($B17*360*'Main Inj Norm RPM Calc'!P17)/(60*1000000))</f>
        <v>-26.931775611200003</v>
      </c>
      <c r="Q17" s="4">
        <f>'Main Timing'!Q17-(($B17*360*'Main Inj Norm RPM Calc'!Q17)/(60*1000000))</f>
        <v>-25.324428103200006</v>
      </c>
      <c r="R17" s="4">
        <f>'Main Timing'!R17-(($B17*360*'Main Inj Norm RPM Calc'!R17)/(60*1000000))</f>
        <v>-25.709268595200001</v>
      </c>
      <c r="T17" s="67"/>
      <c r="U17" s="2">
        <v>2900</v>
      </c>
      <c r="V17" s="4">
        <v>-1.953125</v>
      </c>
      <c r="W17" s="4">
        <v>-7.7680320591999994</v>
      </c>
      <c r="X17" s="4">
        <v>-9.8449841584000009</v>
      </c>
      <c r="Y17" s="4">
        <v>-11.597845956800001</v>
      </c>
      <c r="Z17" s="4">
        <v>-13.959280806399999</v>
      </c>
      <c r="AA17" s="4">
        <v>-17.783101050666662</v>
      </c>
      <c r="AB17" s="4">
        <v>-20.843536020800002</v>
      </c>
      <c r="AC17" s="4">
        <v>-24.774360222400002</v>
      </c>
      <c r="AD17" s="4">
        <v>-27.137357910399999</v>
      </c>
      <c r="AE17" s="4">
        <v>-29.466548915200001</v>
      </c>
      <c r="AF17" s="4">
        <v>-31.710093353600001</v>
      </c>
      <c r="AG17" s="4">
        <v>-31.083969627200002</v>
      </c>
      <c r="AH17" s="4">
        <v>-28.890685119200004</v>
      </c>
      <c r="AI17" s="4">
        <v>-26.931775611200003</v>
      </c>
      <c r="AJ17" s="4">
        <v>-25.324428103200006</v>
      </c>
      <c r="AK17" s="4">
        <v>-25.709268595200001</v>
      </c>
    </row>
    <row r="18" spans="1:37" x14ac:dyDescent="0.25">
      <c r="A18" s="69"/>
      <c r="B18" s="20">
        <v>3000</v>
      </c>
      <c r="C18" s="4">
        <f>'Main Timing'!C18-(($B18*360*'Main Inj Norm RPM Calc'!C18)/(60*1000000))</f>
        <v>-1.015625</v>
      </c>
      <c r="D18" s="4">
        <f>'Main Timing'!D18-(($B18*360*'Main Inj Norm RPM Calc'!D18)/(60*1000000))</f>
        <v>-6.0413027600000007</v>
      </c>
      <c r="E18" s="4">
        <f>'Main Timing'!E18-(($B18*360*'Main Inj Norm RPM Calc'!E18)/(60*1000000))</f>
        <v>-7.22912132</v>
      </c>
      <c r="F18" s="4">
        <f>'Main Timing'!F18-(($B18*360*'Main Inj Norm RPM Calc'!F18)/(60*1000000))</f>
        <v>-10.337275624</v>
      </c>
      <c r="G18" s="4">
        <f>'Main Timing'!G18-(($B18*360*'Main Inj Norm RPM Calc'!G18)/(60*1000000))</f>
        <v>-12.744083608</v>
      </c>
      <c r="H18" s="4">
        <f>'Main Timing'!H18-(($B18*360*'Main Inj Norm RPM Calc'!H18)/(60*1000000))</f>
        <v>-16.693527959999997</v>
      </c>
      <c r="I18" s="4">
        <f>'Main Timing'!I18-(($B18*360*'Main Inj Norm RPM Calc'!I18)/(60*1000000))</f>
        <v>-20.353524519999997</v>
      </c>
      <c r="J18" s="4">
        <f>'Main Timing'!J18-(($B18*360*'Main Inj Norm RPM Calc'!J18)/(60*1000000))</f>
        <v>-24.188901399999999</v>
      </c>
      <c r="K18" s="4">
        <f>'Main Timing'!K18-(($B18*360*'Main Inj Norm RPM Calc'!K18)/(60*1000000))</f>
        <v>-27.023778279999998</v>
      </c>
      <c r="L18" s="4">
        <f>'Main Timing'!L18-(($B18*360*'Main Inj Norm RPM Calc'!L18)/(60*1000000))</f>
        <v>-29.209717160000004</v>
      </c>
      <c r="M18" s="4">
        <f>'Main Timing'!M18-(($B18*360*'Main Inj Norm RPM Calc'!M18)/(60*1000000))</f>
        <v>-31.818900952</v>
      </c>
      <c r="N18" s="4">
        <f>'Main Timing'!N18-(($B18*360*'Main Inj Norm RPM Calc'!N18)/(60*1000000))</f>
        <v>-30.112457304000003</v>
      </c>
      <c r="O18" s="4">
        <f>'Main Timing'!O18-(($B18*360*'Main Inj Norm RPM Calc'!O18)/(60*1000000))</f>
        <v>-29.956958744000001</v>
      </c>
      <c r="P18" s="4">
        <f>'Main Timing'!P18-(($B18*360*'Main Inj Norm RPM Calc'!P18)/(60*1000000))</f>
        <v>-29.098334184000002</v>
      </c>
      <c r="Q18" s="4">
        <f>'Main Timing'!Q18-(($B18*360*'Main Inj Norm RPM Calc'!Q18)/(60*1000000))</f>
        <v>-27.185022624000005</v>
      </c>
      <c r="R18" s="4">
        <f>'Main Timing'!R18-(($B18*360*'Main Inj Norm RPM Calc'!R18)/(60*1000000))</f>
        <v>-28.084211064000002</v>
      </c>
      <c r="T18" s="67"/>
      <c r="U18" s="2">
        <v>3000</v>
      </c>
      <c r="V18" s="4">
        <v>-1.015625</v>
      </c>
      <c r="W18" s="4">
        <v>-6.0413027600000007</v>
      </c>
      <c r="X18" s="4">
        <v>-7.22912132</v>
      </c>
      <c r="Y18" s="4">
        <v>-10.337275624</v>
      </c>
      <c r="Z18" s="4">
        <v>-12.744083608</v>
      </c>
      <c r="AA18" s="4">
        <v>-16.693527959999997</v>
      </c>
      <c r="AB18" s="4">
        <v>-20.353524519999997</v>
      </c>
      <c r="AC18" s="4">
        <v>-24.188901399999999</v>
      </c>
      <c r="AD18" s="4">
        <v>-27.023778279999998</v>
      </c>
      <c r="AE18" s="4">
        <v>-29.209717160000004</v>
      </c>
      <c r="AF18" s="4">
        <v>-31.818900952</v>
      </c>
      <c r="AG18" s="4">
        <v>-30.112457304000003</v>
      </c>
      <c r="AH18" s="4">
        <v>-29.956958744000001</v>
      </c>
      <c r="AI18" s="4">
        <v>-29.098334184000002</v>
      </c>
      <c r="AJ18" s="4">
        <v>-27.185022624000005</v>
      </c>
      <c r="AK18" s="4">
        <v>-28.084211064000002</v>
      </c>
    </row>
    <row r="19" spans="1:37" x14ac:dyDescent="0.25">
      <c r="A19" s="69"/>
      <c r="B19" s="20">
        <v>3200</v>
      </c>
      <c r="C19" s="4">
        <f>'Main Timing'!C19-(($B19*360*'Main Inj Norm RPM Calc'!C19)/(60*1000000))</f>
        <v>4.9609379999999996</v>
      </c>
      <c r="D19" s="4">
        <f>'Main Timing'!D19-(($B19*360*'Main Inj Norm RPM Calc'!D19)/(60*1000000))</f>
        <v>-3.3294729439999999</v>
      </c>
      <c r="E19" s="4">
        <f>'Main Timing'!E19-(($B19*360*'Main Inj Norm RPM Calc'!E19)/(60*1000000))</f>
        <v>-6.5886664079999999</v>
      </c>
      <c r="F19" s="4">
        <f>'Main Timing'!F19-(($B19*360*'Main Inj Norm RPM Calc'!F19)/(60*1000000))</f>
        <v>-9.8884064655999993</v>
      </c>
      <c r="G19" s="4">
        <f>'Main Timing'!G19-(($B19*360*'Main Inj Norm RPM Calc'!G19)/(60*1000000))</f>
        <v>-13.5085976848</v>
      </c>
      <c r="H19" s="4">
        <f>'Main Timing'!H19-(($B19*360*'Main Inj Norm RPM Calc'!H19)/(60*1000000))</f>
        <v>-17.04340895733333</v>
      </c>
      <c r="I19" s="4">
        <f>'Main Timing'!I19-(($B19*360*'Main Inj Norm RPM Calc'!I19)/(60*1000000))</f>
        <v>-20.197405287999999</v>
      </c>
      <c r="J19" s="4">
        <f>'Main Timing'!J19-(($B19*360*'Main Inj Norm RPM Calc'!J19)/(60*1000000))</f>
        <v>-23.054098959999997</v>
      </c>
      <c r="K19" s="4">
        <f>'Main Timing'!K19-(($B19*360*'Main Inj Norm RPM Calc'!K19)/(60*1000000))</f>
        <v>-26.077967632</v>
      </c>
      <c r="L19" s="4">
        <f>'Main Timing'!L19-(($B19*360*'Main Inj Norm RPM Calc'!L19)/(60*1000000))</f>
        <v>-28.800261303999999</v>
      </c>
      <c r="M19" s="4">
        <f>'Main Timing'!M19-(($B19*360*'Main Inj Norm RPM Calc'!M19)/(60*1000000))</f>
        <v>-30.278702148800001</v>
      </c>
      <c r="N19" s="4">
        <f>'Main Timing'!N19-(($B19*360*'Main Inj Norm RPM Calc'!N19)/(60*1000000))</f>
        <v>-30.161621657600001</v>
      </c>
      <c r="O19" s="4">
        <f>'Main Timing'!O19-(($B19*360*'Main Inj Norm RPM Calc'!O19)/(60*1000000))</f>
        <v>-33.144192993600001</v>
      </c>
      <c r="P19" s="4">
        <f>'Main Timing'!P19-(($B19*360*'Main Inj Norm RPM Calc'!P19)/(60*1000000))</f>
        <v>-34.603327329599999</v>
      </c>
      <c r="Q19" s="4">
        <f>'Main Timing'!Q19-(($B19*360*'Main Inj Norm RPM Calc'!Q19)/(60*1000000))</f>
        <v>-35.007774665599996</v>
      </c>
      <c r="R19" s="4">
        <f>'Main Timing'!R19-(($B19*360*'Main Inj Norm RPM Calc'!R19)/(60*1000000))</f>
        <v>-36.466909001600001</v>
      </c>
      <c r="T19" s="67"/>
      <c r="U19" s="2">
        <v>3200</v>
      </c>
      <c r="V19" s="4">
        <v>4.9609379999999996</v>
      </c>
      <c r="W19" s="4">
        <v>-3.3294729439999999</v>
      </c>
      <c r="X19" s="4">
        <v>-6.5886664079999999</v>
      </c>
      <c r="Y19" s="4">
        <v>-9.8884064655999993</v>
      </c>
      <c r="Z19" s="4">
        <v>-13.5085976848</v>
      </c>
      <c r="AA19" s="4">
        <v>-17.04340895733333</v>
      </c>
      <c r="AB19" s="4">
        <v>-20.197405287999999</v>
      </c>
      <c r="AC19" s="4">
        <v>-23.054098959999997</v>
      </c>
      <c r="AD19" s="4">
        <v>-26.077967632</v>
      </c>
      <c r="AE19" s="4">
        <v>-28.800261303999999</v>
      </c>
      <c r="AF19" s="4">
        <v>-30.278702148800001</v>
      </c>
      <c r="AG19" s="4">
        <v>-30.161621657600001</v>
      </c>
      <c r="AH19" s="4">
        <v>-33.144192993600001</v>
      </c>
      <c r="AI19" s="4">
        <v>-34.603327329599999</v>
      </c>
      <c r="AJ19" s="4">
        <v>-35.007774665599996</v>
      </c>
      <c r="AK19" s="4">
        <v>-36.466909001600001</v>
      </c>
    </row>
    <row r="20" spans="1:37" x14ac:dyDescent="0.25">
      <c r="A20" s="69"/>
      <c r="B20" s="20">
        <v>3300</v>
      </c>
      <c r="C20" s="4">
        <f>'Main Timing'!C20-(($B20*360*'Main Inj Norm RPM Calc'!C20)/(60*1000000))</f>
        <v>4.9609379999999996</v>
      </c>
      <c r="D20" s="4">
        <f>'Main Timing'!D20-(($B20*360*'Main Inj Norm RPM Calc'!D20)/(60*1000000))</f>
        <v>-3.4969955359999991</v>
      </c>
      <c r="E20" s="4">
        <f>'Main Timing'!E20-(($B20*360*'Main Inj Norm RPM Calc'!E20)/(60*1000000))</f>
        <v>-6.8644161935999994</v>
      </c>
      <c r="F20" s="4">
        <f>'Main Timing'!F20-(($B20*360*'Main Inj Norm RPM Calc'!F20)/(60*1000000))</f>
        <v>-10.132721886400001</v>
      </c>
      <c r="G20" s="4">
        <f>'Main Timing'!G20-(($B20*360*'Main Inj Norm RPM Calc'!G20)/(60*1000000))</f>
        <v>-13.918162110400001</v>
      </c>
      <c r="H20" s="4">
        <f>'Main Timing'!H20-(($B20*360*'Main Inj Norm RPM Calc'!H20)/(60*1000000))</f>
        <v>-17.699418258666665</v>
      </c>
      <c r="I20" s="4">
        <f>'Main Timing'!I20-(($B20*360*'Main Inj Norm RPM Calc'!I20)/(60*1000000))</f>
        <v>-20.950183009599996</v>
      </c>
      <c r="J20" s="4">
        <f>'Main Timing'!J20-(($B20*360*'Main Inj Norm RPM Calc'!J20)/(60*1000000))</f>
        <v>-24.166244948799999</v>
      </c>
      <c r="K20" s="4">
        <f>'Main Timing'!K20-(($B20*360*'Main Inj Norm RPM Calc'!K20)/(60*1000000))</f>
        <v>-27.319250804799996</v>
      </c>
      <c r="L20" s="4">
        <f>'Main Timing'!L20-(($B20*360*'Main Inj Norm RPM Calc'!L20)/(60*1000000))</f>
        <v>-30.409200577599997</v>
      </c>
      <c r="M20" s="4">
        <f>'Main Timing'!M20-(($B20*360*'Main Inj Norm RPM Calc'!M20)/(60*1000000))</f>
        <v>-31.606793911999993</v>
      </c>
      <c r="N20" s="4">
        <f>'Main Timing'!N20-(($B20*360*'Main Inj Norm RPM Calc'!N20)/(60*1000000))</f>
        <v>-34.071912359999999</v>
      </c>
      <c r="O20" s="4">
        <f>'Main Timing'!O20-(($B20*360*'Main Inj Norm RPM Calc'!O20)/(60*1000000))</f>
        <v>-35.125050974399997</v>
      </c>
      <c r="P20" s="4">
        <f>'Main Timing'!P20-(($B20*360*'Main Inj Norm RPM Calc'!P20)/(60*1000000))</f>
        <v>-36.178189588800002</v>
      </c>
      <c r="Q20" s="4">
        <f>'Main Timing'!Q20-(($B20*360*'Main Inj Norm RPM Calc'!Q20)/(60*1000000))</f>
        <v>-36.645391203199999</v>
      </c>
      <c r="R20" s="4">
        <f>'Main Timing'!R20-(($B20*360*'Main Inj Norm RPM Calc'!R20)/(60*1000000))</f>
        <v>-38.167279817599997</v>
      </c>
      <c r="T20" s="67"/>
      <c r="U20" s="2">
        <v>3300</v>
      </c>
      <c r="V20" s="4">
        <v>4.9609379999999996</v>
      </c>
      <c r="W20" s="4">
        <v>-3.4969955359999991</v>
      </c>
      <c r="X20" s="4">
        <v>-6.8644161935999994</v>
      </c>
      <c r="Y20" s="4">
        <v>-10.132721886400001</v>
      </c>
      <c r="Z20" s="4">
        <v>-13.918162110400001</v>
      </c>
      <c r="AA20" s="4">
        <v>-17.699418258666665</v>
      </c>
      <c r="AB20" s="4">
        <v>-20.950183009599996</v>
      </c>
      <c r="AC20" s="4">
        <v>-24.166244948799999</v>
      </c>
      <c r="AD20" s="4">
        <v>-27.319250804799996</v>
      </c>
      <c r="AE20" s="4">
        <v>-30.409200577599997</v>
      </c>
      <c r="AF20" s="4">
        <v>-31.606793911999993</v>
      </c>
      <c r="AG20" s="4">
        <v>-34.071912359999999</v>
      </c>
      <c r="AH20" s="4">
        <v>-35.125050974399997</v>
      </c>
      <c r="AI20" s="4">
        <v>-36.178189588800002</v>
      </c>
      <c r="AJ20" s="4">
        <v>-36.645391203199999</v>
      </c>
      <c r="AK20" s="4">
        <v>-38.167279817599997</v>
      </c>
    </row>
    <row r="21" spans="1:37" x14ac:dyDescent="0.25">
      <c r="A21" s="69"/>
      <c r="B21" s="20">
        <v>3500</v>
      </c>
      <c r="C21" s="4">
        <f>'Main Timing'!C21-(($B21*360*'Main Inj Norm RPM Calc'!C21)/(60*1000000))</f>
        <v>4.9609379999999996</v>
      </c>
      <c r="D21" s="4">
        <f>'Main Timing'!D21-(($B21*360*'Main Inj Norm RPM Calc'!D21)/(60*1000000))</f>
        <v>-3.8320407200000002</v>
      </c>
      <c r="E21" s="4">
        <f>'Main Timing'!E21-(($B21*360*'Main Inj Norm RPM Calc'!E21)/(60*1000000))</f>
        <v>-7.4284671120000008</v>
      </c>
      <c r="F21" s="4">
        <f>'Main Timing'!F21-(($B21*360*'Main Inj Norm RPM Calc'!F21)/(60*1000000))</f>
        <v>-10.621352728000002</v>
      </c>
      <c r="G21" s="4">
        <f>'Main Timing'!G21-(($B21*360*'Main Inj Norm RPM Calc'!G21)/(60*1000000))</f>
        <v>-14.757420376000001</v>
      </c>
      <c r="H21" s="4">
        <f>'Main Timing'!H21-(($B21*360*'Main Inj Norm RPM Calc'!H21)/(60*1000000))</f>
        <v>-18.940244306666667</v>
      </c>
      <c r="I21" s="4">
        <f>'Main Timing'!I21-(($B21*360*'Main Inj Norm RPM Calc'!I21)/(60*1000000))</f>
        <v>-22.383901232000003</v>
      </c>
      <c r="J21" s="4">
        <f>'Main Timing'!J21-(($B21*360*'Main Inj Norm RPM Calc'!J21)/(60*1000000))</f>
        <v>-25.855100096000005</v>
      </c>
      <c r="K21" s="4">
        <f>'Main Timing'!K21-(($B21*360*'Main Inj Norm RPM Calc'!K21)/(60*1000000))</f>
        <v>-29.272726616</v>
      </c>
      <c r="L21" s="4">
        <f>'Main Timing'!L21-(($B21*360*'Main Inj Norm RPM Calc'!L21)/(60*1000000))</f>
        <v>-32.636780791999996</v>
      </c>
      <c r="M21" s="4">
        <f>'Main Timing'!M21-(($B21*360*'Main Inj Norm RPM Calc'!M21)/(60*1000000))</f>
        <v>-34.336552040000001</v>
      </c>
      <c r="N21" s="4">
        <f>'Main Timing'!N21-(($B21*360*'Main Inj Norm RPM Calc'!N21)/(60*1000000))</f>
        <v>-37.049608200000002</v>
      </c>
      <c r="O21" s="4">
        <f>'Main Timing'!O21-(($B21*360*'Main Inj Norm RPM Calc'!O21)/(60*1000000))</f>
        <v>-38.231397048000005</v>
      </c>
      <c r="P21" s="4">
        <f>'Main Timing'!P21-(($B21*360*'Main Inj Norm RPM Calc'!P21)/(60*1000000))</f>
        <v>-39.413185895999995</v>
      </c>
      <c r="Q21" s="4">
        <f>'Main Timing'!Q21-(($B21*360*'Main Inj Norm RPM Calc'!Q21)/(60*1000000))</f>
        <v>-40.009037743999997</v>
      </c>
      <c r="R21" s="4">
        <f>'Main Timing'!R21-(($B21*360*'Main Inj Norm RPM Calc'!R21)/(60*1000000))</f>
        <v>-41.659576592000001</v>
      </c>
      <c r="T21" s="67"/>
      <c r="U21" s="2">
        <v>3500</v>
      </c>
      <c r="V21" s="4">
        <v>4.9609379999999996</v>
      </c>
      <c r="W21" s="4">
        <v>-3.8320407200000002</v>
      </c>
      <c r="X21" s="4">
        <v>-7.4284671120000008</v>
      </c>
      <c r="Y21" s="4">
        <v>-10.621352728000002</v>
      </c>
      <c r="Z21" s="4">
        <v>-14.757420376000001</v>
      </c>
      <c r="AA21" s="4">
        <v>-18.940244306666667</v>
      </c>
      <c r="AB21" s="4">
        <v>-22.383901232000003</v>
      </c>
      <c r="AC21" s="4">
        <v>-25.855100096000005</v>
      </c>
      <c r="AD21" s="4">
        <v>-29.272726616</v>
      </c>
      <c r="AE21" s="4">
        <v>-32.636780791999996</v>
      </c>
      <c r="AF21" s="4">
        <v>-34.336552040000001</v>
      </c>
      <c r="AG21" s="4">
        <v>-37.049608200000002</v>
      </c>
      <c r="AH21" s="4">
        <v>-38.231397048000005</v>
      </c>
      <c r="AI21" s="4">
        <v>-39.413185895999995</v>
      </c>
      <c r="AJ21" s="4">
        <v>-40.009037743999997</v>
      </c>
      <c r="AK21" s="4">
        <v>-41.659576592000001</v>
      </c>
    </row>
    <row r="23" spans="1:37" ht="15" customHeight="1" x14ac:dyDescent="0.25">
      <c r="A23" s="69" t="s">
        <v>24</v>
      </c>
      <c r="B23" s="69"/>
      <c r="C23" s="70" t="s">
        <v>10</v>
      </c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T23" s="67" t="s">
        <v>0</v>
      </c>
      <c r="U23" s="67"/>
      <c r="V23" s="68" t="s">
        <v>10</v>
      </c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</row>
    <row r="24" spans="1:37" x14ac:dyDescent="0.25">
      <c r="A24" s="69"/>
      <c r="B24" s="69"/>
      <c r="C24" s="20">
        <v>0</v>
      </c>
      <c r="D24" s="20">
        <v>10</v>
      </c>
      <c r="E24" s="20">
        <v>20</v>
      </c>
      <c r="F24" s="20">
        <v>30</v>
      </c>
      <c r="G24" s="20">
        <v>45</v>
      </c>
      <c r="H24" s="20">
        <v>55</v>
      </c>
      <c r="I24" s="20">
        <v>65</v>
      </c>
      <c r="J24" s="20">
        <v>75</v>
      </c>
      <c r="K24" s="20">
        <v>85</v>
      </c>
      <c r="L24" s="20">
        <v>95</v>
      </c>
      <c r="M24" s="20">
        <v>110</v>
      </c>
      <c r="N24" s="20">
        <v>120</v>
      </c>
      <c r="O24" s="20">
        <v>125</v>
      </c>
      <c r="P24" s="20">
        <v>130</v>
      </c>
      <c r="Q24" s="20">
        <v>135</v>
      </c>
      <c r="R24" s="20">
        <v>140</v>
      </c>
      <c r="T24" s="67"/>
      <c r="U24" s="67"/>
      <c r="V24" s="2">
        <v>0</v>
      </c>
      <c r="W24" s="2">
        <v>10</v>
      </c>
      <c r="X24" s="2">
        <v>20</v>
      </c>
      <c r="Y24" s="2">
        <v>30</v>
      </c>
      <c r="Z24" s="2">
        <v>45</v>
      </c>
      <c r="AA24" s="2">
        <v>55</v>
      </c>
      <c r="AB24" s="2">
        <v>65</v>
      </c>
      <c r="AC24" s="2">
        <v>75</v>
      </c>
      <c r="AD24" s="2">
        <v>85</v>
      </c>
      <c r="AE24" s="2">
        <v>95</v>
      </c>
      <c r="AF24" s="2">
        <v>110</v>
      </c>
      <c r="AG24" s="2">
        <v>120</v>
      </c>
      <c r="AH24" s="2">
        <v>125</v>
      </c>
      <c r="AI24" s="2">
        <v>130</v>
      </c>
      <c r="AJ24" s="2">
        <v>135</v>
      </c>
      <c r="AK24" s="2">
        <v>140</v>
      </c>
    </row>
    <row r="25" spans="1:37" x14ac:dyDescent="0.25">
      <c r="A25" s="69" t="s">
        <v>7</v>
      </c>
      <c r="B25" s="20">
        <v>620</v>
      </c>
      <c r="C25" s="4">
        <f>($B25*360*'Main Inj Norm RPM Calc'!C3)/(60*1000000)</f>
        <v>0</v>
      </c>
      <c r="D25" s="4">
        <f>($B25*360*'Main Inj Norm RPM Calc'!D3)/(60*1000000)</f>
        <v>1.9895759328</v>
      </c>
      <c r="E25" s="4">
        <f>($B25*360*'Main Inj Norm RPM Calc'!E3)/(60*1000000)</f>
        <v>2.62632761856</v>
      </c>
      <c r="F25" s="4">
        <f>($B25*360*'Main Inj Norm RPM Calc'!F3)/(60*1000000)</f>
        <v>3.0620563968000005</v>
      </c>
      <c r="G25" s="4">
        <f>($B25*360*'Main Inj Norm RPM Calc'!G3)/(60*1000000)</f>
        <v>3.9251839150080006</v>
      </c>
      <c r="H25" s="4">
        <f>($B25*360*'Main Inj Norm RPM Calc'!H3)/(60*1000000)</f>
        <v>4.8205512903679999</v>
      </c>
      <c r="I25" s="4">
        <f>($B25*360*'Main Inj Norm RPM Calc'!I3)/(60*1000000)</f>
        <v>5.4860522630400004</v>
      </c>
      <c r="J25" s="4">
        <f>($B25*360*'Main Inj Norm RPM Calc'!J3)/(60*1000000)</f>
        <v>6.1936937925120006</v>
      </c>
      <c r="K25" s="4">
        <f>($B25*360*'Main Inj Norm RPM Calc'!K3)/(60*1000000)</f>
        <v>6.9041133882239984</v>
      </c>
      <c r="L25" s="4">
        <f>($B25*360*'Main Inj Norm RPM Calc'!L3)/(60*1000000)</f>
        <v>7.6078840106880001</v>
      </c>
      <c r="M25" s="4">
        <f>($B25*360*'Main Inj Norm RPM Calc'!M3)/(60*1000000)</f>
        <v>8.2223678419200006</v>
      </c>
      <c r="N25" s="4">
        <f>($B25*360*'Main Inj Norm RPM Calc'!N3)/(60*1000000)</f>
        <v>9.0118074931199992</v>
      </c>
      <c r="O25" s="4">
        <f>($B25*360*'Main Inj Norm RPM Calc'!O3)/(60*1000000)</f>
        <v>9.40281364272</v>
      </c>
      <c r="P25" s="4">
        <f>($B25*360*'Main Inj Norm RPM Calc'!P3)/(60*1000000)</f>
        <v>9.7938197923200008</v>
      </c>
      <c r="Q25" s="4">
        <f>($B25*360*'Main Inj Norm RPM Calc'!Q3)/(60*1000000)</f>
        <v>10.18482594192</v>
      </c>
      <c r="R25" s="4">
        <f>($B25*360*'Main Inj Norm RPM Calc'!R3)/(60*1000000)</f>
        <v>10.575832091519999</v>
      </c>
      <c r="T25" s="67" t="s">
        <v>7</v>
      </c>
      <c r="U25" s="2">
        <v>620</v>
      </c>
      <c r="V25" s="4">
        <v>0</v>
      </c>
      <c r="W25" s="4">
        <v>1.9895759328</v>
      </c>
      <c r="X25" s="4">
        <v>2.62632761856</v>
      </c>
      <c r="Y25" s="4">
        <v>3.0620563968000005</v>
      </c>
      <c r="Z25" s="4">
        <v>3.9251839150080006</v>
      </c>
      <c r="AA25" s="4">
        <v>4.8205512903679999</v>
      </c>
      <c r="AB25" s="4">
        <v>5.4860522630400004</v>
      </c>
      <c r="AC25" s="4">
        <v>6.1936937925120006</v>
      </c>
      <c r="AD25" s="4">
        <v>6.9041133882239984</v>
      </c>
      <c r="AE25" s="4">
        <v>7.6078840106880001</v>
      </c>
      <c r="AF25" s="4">
        <v>8.2223678419200006</v>
      </c>
      <c r="AG25" s="4">
        <v>9.0118074931199992</v>
      </c>
      <c r="AH25" s="4">
        <v>9.40281364272</v>
      </c>
      <c r="AI25" s="4">
        <v>9.7938197923200008</v>
      </c>
      <c r="AJ25" s="4">
        <v>10.18482594192</v>
      </c>
      <c r="AK25" s="4">
        <v>10.575832091519999</v>
      </c>
    </row>
    <row r="26" spans="1:37" x14ac:dyDescent="0.25">
      <c r="A26" s="69"/>
      <c r="B26" s="20">
        <v>650</v>
      </c>
      <c r="C26" s="4">
        <f>($B26*360*'Main Inj Norm RPM Calc'!C4)/(60*1000000)</f>
        <v>0</v>
      </c>
      <c r="D26" s="4">
        <f>($B26*360*'Main Inj Norm RPM Calc'!D4)/(60*1000000)</f>
        <v>1.8819942959999998</v>
      </c>
      <c r="E26" s="4">
        <f>($B26*360*'Main Inj Norm RPM Calc'!E4)/(60*1000000)</f>
        <v>2.6726057280000002</v>
      </c>
      <c r="F26" s="4">
        <f>($B26*360*'Main Inj Norm RPM Calc'!F4)/(60*1000000)</f>
        <v>3.0225842399999996</v>
      </c>
      <c r="G26" s="4">
        <f>($B26*360*'Main Inj Norm RPM Calc'!G4)/(60*1000000)</f>
        <v>3.9888523584</v>
      </c>
      <c r="H26" s="4">
        <f>($B26*360*'Main Inj Norm RPM Calc'!H4)/(60*1000000)</f>
        <v>4.7745723583999995</v>
      </c>
      <c r="I26" s="4">
        <f>($B26*360*'Main Inj Norm RPM Calc'!I4)/(60*1000000)</f>
        <v>5.4368938727999998</v>
      </c>
      <c r="J26" s="4">
        <f>($B26*360*'Main Inj Norm RPM Calc'!J4)/(60*1000000)</f>
        <v>6.3194319864000015</v>
      </c>
      <c r="K26" s="4">
        <f>($B26*360*'Main Inj Norm RPM Calc'!K4)/(60*1000000)</f>
        <v>6.8954886311999992</v>
      </c>
      <c r="L26" s="4">
        <f>($B26*360*'Main Inj Norm RPM Calc'!L4)/(60*1000000)</f>
        <v>7.7676321528000001</v>
      </c>
      <c r="M26" s="4">
        <f>($B26*360*'Main Inj Norm RPM Calc'!M4)/(60*1000000)</f>
        <v>7.9525894031999993</v>
      </c>
      <c r="N26" s="4">
        <f>($B26*360*'Main Inj Norm RPM Calc'!N4)/(60*1000000)</f>
        <v>8.7287271551999996</v>
      </c>
      <c r="O26" s="4">
        <f>($B26*360*'Main Inj Norm RPM Calc'!O4)/(60*1000000)</f>
        <v>9.1070503212000009</v>
      </c>
      <c r="P26" s="4">
        <f>($B26*360*'Main Inj Norm RPM Calc'!P4)/(60*1000000)</f>
        <v>9.4853734872000004</v>
      </c>
      <c r="Q26" s="4">
        <f>($B26*360*'Main Inj Norm RPM Calc'!Q4)/(60*1000000)</f>
        <v>9.8636966531999981</v>
      </c>
      <c r="R26" s="4">
        <f>($B26*360*'Main Inj Norm RPM Calc'!R4)/(60*1000000)</f>
        <v>10.242019819199999</v>
      </c>
      <c r="T26" s="67"/>
      <c r="U26" s="2">
        <v>650</v>
      </c>
      <c r="V26" s="4">
        <v>0</v>
      </c>
      <c r="W26" s="4">
        <v>1.8819942959999998</v>
      </c>
      <c r="X26" s="4">
        <v>2.6726057280000002</v>
      </c>
      <c r="Y26" s="4">
        <v>3.0225842399999996</v>
      </c>
      <c r="Z26" s="4">
        <v>3.9888523584</v>
      </c>
      <c r="AA26" s="4">
        <v>4.7745723583999995</v>
      </c>
      <c r="AB26" s="4">
        <v>5.4368938727999998</v>
      </c>
      <c r="AC26" s="4">
        <v>6.3194319864000015</v>
      </c>
      <c r="AD26" s="4">
        <v>6.8954886311999992</v>
      </c>
      <c r="AE26" s="4">
        <v>7.7676321528000001</v>
      </c>
      <c r="AF26" s="4">
        <v>7.9525894031999993</v>
      </c>
      <c r="AG26" s="4">
        <v>8.7287271551999996</v>
      </c>
      <c r="AH26" s="4">
        <v>9.1070503212000009</v>
      </c>
      <c r="AI26" s="4">
        <v>9.4853734872000004</v>
      </c>
      <c r="AJ26" s="4">
        <v>9.8636966531999981</v>
      </c>
      <c r="AK26" s="4">
        <v>10.242019819199999</v>
      </c>
    </row>
    <row r="27" spans="1:37" x14ac:dyDescent="0.25">
      <c r="A27" s="69"/>
      <c r="B27" s="20">
        <v>800</v>
      </c>
      <c r="C27" s="4">
        <f>($B27*360*'Main Inj Norm RPM Calc'!C5)/(60*1000000)</f>
        <v>0</v>
      </c>
      <c r="D27" s="4">
        <f>($B27*360*'Main Inj Norm RPM Calc'!D5)/(60*1000000)</f>
        <v>2.1063982079999999</v>
      </c>
      <c r="E27" s="4">
        <f>($B27*360*'Main Inj Norm RPM Calc'!E5)/(60*1000000)</f>
        <v>3.0094909440000004</v>
      </c>
      <c r="F27" s="4">
        <f>($B27*360*'Main Inj Norm RPM Calc'!F5)/(60*1000000)</f>
        <v>3.2919014399999997</v>
      </c>
      <c r="G27" s="4">
        <f>($B27*360*'Main Inj Norm RPM Calc'!G5)/(60*1000000)</f>
        <v>4.9626791423999999</v>
      </c>
      <c r="H27" s="4">
        <f>($B27*360*'Main Inj Norm RPM Calc'!H5)/(60*1000000)</f>
        <v>5.8139426133333325</v>
      </c>
      <c r="I27" s="4">
        <f>($B27*360*'Main Inj Norm RPM Calc'!I5)/(60*1000000)</f>
        <v>6.6291133055999998</v>
      </c>
      <c r="J27" s="4">
        <f>($B27*360*'Main Inj Norm RPM Calc'!J5)/(60*1000000)</f>
        <v>7.3775738880000006</v>
      </c>
      <c r="K27" s="4">
        <f>($B27*360*'Main Inj Norm RPM Calc'!K5)/(60*1000000)</f>
        <v>8.1788815104000001</v>
      </c>
      <c r="L27" s="4">
        <f>($B27*360*'Main Inj Norm RPM Calc'!L5)/(60*1000000)</f>
        <v>8.9069857920000004</v>
      </c>
      <c r="M27" s="4">
        <f>($B27*360*'Main Inj Norm RPM Calc'!M5)/(60*1000000)</f>
        <v>9.9247531008000021</v>
      </c>
      <c r="N27" s="4">
        <f>($B27*360*'Main Inj Norm RPM Calc'!N5)/(60*1000000)</f>
        <v>10.545463295999998</v>
      </c>
      <c r="O27" s="4">
        <f>($B27*360*'Main Inj Norm RPM Calc'!O5)/(60*1000000)</f>
        <v>10.867204608000002</v>
      </c>
      <c r="P27" s="4">
        <f>($B27*360*'Main Inj Norm RPM Calc'!P5)/(60*1000000)</f>
        <v>11.109515135999999</v>
      </c>
      <c r="Q27" s="4">
        <f>($B27*360*'Main Inj Norm RPM Calc'!Q5)/(60*1000000)</f>
        <v>11.407551359999998</v>
      </c>
      <c r="R27" s="4">
        <f>($B27*360*'Main Inj Norm RPM Calc'!R5)/(60*1000000)</f>
        <v>11.675301888</v>
      </c>
      <c r="T27" s="67"/>
      <c r="U27" s="2">
        <v>800</v>
      </c>
      <c r="V27" s="4">
        <v>0</v>
      </c>
      <c r="W27" s="4">
        <v>2.1063982079999999</v>
      </c>
      <c r="X27" s="4">
        <v>3.0094909440000004</v>
      </c>
      <c r="Y27" s="4">
        <v>3.2919014399999997</v>
      </c>
      <c r="Z27" s="4">
        <v>4.9626791423999999</v>
      </c>
      <c r="AA27" s="4">
        <v>5.8139426133333325</v>
      </c>
      <c r="AB27" s="4">
        <v>6.6291133055999998</v>
      </c>
      <c r="AC27" s="4">
        <v>7.3775738880000006</v>
      </c>
      <c r="AD27" s="4">
        <v>8.1788815104000001</v>
      </c>
      <c r="AE27" s="4">
        <v>8.9069857920000004</v>
      </c>
      <c r="AF27" s="4">
        <v>9.9247531008000021</v>
      </c>
      <c r="AG27" s="4">
        <v>10.545463295999998</v>
      </c>
      <c r="AH27" s="4">
        <v>10.867204608000002</v>
      </c>
      <c r="AI27" s="4">
        <v>11.109515135999999</v>
      </c>
      <c r="AJ27" s="4">
        <v>11.407551359999998</v>
      </c>
      <c r="AK27" s="4">
        <v>11.675301888</v>
      </c>
    </row>
    <row r="28" spans="1:37" x14ac:dyDescent="0.25">
      <c r="A28" s="69"/>
      <c r="B28" s="20">
        <v>1000</v>
      </c>
      <c r="C28" s="4">
        <f>($B28*360*'Main Inj Norm RPM Calc'!C6)/(60*1000000)</f>
        <v>0</v>
      </c>
      <c r="D28" s="4">
        <f>($B28*360*'Main Inj Norm RPM Calc'!D6)/(60*1000000)</f>
        <v>2.3033457600000005</v>
      </c>
      <c r="E28" s="4">
        <f>($B28*360*'Main Inj Norm RPM Calc'!E6)/(60*1000000)</f>
        <v>3.4296933119999999</v>
      </c>
      <c r="F28" s="4">
        <f>($B28*360*'Main Inj Norm RPM Calc'!F6)/(60*1000000)</f>
        <v>3.7426108800000004</v>
      </c>
      <c r="G28" s="4">
        <f>($B28*360*'Main Inj Norm RPM Calc'!G6)/(60*1000000)</f>
        <v>5.0204175360000001</v>
      </c>
      <c r="H28" s="4">
        <f>($B28*360*'Main Inj Norm RPM Calc'!H6)/(60*1000000)</f>
        <v>6.3482199466666662</v>
      </c>
      <c r="I28" s="4">
        <f>($B28*360*'Main Inj Norm RPM Calc'!I6)/(60*1000000)</f>
        <v>7.6028427360000004</v>
      </c>
      <c r="J28" s="4">
        <f>($B28*360*'Main Inj Norm RPM Calc'!J6)/(60*1000000)</f>
        <v>8.6559410400000001</v>
      </c>
      <c r="K28" s="4">
        <f>($B28*360*'Main Inj Norm RPM Calc'!K6)/(60*1000000)</f>
        <v>9.6456293280000018</v>
      </c>
      <c r="L28" s="4">
        <f>($B28*360*'Main Inj Norm RPM Calc'!L6)/(60*1000000)</f>
        <v>10.541655504</v>
      </c>
      <c r="M28" s="4">
        <f>($B28*360*'Main Inj Norm RPM Calc'!M6)/(60*1000000)</f>
        <v>11.878753920000001</v>
      </c>
      <c r="N28" s="4">
        <f>($B28*360*'Main Inj Norm RPM Calc'!N6)/(60*1000000)</f>
        <v>12.775656959999999</v>
      </c>
      <c r="O28" s="4">
        <f>($B28*360*'Main Inj Norm RPM Calc'!O6)/(60*1000000)</f>
        <v>13.161407519999999</v>
      </c>
      <c r="P28" s="4">
        <f>($B28*360*'Main Inj Norm RPM Calc'!P6)/(60*1000000)</f>
        <v>13.57898256</v>
      </c>
      <c r="Q28" s="4">
        <f>($B28*360*'Main Inj Norm RPM Calc'!Q6)/(60*1000000)</f>
        <v>13.986338304</v>
      </c>
      <c r="R28" s="4">
        <f>($B28*360*'Main Inj Norm RPM Calc'!R6)/(60*1000000)</f>
        <v>14.383369920000002</v>
      </c>
      <c r="T28" s="67"/>
      <c r="U28" s="2">
        <v>1000</v>
      </c>
      <c r="V28" s="4">
        <v>0</v>
      </c>
      <c r="W28" s="4">
        <v>2.3033457600000005</v>
      </c>
      <c r="X28" s="4">
        <v>3.4296933119999999</v>
      </c>
      <c r="Y28" s="4">
        <v>3.7426108800000004</v>
      </c>
      <c r="Z28" s="4">
        <v>5.0204175360000001</v>
      </c>
      <c r="AA28" s="4">
        <v>6.3482199466666662</v>
      </c>
      <c r="AB28" s="4">
        <v>7.6028427360000004</v>
      </c>
      <c r="AC28" s="4">
        <v>8.6559410400000001</v>
      </c>
      <c r="AD28" s="4">
        <v>9.6456293280000018</v>
      </c>
      <c r="AE28" s="4">
        <v>10.541655504</v>
      </c>
      <c r="AF28" s="4">
        <v>11.878753920000001</v>
      </c>
      <c r="AG28" s="4">
        <v>12.775656959999999</v>
      </c>
      <c r="AH28" s="4">
        <v>13.161407519999999</v>
      </c>
      <c r="AI28" s="4">
        <v>13.57898256</v>
      </c>
      <c r="AJ28" s="4">
        <v>13.986338304</v>
      </c>
      <c r="AK28" s="4">
        <v>14.383369920000002</v>
      </c>
    </row>
    <row r="29" spans="1:37" x14ac:dyDescent="0.25">
      <c r="A29" s="69"/>
      <c r="B29" s="20">
        <v>1200</v>
      </c>
      <c r="C29" s="4">
        <f>($B29*360*'Main Inj Norm RPM Calc'!C7)/(60*1000000)</f>
        <v>0</v>
      </c>
      <c r="D29" s="4">
        <f>($B29*360*'Main Inj Norm RPM Calc'!D7)/(60*1000000)</f>
        <v>2.8994290560000002</v>
      </c>
      <c r="E29" s="4">
        <f>($B29*360*'Main Inj Norm RPM Calc'!E7)/(60*1000000)</f>
        <v>3.6704894976000007</v>
      </c>
      <c r="F29" s="4">
        <f>($B29*360*'Main Inj Norm RPM Calc'!F7)/(60*1000000)</f>
        <v>3.9750773760000007</v>
      </c>
      <c r="G29" s="4">
        <f>($B29*360*'Main Inj Norm RPM Calc'!G7)/(60*1000000)</f>
        <v>5.1250387968000002</v>
      </c>
      <c r="H29" s="4">
        <f>($B29*360*'Main Inj Norm RPM Calc'!H7)/(60*1000000)</f>
        <v>6.6752511999999999</v>
      </c>
      <c r="I29" s="4">
        <f>($B29*360*'Main Inj Norm RPM Calc'!I7)/(60*1000000)</f>
        <v>9.0629070911999996</v>
      </c>
      <c r="J29" s="4">
        <f>($B29*360*'Main Inj Norm RPM Calc'!J7)/(60*1000000)</f>
        <v>10.6588218816</v>
      </c>
      <c r="K29" s="4">
        <f>($B29*360*'Main Inj Norm RPM Calc'!K7)/(60*1000000)</f>
        <v>12.1146128064</v>
      </c>
      <c r="L29" s="4">
        <f>($B29*360*'Main Inj Norm RPM Calc'!L7)/(60*1000000)</f>
        <v>13.538101708799999</v>
      </c>
      <c r="M29" s="4">
        <f>($B29*360*'Main Inj Norm RPM Calc'!M7)/(60*1000000)</f>
        <v>15.603615936000001</v>
      </c>
      <c r="N29" s="4">
        <f>($B29*360*'Main Inj Norm RPM Calc'!N7)/(60*1000000)</f>
        <v>16.999663104</v>
      </c>
      <c r="O29" s="4">
        <f>($B29*360*'Main Inj Norm RPM Calc'!O7)/(60*1000000)</f>
        <v>17.6186862144</v>
      </c>
      <c r="P29" s="4">
        <f>($B29*360*'Main Inj Norm RPM Calc'!P7)/(60*1000000)</f>
        <v>18.351044006400002</v>
      </c>
      <c r="Q29" s="4">
        <f>($B29*360*'Main Inj Norm RPM Calc'!Q7)/(60*1000000)</f>
        <v>18.961233926399998</v>
      </c>
      <c r="R29" s="4">
        <f>($B29*360*'Main Inj Norm RPM Calc'!R7)/(60*1000000)</f>
        <v>19.688848358399998</v>
      </c>
      <c r="T29" s="67"/>
      <c r="U29" s="2">
        <v>1200</v>
      </c>
      <c r="V29" s="4">
        <v>0</v>
      </c>
      <c r="W29" s="4">
        <v>2.8994290560000002</v>
      </c>
      <c r="X29" s="4">
        <v>3.6704894976000007</v>
      </c>
      <c r="Y29" s="4">
        <v>3.9750773760000007</v>
      </c>
      <c r="Z29" s="4">
        <v>5.1250387968000002</v>
      </c>
      <c r="AA29" s="4">
        <v>6.6752511999999999</v>
      </c>
      <c r="AB29" s="4">
        <v>9.0629070911999996</v>
      </c>
      <c r="AC29" s="4">
        <v>10.6588218816</v>
      </c>
      <c r="AD29" s="4">
        <v>12.1146128064</v>
      </c>
      <c r="AE29" s="4">
        <v>13.538101708799999</v>
      </c>
      <c r="AF29" s="4">
        <v>15.603615936000001</v>
      </c>
      <c r="AG29" s="4">
        <v>16.999663104</v>
      </c>
      <c r="AH29" s="4">
        <v>17.6186862144</v>
      </c>
      <c r="AI29" s="4">
        <v>18.351044006400002</v>
      </c>
      <c r="AJ29" s="4">
        <v>18.961233926399998</v>
      </c>
      <c r="AK29" s="4">
        <v>19.688848358399998</v>
      </c>
    </row>
    <row r="30" spans="1:37" x14ac:dyDescent="0.25">
      <c r="A30" s="69"/>
      <c r="B30" s="20">
        <v>1400</v>
      </c>
      <c r="C30" s="4">
        <f>($B30*360*'Main Inj Norm RPM Calc'!C8)/(60*1000000)</f>
        <v>0</v>
      </c>
      <c r="D30" s="4">
        <f>($B30*360*'Main Inj Norm RPM Calc'!D8)/(60*1000000)</f>
        <v>3.2246840640000007</v>
      </c>
      <c r="E30" s="4">
        <f>($B30*360*'Main Inj Norm RPM Calc'!E8)/(60*1000000)</f>
        <v>3.7393359359999998</v>
      </c>
      <c r="F30" s="4">
        <f>($B30*360*'Main Inj Norm RPM Calc'!F8)/(60*1000000)</f>
        <v>4.3599548160000001</v>
      </c>
      <c r="G30" s="4">
        <f>($B30*360*'Main Inj Norm RPM Calc'!G8)/(60*1000000)</f>
        <v>5.2356433920000001</v>
      </c>
      <c r="H30" s="4">
        <f>($B30*360*'Main Inj Norm RPM Calc'!H8)/(60*1000000)</f>
        <v>7.0373634986666671</v>
      </c>
      <c r="I30" s="4">
        <f>($B30*360*'Main Inj Norm RPM Calc'!I8)/(60*1000000)</f>
        <v>9.2564653440000004</v>
      </c>
      <c r="J30" s="4">
        <f>($B30*360*'Main Inj Norm RPM Calc'!J8)/(60*1000000)</f>
        <v>11.124628031999999</v>
      </c>
      <c r="K30" s="4">
        <f>($B30*360*'Main Inj Norm RPM Calc'!K8)/(60*1000000)</f>
        <v>12.826355808000001</v>
      </c>
      <c r="L30" s="4">
        <f>($B30*360*'Main Inj Norm RPM Calc'!L8)/(60*1000000)</f>
        <v>14.573536319999999</v>
      </c>
      <c r="M30" s="4">
        <f>($B30*360*'Main Inj Norm RPM Calc'!M8)/(60*1000000)</f>
        <v>17.245563283199999</v>
      </c>
      <c r="N30" s="4">
        <f>($B30*360*'Main Inj Norm RPM Calc'!N8)/(60*1000000)</f>
        <v>19.058486630399997</v>
      </c>
      <c r="O30" s="4">
        <f>($B30*360*'Main Inj Norm RPM Calc'!O8)/(60*1000000)</f>
        <v>20.0161424064</v>
      </c>
      <c r="P30" s="4">
        <f>($B30*360*'Main Inj Norm RPM Calc'!P8)/(60*1000000)</f>
        <v>20.9917157856</v>
      </c>
      <c r="Q30" s="4">
        <f>($B30*360*'Main Inj Norm RPM Calc'!Q8)/(60*1000000)</f>
        <v>21.829254753600001</v>
      </c>
      <c r="R30" s="4">
        <f>($B30*360*'Main Inj Norm RPM Calc'!R8)/(60*1000000)</f>
        <v>22.8148568256</v>
      </c>
      <c r="T30" s="67"/>
      <c r="U30" s="2">
        <v>1400</v>
      </c>
      <c r="V30" s="4">
        <v>0</v>
      </c>
      <c r="W30" s="4">
        <v>3.2246840640000007</v>
      </c>
      <c r="X30" s="4">
        <v>3.7393359359999998</v>
      </c>
      <c r="Y30" s="4">
        <v>4.3599548160000001</v>
      </c>
      <c r="Z30" s="4">
        <v>5.2356433920000001</v>
      </c>
      <c r="AA30" s="4">
        <v>7.0373634986666671</v>
      </c>
      <c r="AB30" s="4">
        <v>9.2564653440000004</v>
      </c>
      <c r="AC30" s="4">
        <v>11.124628031999999</v>
      </c>
      <c r="AD30" s="4">
        <v>12.826355808000001</v>
      </c>
      <c r="AE30" s="4">
        <v>14.573536319999999</v>
      </c>
      <c r="AF30" s="4">
        <v>17.245563283199999</v>
      </c>
      <c r="AG30" s="4">
        <v>19.058486630399997</v>
      </c>
      <c r="AH30" s="4">
        <v>20.0161424064</v>
      </c>
      <c r="AI30" s="4">
        <v>20.9917157856</v>
      </c>
      <c r="AJ30" s="4">
        <v>21.829254753600001</v>
      </c>
      <c r="AK30" s="4">
        <v>22.8148568256</v>
      </c>
    </row>
    <row r="31" spans="1:37" x14ac:dyDescent="0.25">
      <c r="A31" s="69"/>
      <c r="B31" s="20">
        <v>1550</v>
      </c>
      <c r="C31" s="4">
        <f>($B31*360*'Main Inj Norm RPM Calc'!C9)/(60*1000000)</f>
        <v>0</v>
      </c>
      <c r="D31" s="4">
        <f>($B31*360*'Main Inj Norm RPM Calc'!D9)/(60*1000000)</f>
        <v>3.2666504075999994</v>
      </c>
      <c r="E31" s="4">
        <f>($B31*360*'Main Inj Norm RPM Calc'!E9)/(60*1000000)</f>
        <v>3.8838716544</v>
      </c>
      <c r="F31" s="4">
        <f>($B31*360*'Main Inj Norm RPM Calc'!F9)/(60*1000000)</f>
        <v>4.5038963303999999</v>
      </c>
      <c r="G31" s="4">
        <f>($B31*360*'Main Inj Norm RPM Calc'!G9)/(60*1000000)</f>
        <v>5.6438426399999999</v>
      </c>
      <c r="H31" s="4">
        <f>($B31*360*'Main Inj Norm RPM Calc'!H9)/(60*1000000)</f>
        <v>7.5662133173333341</v>
      </c>
      <c r="I31" s="4">
        <f>($B31*360*'Main Inj Norm RPM Calc'!I9)/(60*1000000)</f>
        <v>9.7648700604000016</v>
      </c>
      <c r="J31" s="4">
        <f>($B31*360*'Main Inj Norm RPM Calc'!J9)/(60*1000000)</f>
        <v>12.433779336000001</v>
      </c>
      <c r="K31" s="4">
        <f>($B31*360*'Main Inj Norm RPM Calc'!K9)/(60*1000000)</f>
        <v>14.392650611999999</v>
      </c>
      <c r="L31" s="4">
        <f>($B31*360*'Main Inj Norm RPM Calc'!L9)/(60*1000000)</f>
        <v>16.2822085974</v>
      </c>
      <c r="M31" s="4">
        <f>($B31*360*'Main Inj Norm RPM Calc'!M9)/(60*1000000)</f>
        <v>18.741420263999998</v>
      </c>
      <c r="N31" s="4">
        <f>($B31*360*'Main Inj Norm RPM Calc'!N9)/(60*1000000)</f>
        <v>20.211178128</v>
      </c>
      <c r="O31" s="4">
        <f>($B31*360*'Main Inj Norm RPM Calc'!O9)/(60*1000000)</f>
        <v>20.3487431886</v>
      </c>
      <c r="P31" s="4">
        <f>($B31*360*'Main Inj Norm RPM Calc'!P9)/(60*1000000)</f>
        <v>20.996531619599999</v>
      </c>
      <c r="Q31" s="4">
        <f>($B31*360*'Main Inj Norm RPM Calc'!Q9)/(60*1000000)</f>
        <v>21.678824371200005</v>
      </c>
      <c r="R31" s="4">
        <f>($B31*360*'Main Inj Norm RPM Calc'!R9)/(60*1000000)</f>
        <v>22.130886360000002</v>
      </c>
      <c r="T31" s="67"/>
      <c r="U31" s="2">
        <v>1550</v>
      </c>
      <c r="V31" s="4">
        <v>0</v>
      </c>
      <c r="W31" s="4">
        <v>3.2666504075999994</v>
      </c>
      <c r="X31" s="4">
        <v>3.8838716544</v>
      </c>
      <c r="Y31" s="4">
        <v>4.5038963303999999</v>
      </c>
      <c r="Z31" s="4">
        <v>5.6438426399999999</v>
      </c>
      <c r="AA31" s="4">
        <v>7.5662133173333341</v>
      </c>
      <c r="AB31" s="4">
        <v>9.7648700604000016</v>
      </c>
      <c r="AC31" s="4">
        <v>12.433779336000001</v>
      </c>
      <c r="AD31" s="4">
        <v>14.392650611999999</v>
      </c>
      <c r="AE31" s="4">
        <v>16.2822085974</v>
      </c>
      <c r="AF31" s="4">
        <v>18.741420263999998</v>
      </c>
      <c r="AG31" s="4">
        <v>20.211178128</v>
      </c>
      <c r="AH31" s="4">
        <v>20.3487431886</v>
      </c>
      <c r="AI31" s="4">
        <v>20.996531619599999</v>
      </c>
      <c r="AJ31" s="4">
        <v>21.678824371200005</v>
      </c>
      <c r="AK31" s="4">
        <v>22.130886360000002</v>
      </c>
    </row>
    <row r="32" spans="1:37" x14ac:dyDescent="0.25">
      <c r="A32" s="69"/>
      <c r="B32" s="20">
        <v>1700</v>
      </c>
      <c r="C32" s="4">
        <f>($B32*360*'Main Inj Norm RPM Calc'!C10)/(60*1000000)</f>
        <v>0</v>
      </c>
      <c r="D32" s="4">
        <f>($B32*360*'Main Inj Norm RPM Calc'!D10)/(60*1000000)</f>
        <v>3.2663998559999992</v>
      </c>
      <c r="E32" s="4">
        <f>($B32*360*'Main Inj Norm RPM Calc'!E10)/(60*1000000)</f>
        <v>4.0941553152000001</v>
      </c>
      <c r="F32" s="4">
        <f>($B32*360*'Main Inj Norm RPM Calc'!F10)/(60*1000000)</f>
        <v>4.7972834207999995</v>
      </c>
      <c r="G32" s="4">
        <f>($B32*360*'Main Inj Norm RPM Calc'!G10)/(60*1000000)</f>
        <v>6.0443763840000004</v>
      </c>
      <c r="H32" s="4">
        <f>($B32*360*'Main Inj Norm RPM Calc'!H10)/(60*1000000)</f>
        <v>8.3395839653333343</v>
      </c>
      <c r="I32" s="4">
        <f>($B32*360*'Main Inj Norm RPM Calc'!I10)/(60*1000000)</f>
        <v>10.7244393648</v>
      </c>
      <c r="J32" s="4">
        <f>($B32*360*'Main Inj Norm RPM Calc'!J10)/(60*1000000)</f>
        <v>13.337048352</v>
      </c>
      <c r="K32" s="4">
        <f>($B32*360*'Main Inj Norm RPM Calc'!K10)/(60*1000000)</f>
        <v>15.436707336000001</v>
      </c>
      <c r="L32" s="4">
        <f>($B32*360*'Main Inj Norm RPM Calc'!L10)/(60*1000000)</f>
        <v>17.450195088000001</v>
      </c>
      <c r="M32" s="4">
        <f>($B32*360*'Main Inj Norm RPM Calc'!M10)/(60*1000000)</f>
        <v>19.832657232000003</v>
      </c>
      <c r="N32" s="4">
        <f>($B32*360*'Main Inj Norm RPM Calc'!N10)/(60*1000000)</f>
        <v>21.129813427200002</v>
      </c>
      <c r="O32" s="4">
        <f>($B32*360*'Main Inj Norm RPM Calc'!O10)/(60*1000000)</f>
        <v>21.461325218400003</v>
      </c>
      <c r="P32" s="4">
        <f>($B32*360*'Main Inj Norm RPM Calc'!P10)/(60*1000000)</f>
        <v>22.005479999999999</v>
      </c>
      <c r="Q32" s="4">
        <f>($B32*360*'Main Inj Norm RPM Calc'!Q10)/(60*1000000)</f>
        <v>22.170582096</v>
      </c>
      <c r="R32" s="4">
        <f>($B32*360*'Main Inj Norm RPM Calc'!R10)/(60*1000000)</f>
        <v>22.586779224000001</v>
      </c>
      <c r="T32" s="67"/>
      <c r="U32" s="2">
        <v>1700</v>
      </c>
      <c r="V32" s="4">
        <v>0</v>
      </c>
      <c r="W32" s="4">
        <v>3.2663998559999992</v>
      </c>
      <c r="X32" s="4">
        <v>4.0941553152000001</v>
      </c>
      <c r="Y32" s="4">
        <v>4.7972834207999995</v>
      </c>
      <c r="Z32" s="4">
        <v>6.0443763840000004</v>
      </c>
      <c r="AA32" s="4">
        <v>8.3395839653333343</v>
      </c>
      <c r="AB32" s="4">
        <v>10.7244393648</v>
      </c>
      <c r="AC32" s="4">
        <v>13.337048352</v>
      </c>
      <c r="AD32" s="4">
        <v>15.436707336000001</v>
      </c>
      <c r="AE32" s="4">
        <v>17.450195088000001</v>
      </c>
      <c r="AF32" s="4">
        <v>19.832657232000003</v>
      </c>
      <c r="AG32" s="4">
        <v>21.129813427200002</v>
      </c>
      <c r="AH32" s="4">
        <v>21.461325218400003</v>
      </c>
      <c r="AI32" s="4">
        <v>22.005479999999999</v>
      </c>
      <c r="AJ32" s="4">
        <v>22.170582096</v>
      </c>
      <c r="AK32" s="4">
        <v>22.586779224000001</v>
      </c>
    </row>
    <row r="33" spans="1:37" x14ac:dyDescent="0.25">
      <c r="A33" s="69"/>
      <c r="B33" s="20">
        <v>1800</v>
      </c>
      <c r="C33" s="4">
        <f>($B33*360*'Main Inj Norm RPM Calc'!C11)/(60*1000000)</f>
        <v>0</v>
      </c>
      <c r="D33" s="4">
        <f>($B33*360*'Main Inj Norm RPM Calc'!D11)/(60*1000000)</f>
        <v>3.2855811839999998</v>
      </c>
      <c r="E33" s="4">
        <f>($B33*360*'Main Inj Norm RPM Calc'!E11)/(60*1000000)</f>
        <v>4.2139795967999998</v>
      </c>
      <c r="F33" s="4">
        <f>($B33*360*'Main Inj Norm RPM Calc'!F11)/(60*1000000)</f>
        <v>5.0602185216000004</v>
      </c>
      <c r="G33" s="4">
        <f>($B33*360*'Main Inj Norm RPM Calc'!G11)/(60*1000000)</f>
        <v>6.3048499200000006</v>
      </c>
      <c r="H33" s="4">
        <f>($B33*360*'Main Inj Norm RPM Calc'!H11)/(60*1000000)</f>
        <v>8.9608800000000013</v>
      </c>
      <c r="I33" s="4">
        <f>($B33*360*'Main Inj Norm RPM Calc'!I11)/(60*1000000)</f>
        <v>11.536153055999998</v>
      </c>
      <c r="J33" s="4">
        <f>($B33*360*'Main Inj Norm RPM Calc'!J11)/(60*1000000)</f>
        <v>13.758555456000002</v>
      </c>
      <c r="K33" s="4">
        <f>($B33*360*'Main Inj Norm RPM Calc'!K11)/(60*1000000)</f>
        <v>15.901113024000002</v>
      </c>
      <c r="L33" s="4">
        <f>($B33*360*'Main Inj Norm RPM Calc'!L11)/(60*1000000)</f>
        <v>18.006346655999998</v>
      </c>
      <c r="M33" s="4">
        <f>($B33*360*'Main Inj Norm RPM Calc'!M11)/(60*1000000)</f>
        <v>20.442085862399999</v>
      </c>
      <c r="N33" s="4">
        <f>($B33*360*'Main Inj Norm RPM Calc'!N11)/(60*1000000)</f>
        <v>21.719298355199999</v>
      </c>
      <c r="O33" s="4">
        <f>($B33*360*'Main Inj Norm RPM Calc'!O11)/(60*1000000)</f>
        <v>22.364640000000001</v>
      </c>
      <c r="P33" s="4">
        <f>($B33*360*'Main Inj Norm RPM Calc'!P11)/(60*1000000)</f>
        <v>22.906642752</v>
      </c>
      <c r="Q33" s="4">
        <f>($B33*360*'Main Inj Norm RPM Calc'!Q11)/(60*1000000)</f>
        <v>22.511146752000002</v>
      </c>
      <c r="R33" s="4">
        <f>($B33*360*'Main Inj Norm RPM Calc'!R11)/(60*1000000)</f>
        <v>23.041806911999995</v>
      </c>
      <c r="T33" s="67"/>
      <c r="U33" s="2">
        <v>1800</v>
      </c>
      <c r="V33" s="4">
        <v>0</v>
      </c>
      <c r="W33" s="4">
        <v>3.2855811839999998</v>
      </c>
      <c r="X33" s="4">
        <v>4.2139795967999998</v>
      </c>
      <c r="Y33" s="4">
        <v>5.0602185216000004</v>
      </c>
      <c r="Z33" s="4">
        <v>6.3048499200000006</v>
      </c>
      <c r="AA33" s="4">
        <v>8.9608800000000013</v>
      </c>
      <c r="AB33" s="4">
        <v>11.536153055999998</v>
      </c>
      <c r="AC33" s="4">
        <v>13.758555456000002</v>
      </c>
      <c r="AD33" s="4">
        <v>15.901113024000002</v>
      </c>
      <c r="AE33" s="4">
        <v>18.006346655999998</v>
      </c>
      <c r="AF33" s="4">
        <v>20.442085862399999</v>
      </c>
      <c r="AG33" s="4">
        <v>21.719298355199999</v>
      </c>
      <c r="AH33" s="4">
        <v>22.364640000000001</v>
      </c>
      <c r="AI33" s="4">
        <v>22.906642752</v>
      </c>
      <c r="AJ33" s="4">
        <v>22.511146752000002</v>
      </c>
      <c r="AK33" s="4">
        <v>23.041806911999995</v>
      </c>
    </row>
    <row r="34" spans="1:37" x14ac:dyDescent="0.25">
      <c r="A34" s="69"/>
      <c r="B34" s="20">
        <v>2000</v>
      </c>
      <c r="C34" s="4">
        <f>($B34*360*'Main Inj Norm RPM Calc'!C12)/(60*1000000)</f>
        <v>0</v>
      </c>
      <c r="D34" s="4">
        <f>($B34*360*'Main Inj Norm RPM Calc'!D12)/(60*1000000)</f>
        <v>3.5157235200000003</v>
      </c>
      <c r="E34" s="4">
        <f>($B34*360*'Main Inj Norm RPM Calc'!E12)/(60*1000000)</f>
        <v>4.5743999999999998</v>
      </c>
      <c r="F34" s="4">
        <f>($B34*360*'Main Inj Norm RPM Calc'!F12)/(60*1000000)</f>
        <v>5.2762152960000002</v>
      </c>
      <c r="G34" s="4">
        <f>($B34*360*'Main Inj Norm RPM Calc'!G12)/(60*1000000)</f>
        <v>6.8482137600000001</v>
      </c>
      <c r="H34" s="4">
        <f>($B34*360*'Main Inj Norm RPM Calc'!H12)/(60*1000000)</f>
        <v>9.3282626133333348</v>
      </c>
      <c r="I34" s="4">
        <f>($B34*360*'Main Inj Norm RPM Calc'!I12)/(60*1000000)</f>
        <v>11.665602815999998</v>
      </c>
      <c r="J34" s="4">
        <f>($B34*360*'Main Inj Norm RPM Calc'!J12)/(60*1000000)</f>
        <v>14.023194144</v>
      </c>
      <c r="K34" s="4">
        <f>($B34*360*'Main Inj Norm RPM Calc'!K12)/(60*1000000)</f>
        <v>16.300552752000002</v>
      </c>
      <c r="L34" s="4">
        <f>($B34*360*'Main Inj Norm RPM Calc'!L12)/(60*1000000)</f>
        <v>19.283692704</v>
      </c>
      <c r="M34" s="4">
        <f>($B34*360*'Main Inj Norm RPM Calc'!M12)/(60*1000000)</f>
        <v>23.052679680000001</v>
      </c>
      <c r="N34" s="4">
        <f>($B34*360*'Main Inj Norm RPM Calc'!N12)/(60*1000000)</f>
        <v>25.22478336</v>
      </c>
      <c r="O34" s="4">
        <f>($B34*360*'Main Inj Norm RPM Calc'!O12)/(60*1000000)</f>
        <v>26.322815039999998</v>
      </c>
      <c r="P34" s="4">
        <f>($B34*360*'Main Inj Norm RPM Calc'!P12)/(60*1000000)</f>
        <v>24.471296640000002</v>
      </c>
      <c r="Q34" s="4">
        <f>($B34*360*'Main Inj Norm RPM Calc'!Q12)/(60*1000000)</f>
        <v>24.896971007999998</v>
      </c>
      <c r="R34" s="4">
        <f>($B34*360*'Main Inj Norm RPM Calc'!R12)/(60*1000000)</f>
        <v>25.509283776</v>
      </c>
      <c r="T34" s="67"/>
      <c r="U34" s="2">
        <v>2000</v>
      </c>
      <c r="V34" s="4">
        <v>0</v>
      </c>
      <c r="W34" s="4">
        <v>3.5157235200000003</v>
      </c>
      <c r="X34" s="4">
        <v>4.5743999999999998</v>
      </c>
      <c r="Y34" s="4">
        <v>5.2762152960000002</v>
      </c>
      <c r="Z34" s="4">
        <v>6.8482137600000001</v>
      </c>
      <c r="AA34" s="4">
        <v>9.3282626133333348</v>
      </c>
      <c r="AB34" s="4">
        <v>11.665602815999998</v>
      </c>
      <c r="AC34" s="4">
        <v>14.023194144</v>
      </c>
      <c r="AD34" s="4">
        <v>16.300552752000002</v>
      </c>
      <c r="AE34" s="4">
        <v>19.283692704</v>
      </c>
      <c r="AF34" s="4">
        <v>23.052679680000001</v>
      </c>
      <c r="AG34" s="4">
        <v>25.22478336</v>
      </c>
      <c r="AH34" s="4">
        <v>26.322815039999998</v>
      </c>
      <c r="AI34" s="4">
        <v>24.471296640000002</v>
      </c>
      <c r="AJ34" s="4">
        <v>24.896971007999998</v>
      </c>
      <c r="AK34" s="4">
        <v>25.509283776</v>
      </c>
    </row>
    <row r="35" spans="1:37" x14ac:dyDescent="0.25">
      <c r="A35" s="69"/>
      <c r="B35" s="20">
        <v>2200</v>
      </c>
      <c r="C35" s="4">
        <f>($B35*360*'Main Inj Norm RPM Calc'!C13)/(60*1000000)</f>
        <v>0</v>
      </c>
      <c r="D35" s="4">
        <f>($B35*360*'Main Inj Norm RPM Calc'!D13)/(60*1000000)</f>
        <v>3.7446309119999994</v>
      </c>
      <c r="E35" s="4">
        <f>($B35*360*'Main Inj Norm RPM Calc'!E13)/(60*1000000)</f>
        <v>4.9115041535999993</v>
      </c>
      <c r="F35" s="4">
        <f>($B35*360*'Main Inj Norm RPM Calc'!F13)/(60*1000000)</f>
        <v>5.6209397376000005</v>
      </c>
      <c r="G35" s="4">
        <f>($B35*360*'Main Inj Norm RPM Calc'!G13)/(60*1000000)</f>
        <v>7.5330351360000005</v>
      </c>
      <c r="H35" s="4">
        <f>($B35*360*'Main Inj Norm RPM Calc'!H13)/(60*1000000)</f>
        <v>10.261088874666667</v>
      </c>
      <c r="I35" s="4">
        <f>($B35*360*'Main Inj Norm RPM Calc'!I13)/(60*1000000)</f>
        <v>12.494771414399999</v>
      </c>
      <c r="J35" s="4">
        <f>($B35*360*'Main Inj Norm RPM Calc'!J13)/(60*1000000)</f>
        <v>15.185686348800001</v>
      </c>
      <c r="K35" s="4">
        <f>($B35*360*'Main Inj Norm RPM Calc'!K13)/(60*1000000)</f>
        <v>17.754845750400001</v>
      </c>
      <c r="L35" s="4">
        <f>($B35*360*'Main Inj Norm RPM Calc'!L13)/(60*1000000)</f>
        <v>20.445117264000004</v>
      </c>
      <c r="M35" s="4">
        <f>($B35*360*'Main Inj Norm RPM Calc'!M13)/(60*1000000)</f>
        <v>24.738096979199998</v>
      </c>
      <c r="N35" s="4">
        <f>($B35*360*'Main Inj Norm RPM Calc'!N13)/(60*1000000)</f>
        <v>26.081932800000001</v>
      </c>
      <c r="O35" s="4">
        <f>($B35*360*'Main Inj Norm RPM Calc'!O13)/(60*1000000)</f>
        <v>26.756361984000005</v>
      </c>
      <c r="P35" s="4">
        <f>($B35*360*'Main Inj Norm RPM Calc'!P13)/(60*1000000)</f>
        <v>26.795327328000003</v>
      </c>
      <c r="Q35" s="4">
        <f>($B35*360*'Main Inj Norm RPM Calc'!Q13)/(60*1000000)</f>
        <v>27.194399231999999</v>
      </c>
      <c r="R35" s="4">
        <f>($B35*360*'Main Inj Norm RPM Calc'!R13)/(60*1000000)</f>
        <v>27.963072825600001</v>
      </c>
      <c r="T35" s="67"/>
      <c r="U35" s="2">
        <v>2200</v>
      </c>
      <c r="V35" s="4">
        <v>0</v>
      </c>
      <c r="W35" s="4">
        <v>3.7446309119999994</v>
      </c>
      <c r="X35" s="4">
        <v>4.9115041535999993</v>
      </c>
      <c r="Y35" s="4">
        <v>5.6209397376000005</v>
      </c>
      <c r="Z35" s="4">
        <v>7.5330351360000005</v>
      </c>
      <c r="AA35" s="4">
        <v>10.261088874666667</v>
      </c>
      <c r="AB35" s="4">
        <v>12.494771414399999</v>
      </c>
      <c r="AC35" s="4">
        <v>15.185686348800001</v>
      </c>
      <c r="AD35" s="4">
        <v>17.754845750400001</v>
      </c>
      <c r="AE35" s="4">
        <v>20.445117264000004</v>
      </c>
      <c r="AF35" s="4">
        <v>24.738096979199998</v>
      </c>
      <c r="AG35" s="4">
        <v>26.081932800000001</v>
      </c>
      <c r="AH35" s="4">
        <v>26.756361984000005</v>
      </c>
      <c r="AI35" s="4">
        <v>26.795327328000003</v>
      </c>
      <c r="AJ35" s="4">
        <v>27.194399231999999</v>
      </c>
      <c r="AK35" s="4">
        <v>27.963072825600001</v>
      </c>
    </row>
    <row r="36" spans="1:37" x14ac:dyDescent="0.25">
      <c r="A36" s="69"/>
      <c r="B36" s="20">
        <v>2400</v>
      </c>
      <c r="C36" s="4">
        <f>($B36*360*'Main Inj Norm RPM Calc'!C14)/(60*1000000)</f>
        <v>0</v>
      </c>
      <c r="D36" s="4">
        <f>($B36*360*'Main Inj Norm RPM Calc'!D14)/(60*1000000)</f>
        <v>4.0205422080000002</v>
      </c>
      <c r="E36" s="4">
        <f>($B36*360*'Main Inj Norm RPM Calc'!E14)/(60*1000000)</f>
        <v>5.3580045311999998</v>
      </c>
      <c r="F36" s="4">
        <f>($B36*360*'Main Inj Norm RPM Calc'!F14)/(60*1000000)</f>
        <v>5.9533028351999997</v>
      </c>
      <c r="G36" s="4">
        <f>($B36*360*'Main Inj Norm RPM Calc'!G14)/(60*1000000)</f>
        <v>8.7249392640000014</v>
      </c>
      <c r="H36" s="4">
        <f>($B36*360*'Main Inj Norm RPM Calc'!H14)/(60*1000000)</f>
        <v>12.064051712000001</v>
      </c>
      <c r="I36" s="4">
        <f>($B36*360*'Main Inj Norm RPM Calc'!I14)/(60*1000000)</f>
        <v>14.738464281600001</v>
      </c>
      <c r="J36" s="4">
        <f>($B36*360*'Main Inj Norm RPM Calc'!J14)/(60*1000000)</f>
        <v>17.4312730368</v>
      </c>
      <c r="K36" s="4">
        <f>($B36*360*'Main Inj Norm RPM Calc'!K14)/(60*1000000)</f>
        <v>20.553043622399997</v>
      </c>
      <c r="L36" s="4">
        <f>($B36*360*'Main Inj Norm RPM Calc'!L14)/(60*1000000)</f>
        <v>22.849062451200002</v>
      </c>
      <c r="M36" s="4">
        <f>($B36*360*'Main Inj Norm RPM Calc'!M14)/(60*1000000)</f>
        <v>26.317547596799997</v>
      </c>
      <c r="N36" s="4">
        <f>($B36*360*'Main Inj Norm RPM Calc'!N14)/(60*1000000)</f>
        <v>26.983630079999998</v>
      </c>
      <c r="O36" s="4">
        <f>($B36*360*'Main Inj Norm RPM Calc'!O14)/(60*1000000)</f>
        <v>28.044730368000003</v>
      </c>
      <c r="P36" s="4">
        <f>($B36*360*'Main Inj Norm RPM Calc'!P14)/(60*1000000)</f>
        <v>28.406193408</v>
      </c>
      <c r="Q36" s="4">
        <f>($B36*360*'Main Inj Norm RPM Calc'!Q14)/(60*1000000)</f>
        <v>28.617878016000002</v>
      </c>
      <c r="R36" s="4">
        <f>($B36*360*'Main Inj Norm RPM Calc'!R14)/(60*1000000)</f>
        <v>29.524946227200001</v>
      </c>
      <c r="T36" s="67"/>
      <c r="U36" s="2">
        <v>2400</v>
      </c>
      <c r="V36" s="4">
        <v>0</v>
      </c>
      <c r="W36" s="4">
        <v>4.0205422080000002</v>
      </c>
      <c r="X36" s="4">
        <v>5.3580045311999998</v>
      </c>
      <c r="Y36" s="4">
        <v>5.9533028351999997</v>
      </c>
      <c r="Z36" s="4">
        <v>8.7249392640000014</v>
      </c>
      <c r="AA36" s="4">
        <v>12.064051712000001</v>
      </c>
      <c r="AB36" s="4">
        <v>14.738464281600001</v>
      </c>
      <c r="AC36" s="4">
        <v>17.4312730368</v>
      </c>
      <c r="AD36" s="4">
        <v>20.553043622399997</v>
      </c>
      <c r="AE36" s="4">
        <v>22.849062451200002</v>
      </c>
      <c r="AF36" s="4">
        <v>26.317547596799997</v>
      </c>
      <c r="AG36" s="4">
        <v>26.983630079999998</v>
      </c>
      <c r="AH36" s="4">
        <v>28.044730368000003</v>
      </c>
      <c r="AI36" s="4">
        <v>28.406193408</v>
      </c>
      <c r="AJ36" s="4">
        <v>28.617878016000002</v>
      </c>
      <c r="AK36" s="4">
        <v>29.524946227200001</v>
      </c>
    </row>
    <row r="37" spans="1:37" x14ac:dyDescent="0.25">
      <c r="A37" s="69"/>
      <c r="B37" s="20">
        <v>2600</v>
      </c>
      <c r="C37" s="4">
        <f>($B37*360*'Main Inj Norm RPM Calc'!C15)/(60*1000000)</f>
        <v>0</v>
      </c>
      <c r="D37" s="4">
        <f>($B37*360*'Main Inj Norm RPM Calc'!D15)/(60*1000000)</f>
        <v>4.2677826047999998</v>
      </c>
      <c r="E37" s="4">
        <f>($B37*360*'Main Inj Norm RPM Calc'!E15)/(60*1000000)</f>
        <v>5.8276478207999993</v>
      </c>
      <c r="F37" s="4">
        <f>($B37*360*'Main Inj Norm RPM Calc'!F15)/(60*1000000)</f>
        <v>6.6618085248000005</v>
      </c>
      <c r="G37" s="4">
        <f>($B37*360*'Main Inj Norm RPM Calc'!G15)/(60*1000000)</f>
        <v>9.4520175360000014</v>
      </c>
      <c r="H37" s="4">
        <f>($B37*360*'Main Inj Norm RPM Calc'!H15)/(60*1000000)</f>
        <v>13.004903253333334</v>
      </c>
      <c r="I37" s="4">
        <f>($B37*360*'Main Inj Norm RPM Calc'!I15)/(60*1000000)</f>
        <v>15.966669638400001</v>
      </c>
      <c r="J37" s="4">
        <f>($B37*360*'Main Inj Norm RPM Calc'!J15)/(60*1000000)</f>
        <v>18.8838791232</v>
      </c>
      <c r="K37" s="4">
        <f>($B37*360*'Main Inj Norm RPM Calc'!K15)/(60*1000000)</f>
        <v>21.707489731199999</v>
      </c>
      <c r="L37" s="4">
        <f>($B37*360*'Main Inj Norm RPM Calc'!L15)/(60*1000000)</f>
        <v>24.561285590400001</v>
      </c>
      <c r="M37" s="4">
        <f>($B37*360*'Main Inj Norm RPM Calc'!M15)/(60*1000000)</f>
        <v>27.897219167999999</v>
      </c>
      <c r="N37" s="4">
        <f>($B37*360*'Main Inj Norm RPM Calc'!N15)/(60*1000000)</f>
        <v>28.56598992</v>
      </c>
      <c r="O37" s="4">
        <f>($B37*360*'Main Inj Norm RPM Calc'!O15)/(60*1000000)</f>
        <v>29.307762931199999</v>
      </c>
      <c r="P37" s="4">
        <f>($B37*360*'Main Inj Norm RPM Calc'!P15)/(60*1000000)</f>
        <v>30.003813465599997</v>
      </c>
      <c r="Q37" s="4">
        <f>($B37*360*'Main Inj Norm RPM Calc'!Q15)/(60*1000000)</f>
        <v>30.094207540800003</v>
      </c>
      <c r="R37" s="4">
        <f>($B37*360*'Main Inj Norm RPM Calc'!R15)/(60*1000000)</f>
        <v>31.279754188800002</v>
      </c>
      <c r="T37" s="67"/>
      <c r="U37" s="2">
        <v>2600</v>
      </c>
      <c r="V37" s="4">
        <v>0</v>
      </c>
      <c r="W37" s="4">
        <v>4.2677826047999998</v>
      </c>
      <c r="X37" s="4">
        <v>5.8276478207999993</v>
      </c>
      <c r="Y37" s="4">
        <v>6.6618085248000005</v>
      </c>
      <c r="Z37" s="4">
        <v>9.4520175360000014</v>
      </c>
      <c r="AA37" s="4">
        <v>13.004903253333334</v>
      </c>
      <c r="AB37" s="4">
        <v>15.966669638400001</v>
      </c>
      <c r="AC37" s="4">
        <v>18.8838791232</v>
      </c>
      <c r="AD37" s="4">
        <v>21.707489731199999</v>
      </c>
      <c r="AE37" s="4">
        <v>24.561285590400001</v>
      </c>
      <c r="AF37" s="4">
        <v>27.897219167999999</v>
      </c>
      <c r="AG37" s="4">
        <v>28.56598992</v>
      </c>
      <c r="AH37" s="4">
        <v>29.307762931199999</v>
      </c>
      <c r="AI37" s="4">
        <v>30.003813465599997</v>
      </c>
      <c r="AJ37" s="4">
        <v>30.094207540800003</v>
      </c>
      <c r="AK37" s="4">
        <v>31.279754188800002</v>
      </c>
    </row>
    <row r="38" spans="1:37" x14ac:dyDescent="0.25">
      <c r="A38" s="69"/>
      <c r="B38" s="20">
        <v>2800</v>
      </c>
      <c r="C38" s="4">
        <f>($B38*360*'Main Inj Norm RPM Calc'!C16)/(60*1000000)</f>
        <v>0</v>
      </c>
      <c r="D38" s="4">
        <f>($B38*360*'Main Inj Norm RPM Calc'!D16)/(60*1000000)</f>
        <v>4.5024150528</v>
      </c>
      <c r="E38" s="4">
        <f>($B38*360*'Main Inj Norm RPM Calc'!E16)/(60*1000000)</f>
        <v>5.8870554623999993</v>
      </c>
      <c r="F38" s="4">
        <f>($B38*360*'Main Inj Norm RPM Calc'!F16)/(60*1000000)</f>
        <v>7.236268031999999</v>
      </c>
      <c r="G38" s="4">
        <f>($B38*360*'Main Inj Norm RPM Calc'!G16)/(60*1000000)</f>
        <v>9.5117460480000027</v>
      </c>
      <c r="H38" s="4">
        <f>($B38*360*'Main Inj Norm RPM Calc'!H16)/(60*1000000)</f>
        <v>12.531753173333334</v>
      </c>
      <c r="I38" s="4">
        <f>($B38*360*'Main Inj Norm RPM Calc'!I16)/(60*1000000)</f>
        <v>15.468990633599999</v>
      </c>
      <c r="J38" s="4">
        <f>($B38*360*'Main Inj Norm RPM Calc'!J16)/(60*1000000)</f>
        <v>18.825076972800002</v>
      </c>
      <c r="K38" s="4">
        <f>($B38*360*'Main Inj Norm RPM Calc'!K16)/(60*1000000)</f>
        <v>21.7022866368</v>
      </c>
      <c r="L38" s="4">
        <f>($B38*360*'Main Inj Norm RPM Calc'!L16)/(60*1000000)</f>
        <v>24.232019884799996</v>
      </c>
      <c r="M38" s="4">
        <f>($B38*360*'Main Inj Norm RPM Calc'!M16)/(60*1000000)</f>
        <v>28.048548191999995</v>
      </c>
      <c r="N38" s="4">
        <f>($B38*360*'Main Inj Norm RPM Calc'!N16)/(60*1000000)</f>
        <v>29.127383039999998</v>
      </c>
      <c r="O38" s="4">
        <f>($B38*360*'Main Inj Norm RPM Calc'!O16)/(60*1000000)</f>
        <v>30.426071961600002</v>
      </c>
      <c r="P38" s="4">
        <f>($B38*360*'Main Inj Norm RPM Calc'!P16)/(60*1000000)</f>
        <v>31.132404038400001</v>
      </c>
      <c r="Q38" s="4">
        <f>($B38*360*'Main Inj Norm RPM Calc'!Q16)/(60*1000000)</f>
        <v>32.409146582399998</v>
      </c>
      <c r="R38" s="4">
        <f>($B38*360*'Main Inj Norm RPM Calc'!R16)/(60*1000000)</f>
        <v>33.685889126399999</v>
      </c>
      <c r="T38" s="67"/>
      <c r="U38" s="2">
        <v>2800</v>
      </c>
      <c r="V38" s="4">
        <v>0</v>
      </c>
      <c r="W38" s="4">
        <v>4.5024150528</v>
      </c>
      <c r="X38" s="4">
        <v>5.8870554623999993</v>
      </c>
      <c r="Y38" s="4">
        <v>7.236268031999999</v>
      </c>
      <c r="Z38" s="4">
        <v>9.5117460480000027</v>
      </c>
      <c r="AA38" s="4">
        <v>12.531753173333334</v>
      </c>
      <c r="AB38" s="4">
        <v>15.468990633599999</v>
      </c>
      <c r="AC38" s="4">
        <v>18.825076972800002</v>
      </c>
      <c r="AD38" s="4">
        <v>21.7022866368</v>
      </c>
      <c r="AE38" s="4">
        <v>24.232019884799996</v>
      </c>
      <c r="AF38" s="4">
        <v>28.048548191999995</v>
      </c>
      <c r="AG38" s="4">
        <v>29.127383039999998</v>
      </c>
      <c r="AH38" s="4">
        <v>30.426071961600002</v>
      </c>
      <c r="AI38" s="4">
        <v>31.132404038400001</v>
      </c>
      <c r="AJ38" s="4">
        <v>32.409146582399998</v>
      </c>
      <c r="AK38" s="4">
        <v>33.685889126399999</v>
      </c>
    </row>
    <row r="39" spans="1:37" x14ac:dyDescent="0.25">
      <c r="A39" s="69"/>
      <c r="B39" s="20">
        <v>2900</v>
      </c>
      <c r="C39" s="4">
        <f>($B39*360*'Main Inj Norm RPM Calc'!C17)/(60*1000000)</f>
        <v>0</v>
      </c>
      <c r="D39" s="4">
        <f>($B39*360*'Main Inj Norm RPM Calc'!D17)/(60*1000000)</f>
        <v>4.7602190591999998</v>
      </c>
      <c r="E39" s="4">
        <f>($B39*360*'Main Inj Norm RPM Calc'!E17)/(60*1000000)</f>
        <v>6.3684211584000003</v>
      </c>
      <c r="F39" s="4">
        <f>($B39*360*'Main Inj Norm RPM Calc'!F17)/(60*1000000)</f>
        <v>7.3009709568000005</v>
      </c>
      <c r="G39" s="4">
        <f>($B39*360*'Main Inj Norm RPM Calc'!G17)/(60*1000000)</f>
        <v>9.5452178064000002</v>
      </c>
      <c r="H39" s="4">
        <f>($B39*360*'Main Inj Norm RPM Calc'!H17)/(60*1000000)</f>
        <v>12.197163050666664</v>
      </c>
      <c r="I39" s="4">
        <f>($B39*360*'Main Inj Norm RPM Calc'!I17)/(60*1000000)</f>
        <v>15.3747860208</v>
      </c>
      <c r="J39" s="4">
        <f>($B39*360*'Main Inj Norm RPM Calc'!J17)/(60*1000000)</f>
        <v>18.250922222400003</v>
      </c>
      <c r="K39" s="4">
        <f>($B39*360*'Main Inj Norm RPM Calc'!K17)/(60*1000000)</f>
        <v>21.0826699104</v>
      </c>
      <c r="L39" s="4">
        <f>($B39*360*'Main Inj Norm RPM Calc'!L17)/(60*1000000)</f>
        <v>23.411860915200002</v>
      </c>
      <c r="M39" s="4">
        <f>($B39*360*'Main Inj Norm RPM Calc'!M17)/(60*1000000)</f>
        <v>26.944468353600001</v>
      </c>
      <c r="N39" s="4">
        <f>($B39*360*'Main Inj Norm RPM Calc'!N17)/(60*1000000)</f>
        <v>29.599594627200002</v>
      </c>
      <c r="O39" s="4">
        <f>($B39*360*'Main Inj Norm RPM Calc'!O17)/(60*1000000)</f>
        <v>30.921935119200004</v>
      </c>
      <c r="P39" s="4">
        <f>($B39*360*'Main Inj Norm RPM Calc'!P17)/(60*1000000)</f>
        <v>32.244275611200003</v>
      </c>
      <c r="Q39" s="4">
        <f>($B39*360*'Main Inj Norm RPM Calc'!Q17)/(60*1000000)</f>
        <v>33.566616103200005</v>
      </c>
      <c r="R39" s="4">
        <f>($B39*360*'Main Inj Norm RPM Calc'!R17)/(60*1000000)</f>
        <v>34.8889565952</v>
      </c>
      <c r="T39" s="67"/>
      <c r="U39" s="2">
        <v>2900</v>
      </c>
      <c r="V39" s="4">
        <v>0</v>
      </c>
      <c r="W39" s="4">
        <v>4.7602190591999998</v>
      </c>
      <c r="X39" s="4">
        <v>6.3684211584000003</v>
      </c>
      <c r="Y39" s="4">
        <v>7.3009709568000005</v>
      </c>
      <c r="Z39" s="4">
        <v>9.5452178064000002</v>
      </c>
      <c r="AA39" s="4">
        <v>12.197163050666664</v>
      </c>
      <c r="AB39" s="4">
        <v>15.3747860208</v>
      </c>
      <c r="AC39" s="4">
        <v>18.250922222400003</v>
      </c>
      <c r="AD39" s="4">
        <v>21.0826699104</v>
      </c>
      <c r="AE39" s="4">
        <v>23.411860915200002</v>
      </c>
      <c r="AF39" s="4">
        <v>26.944468353600001</v>
      </c>
      <c r="AG39" s="4">
        <v>29.599594627200002</v>
      </c>
      <c r="AH39" s="4">
        <v>30.921935119200004</v>
      </c>
      <c r="AI39" s="4">
        <v>32.244275611200003</v>
      </c>
      <c r="AJ39" s="4">
        <v>33.566616103200005</v>
      </c>
      <c r="AK39" s="4">
        <v>34.8889565952</v>
      </c>
    </row>
    <row r="40" spans="1:37" x14ac:dyDescent="0.25">
      <c r="A40" s="69"/>
      <c r="B40" s="20">
        <v>3000</v>
      </c>
      <c r="C40" s="4">
        <f>($B40*360*'Main Inj Norm RPM Calc'!C18)/(60*1000000)</f>
        <v>0</v>
      </c>
      <c r="D40" s="4">
        <f>($B40*360*'Main Inj Norm RPM Calc'!D18)/(60*1000000)</f>
        <v>5.0256777600000007</v>
      </c>
      <c r="E40" s="4">
        <f>($B40*360*'Main Inj Norm RPM Calc'!E18)/(60*1000000)</f>
        <v>6.21349632</v>
      </c>
      <c r="F40" s="4">
        <f>($B40*360*'Main Inj Norm RPM Calc'!F18)/(60*1000000)</f>
        <v>7.3294626239999996</v>
      </c>
      <c r="G40" s="4">
        <f>($B40*360*'Main Inj Norm RPM Calc'!G18)/(60*1000000)</f>
        <v>9.2675206079999999</v>
      </c>
      <c r="H40" s="4">
        <f>($B40*360*'Main Inj Norm RPM Calc'!H18)/(60*1000000)</f>
        <v>12.279464959999999</v>
      </c>
      <c r="I40" s="4">
        <f>($B40*360*'Main Inj Norm RPM Calc'!I18)/(60*1000000)</f>
        <v>15.236336519999998</v>
      </c>
      <c r="J40" s="4">
        <f>($B40*360*'Main Inj Norm RPM Calc'!J18)/(60*1000000)</f>
        <v>18.1342134</v>
      </c>
      <c r="K40" s="4">
        <f>($B40*360*'Main Inj Norm RPM Calc'!K18)/(60*1000000)</f>
        <v>20.96909028</v>
      </c>
      <c r="L40" s="4">
        <f>($B40*360*'Main Inj Norm RPM Calc'!L18)/(60*1000000)</f>
        <v>23.740967160000004</v>
      </c>
      <c r="M40" s="4">
        <f>($B40*360*'Main Inj Norm RPM Calc'!M18)/(60*1000000)</f>
        <v>27.873587952000001</v>
      </c>
      <c r="N40" s="4">
        <f>($B40*360*'Main Inj Norm RPM Calc'!N18)/(60*1000000)</f>
        <v>30.620270304000002</v>
      </c>
      <c r="O40" s="4">
        <f>($B40*360*'Main Inj Norm RPM Calc'!O18)/(60*1000000)</f>
        <v>31.988208744000001</v>
      </c>
      <c r="P40" s="4">
        <f>($B40*360*'Main Inj Norm RPM Calc'!P18)/(60*1000000)</f>
        <v>33.356147184000001</v>
      </c>
      <c r="Q40" s="4">
        <f>($B40*360*'Main Inj Norm RPM Calc'!Q18)/(60*1000000)</f>
        <v>34.724085624000004</v>
      </c>
      <c r="R40" s="4">
        <f>($B40*360*'Main Inj Norm RPM Calc'!R18)/(60*1000000)</f>
        <v>36.092024064</v>
      </c>
      <c r="T40" s="67"/>
      <c r="U40" s="2">
        <v>3000</v>
      </c>
      <c r="V40" s="4">
        <v>0</v>
      </c>
      <c r="W40" s="4">
        <v>5.0256777600000007</v>
      </c>
      <c r="X40" s="4">
        <v>6.21349632</v>
      </c>
      <c r="Y40" s="4">
        <v>7.3294626239999996</v>
      </c>
      <c r="Z40" s="4">
        <v>9.2675206079999999</v>
      </c>
      <c r="AA40" s="4">
        <v>12.279464959999999</v>
      </c>
      <c r="AB40" s="4">
        <v>15.236336519999998</v>
      </c>
      <c r="AC40" s="4">
        <v>18.1342134</v>
      </c>
      <c r="AD40" s="4">
        <v>20.96909028</v>
      </c>
      <c r="AE40" s="4">
        <v>23.740967160000004</v>
      </c>
      <c r="AF40" s="4">
        <v>27.873587952000001</v>
      </c>
      <c r="AG40" s="4">
        <v>30.620270304000002</v>
      </c>
      <c r="AH40" s="4">
        <v>31.988208744000001</v>
      </c>
      <c r="AI40" s="4">
        <v>33.356147184000001</v>
      </c>
      <c r="AJ40" s="4">
        <v>34.724085624000004</v>
      </c>
      <c r="AK40" s="4">
        <v>36.092024064</v>
      </c>
    </row>
    <row r="41" spans="1:37" x14ac:dyDescent="0.25">
      <c r="A41" s="69"/>
      <c r="B41" s="20">
        <v>3200</v>
      </c>
      <c r="C41" s="4">
        <f>($B41*360*'Main Inj Norm RPM Calc'!C19)/(60*1000000)</f>
        <v>0</v>
      </c>
      <c r="D41" s="4">
        <f>($B41*360*'Main Inj Norm RPM Calc'!D19)/(60*1000000)</f>
        <v>5.3607229439999999</v>
      </c>
      <c r="E41" s="4">
        <f>($B41*360*'Main Inj Norm RPM Calc'!E19)/(60*1000000)</f>
        <v>6.6277294079999995</v>
      </c>
      <c r="F41" s="4">
        <f>($B41*360*'Main Inj Norm RPM Calc'!F19)/(60*1000000)</f>
        <v>7.8180934655999996</v>
      </c>
      <c r="G41" s="4">
        <f>($B41*360*'Main Inj Norm RPM Calc'!G19)/(60*1000000)</f>
        <v>9.5632846847999993</v>
      </c>
      <c r="H41" s="4">
        <f>($B41*360*'Main Inj Norm RPM Calc'!H19)/(60*1000000)</f>
        <v>13.098095957333332</v>
      </c>
      <c r="I41" s="4">
        <f>($B41*360*'Main Inj Norm RPM Calc'!I19)/(60*1000000)</f>
        <v>16.252092288</v>
      </c>
      <c r="J41" s="4">
        <f>($B41*360*'Main Inj Norm RPM Calc'!J19)/(60*1000000)</f>
        <v>19.343160959999999</v>
      </c>
      <c r="K41" s="4">
        <f>($B41*360*'Main Inj Norm RPM Calc'!K19)/(60*1000000)</f>
        <v>22.367029632000001</v>
      </c>
      <c r="L41" s="4">
        <f>($B41*360*'Main Inj Norm RPM Calc'!L19)/(60*1000000)</f>
        <v>25.323698304000001</v>
      </c>
      <c r="M41" s="4">
        <f>($B41*360*'Main Inj Norm RPM Calc'!M19)/(60*1000000)</f>
        <v>29.731827148800001</v>
      </c>
      <c r="N41" s="4">
        <f>($B41*360*'Main Inj Norm RPM Calc'!N19)/(60*1000000)</f>
        <v>32.661621657600001</v>
      </c>
      <c r="O41" s="4">
        <f>($B41*360*'Main Inj Norm RPM Calc'!O19)/(60*1000000)</f>
        <v>34.1207559936</v>
      </c>
      <c r="P41" s="4">
        <f>($B41*360*'Main Inj Norm RPM Calc'!P19)/(60*1000000)</f>
        <v>35.579890329599998</v>
      </c>
      <c r="Q41" s="4">
        <f>($B41*360*'Main Inj Norm RPM Calc'!Q19)/(60*1000000)</f>
        <v>37.039024665599996</v>
      </c>
      <c r="R41" s="4">
        <f>($B41*360*'Main Inj Norm RPM Calc'!R19)/(60*1000000)</f>
        <v>38.498159001600001</v>
      </c>
      <c r="T41" s="67"/>
      <c r="U41" s="2">
        <v>3200</v>
      </c>
      <c r="V41" s="4">
        <v>0</v>
      </c>
      <c r="W41" s="4">
        <v>5.3607229439999999</v>
      </c>
      <c r="X41" s="4">
        <v>6.6277294079999995</v>
      </c>
      <c r="Y41" s="4">
        <v>7.8180934655999996</v>
      </c>
      <c r="Z41" s="4">
        <v>9.5632846847999993</v>
      </c>
      <c r="AA41" s="4">
        <v>13.098095957333332</v>
      </c>
      <c r="AB41" s="4">
        <v>16.252092288</v>
      </c>
      <c r="AC41" s="4">
        <v>19.343160959999999</v>
      </c>
      <c r="AD41" s="4">
        <v>22.367029632000001</v>
      </c>
      <c r="AE41" s="4">
        <v>25.323698304000001</v>
      </c>
      <c r="AF41" s="4">
        <v>29.731827148800001</v>
      </c>
      <c r="AG41" s="4">
        <v>32.661621657600001</v>
      </c>
      <c r="AH41" s="4">
        <v>34.1207559936</v>
      </c>
      <c r="AI41" s="4">
        <v>35.579890329599998</v>
      </c>
      <c r="AJ41" s="4">
        <v>37.039024665599996</v>
      </c>
      <c r="AK41" s="4">
        <v>38.498159001600001</v>
      </c>
    </row>
    <row r="42" spans="1:37" x14ac:dyDescent="0.25">
      <c r="A42" s="69"/>
      <c r="B42" s="20">
        <v>3300</v>
      </c>
      <c r="C42" s="4">
        <f>($B42*360*'Main Inj Norm RPM Calc'!C20)/(60*1000000)</f>
        <v>0</v>
      </c>
      <c r="D42" s="4">
        <f>($B42*360*'Main Inj Norm RPM Calc'!D20)/(60*1000000)</f>
        <v>5.5282455359999991</v>
      </c>
      <c r="E42" s="4">
        <f>($B42*360*'Main Inj Norm RPM Calc'!E20)/(60*1000000)</f>
        <v>6.9034791935999991</v>
      </c>
      <c r="F42" s="4">
        <f>($B42*360*'Main Inj Norm RPM Calc'!F20)/(60*1000000)</f>
        <v>8.0624088864000001</v>
      </c>
      <c r="G42" s="4">
        <f>($B42*360*'Main Inj Norm RPM Calc'!G20)/(60*1000000)</f>
        <v>9.9728491104000003</v>
      </c>
      <c r="H42" s="4">
        <f>($B42*360*'Main Inj Norm RPM Calc'!H20)/(60*1000000)</f>
        <v>13.754105258666664</v>
      </c>
      <c r="I42" s="4">
        <f>($B42*360*'Main Inj Norm RPM Calc'!I20)/(60*1000000)</f>
        <v>17.004870009599998</v>
      </c>
      <c r="J42" s="4">
        <f>($B42*360*'Main Inj Norm RPM Calc'!J20)/(60*1000000)</f>
        <v>20.220931948800001</v>
      </c>
      <c r="K42" s="4">
        <f>($B42*360*'Main Inj Norm RPM Calc'!K20)/(60*1000000)</f>
        <v>23.373937804799997</v>
      </c>
      <c r="L42" s="4">
        <f>($B42*360*'Main Inj Norm RPM Calc'!L20)/(60*1000000)</f>
        <v>26.463887577599998</v>
      </c>
      <c r="M42" s="4">
        <f>($B42*360*'Main Inj Norm RPM Calc'!M20)/(60*1000000)</f>
        <v>31.059918911999993</v>
      </c>
      <c r="N42" s="4">
        <f>($B42*360*'Main Inj Norm RPM Calc'!N20)/(60*1000000)</f>
        <v>34.110975359999998</v>
      </c>
      <c r="O42" s="4">
        <f>($B42*360*'Main Inj Norm RPM Calc'!O20)/(60*1000000)</f>
        <v>35.632863974399996</v>
      </c>
      <c r="P42" s="4">
        <f>($B42*360*'Main Inj Norm RPM Calc'!P20)/(60*1000000)</f>
        <v>37.154752588800001</v>
      </c>
      <c r="Q42" s="4">
        <f>($B42*360*'Main Inj Norm RPM Calc'!Q20)/(60*1000000)</f>
        <v>38.676641203199999</v>
      </c>
      <c r="R42" s="4">
        <f>($B42*360*'Main Inj Norm RPM Calc'!R20)/(60*1000000)</f>
        <v>40.198529817599997</v>
      </c>
      <c r="T42" s="67"/>
      <c r="U42" s="2">
        <v>3300</v>
      </c>
      <c r="V42" s="4">
        <v>0</v>
      </c>
      <c r="W42" s="4">
        <v>5.5282455359999991</v>
      </c>
      <c r="X42" s="4">
        <v>6.9034791935999991</v>
      </c>
      <c r="Y42" s="4">
        <v>8.0624088864000001</v>
      </c>
      <c r="Z42" s="4">
        <v>9.9728491104000003</v>
      </c>
      <c r="AA42" s="4">
        <v>13.754105258666664</v>
      </c>
      <c r="AB42" s="4">
        <v>17.004870009599998</v>
      </c>
      <c r="AC42" s="4">
        <v>20.220931948800001</v>
      </c>
      <c r="AD42" s="4">
        <v>23.373937804799997</v>
      </c>
      <c r="AE42" s="4">
        <v>26.463887577599998</v>
      </c>
      <c r="AF42" s="4">
        <v>31.059918911999993</v>
      </c>
      <c r="AG42" s="4">
        <v>34.110975359999998</v>
      </c>
      <c r="AH42" s="4">
        <v>35.632863974399996</v>
      </c>
      <c r="AI42" s="4">
        <v>37.154752588800001</v>
      </c>
      <c r="AJ42" s="4">
        <v>38.676641203199999</v>
      </c>
      <c r="AK42" s="4">
        <v>40.198529817599997</v>
      </c>
    </row>
    <row r="43" spans="1:37" x14ac:dyDescent="0.25">
      <c r="A43" s="69"/>
      <c r="B43" s="20">
        <v>3500</v>
      </c>
      <c r="C43" s="4">
        <f>($B43*360*'Main Inj Norm RPM Calc'!C21)/(60*1000000)</f>
        <v>0</v>
      </c>
      <c r="D43" s="4">
        <f>($B43*360*'Main Inj Norm RPM Calc'!D21)/(60*1000000)</f>
        <v>5.8632907200000002</v>
      </c>
      <c r="E43" s="4">
        <f>($B43*360*'Main Inj Norm RPM Calc'!E21)/(60*1000000)</f>
        <v>7.4675301120000004</v>
      </c>
      <c r="F43" s="4">
        <f>($B43*360*'Main Inj Norm RPM Calc'!F21)/(60*1000000)</f>
        <v>8.551039728000001</v>
      </c>
      <c r="G43" s="4">
        <f>($B43*360*'Main Inj Norm RPM Calc'!G21)/(60*1000000)</f>
        <v>10.812107376</v>
      </c>
      <c r="H43" s="4">
        <f>($B43*360*'Main Inj Norm RPM Calc'!H21)/(60*1000000)</f>
        <v>15.112119306666667</v>
      </c>
      <c r="I43" s="4">
        <f>($B43*360*'Main Inj Norm RPM Calc'!I21)/(60*1000000)</f>
        <v>18.555776232000003</v>
      </c>
      <c r="J43" s="4">
        <f>($B43*360*'Main Inj Norm RPM Calc'!J21)/(60*1000000)</f>
        <v>22.026975096000005</v>
      </c>
      <c r="K43" s="4">
        <f>($B43*360*'Main Inj Norm RPM Calc'!K21)/(60*1000000)</f>
        <v>25.444601616</v>
      </c>
      <c r="L43" s="4">
        <f>($B43*360*'Main Inj Norm RPM Calc'!L21)/(60*1000000)</f>
        <v>28.808655792</v>
      </c>
      <c r="M43" s="4">
        <f>($B43*360*'Main Inj Norm RPM Calc'!M21)/(60*1000000)</f>
        <v>33.789677040000001</v>
      </c>
      <c r="N43" s="4">
        <f>($B43*360*'Main Inj Norm RPM Calc'!N21)/(60*1000000)</f>
        <v>37.0886712</v>
      </c>
      <c r="O43" s="4">
        <f>($B43*360*'Main Inj Norm RPM Calc'!O21)/(60*1000000)</f>
        <v>38.739210048000004</v>
      </c>
      <c r="P43" s="4">
        <f>($B43*360*'Main Inj Norm RPM Calc'!P21)/(60*1000000)</f>
        <v>40.389748895999993</v>
      </c>
      <c r="Q43" s="4">
        <f>($B43*360*'Main Inj Norm RPM Calc'!Q21)/(60*1000000)</f>
        <v>42.040287743999997</v>
      </c>
      <c r="R43" s="4">
        <f>($B43*360*'Main Inj Norm RPM Calc'!R21)/(60*1000000)</f>
        <v>43.690826592000001</v>
      </c>
      <c r="T43" s="67"/>
      <c r="U43" s="2">
        <v>3500</v>
      </c>
      <c r="V43" s="4">
        <v>0</v>
      </c>
      <c r="W43" s="4">
        <v>5.8632907200000002</v>
      </c>
      <c r="X43" s="4">
        <v>7.4675301120000004</v>
      </c>
      <c r="Y43" s="4">
        <v>8.551039728000001</v>
      </c>
      <c r="Z43" s="4">
        <v>10.812107376</v>
      </c>
      <c r="AA43" s="4">
        <v>15.112119306666667</v>
      </c>
      <c r="AB43" s="4">
        <v>18.555776232000003</v>
      </c>
      <c r="AC43" s="4">
        <v>22.026975096000005</v>
      </c>
      <c r="AD43" s="4">
        <v>25.444601616</v>
      </c>
      <c r="AE43" s="4">
        <v>28.808655792</v>
      </c>
      <c r="AF43" s="4">
        <v>33.789677040000001</v>
      </c>
      <c r="AG43" s="4">
        <v>37.0886712</v>
      </c>
      <c r="AH43" s="4">
        <v>38.739210048000004</v>
      </c>
      <c r="AI43" s="4">
        <v>40.389748895999993</v>
      </c>
      <c r="AJ43" s="4">
        <v>42.040287743999997</v>
      </c>
      <c r="AK43" s="4">
        <v>43.690826592000001</v>
      </c>
    </row>
  </sheetData>
  <sheetProtection password="BAE5" sheet="1" objects="1" scenarios="1"/>
  <mergeCells count="12">
    <mergeCell ref="A25:A43"/>
    <mergeCell ref="A1:B2"/>
    <mergeCell ref="C1:R1"/>
    <mergeCell ref="T1:U2"/>
    <mergeCell ref="V1:AK1"/>
    <mergeCell ref="A3:A21"/>
    <mergeCell ref="T3:T21"/>
    <mergeCell ref="A23:B24"/>
    <mergeCell ref="C23:R23"/>
    <mergeCell ref="T23:U24"/>
    <mergeCell ref="V23:AK23"/>
    <mergeCell ref="T25:T43"/>
  </mergeCells>
  <conditionalFormatting sqref="C3:R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R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AK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5:AK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AK21"/>
  <sheetViews>
    <sheetView zoomScaleNormal="100" workbookViewId="0">
      <selection activeCell="Z41" sqref="Z41"/>
    </sheetView>
  </sheetViews>
  <sheetFormatPr defaultColWidth="8.85546875" defaultRowHeight="15" x14ac:dyDescent="0.25"/>
  <cols>
    <col min="1" max="1" width="6.7109375" style="1" customWidth="1"/>
    <col min="2" max="2" width="18.140625" style="1" customWidth="1"/>
    <col min="3" max="3" width="2.5703125" style="1" bestFit="1" customWidth="1"/>
    <col min="4" max="6" width="5" style="1" bestFit="1" customWidth="1"/>
    <col min="7" max="11" width="5.7109375" style="1" bestFit="1" customWidth="1"/>
    <col min="12" max="18" width="6.28515625" style="1" bestFit="1" customWidth="1"/>
    <col min="19" max="19" width="8.85546875" style="1"/>
    <col min="20" max="20" width="5.7109375" style="1" bestFit="1" customWidth="1"/>
    <col min="21" max="21" width="6.28515625" style="1" bestFit="1" customWidth="1"/>
    <col min="22" max="22" width="2.5703125" style="1" bestFit="1" customWidth="1"/>
    <col min="23" max="25" width="5" style="1" bestFit="1" customWidth="1"/>
    <col min="26" max="30" width="5.7109375" style="1" bestFit="1" customWidth="1"/>
    <col min="31" max="37" width="6.28515625" style="1" bestFit="1" customWidth="1"/>
    <col min="38" max="16384" width="8.85546875" style="1"/>
  </cols>
  <sheetData>
    <row r="1" spans="1:37" ht="15" customHeight="1" x14ac:dyDescent="0.25">
      <c r="A1" s="69" t="s">
        <v>34</v>
      </c>
      <c r="B1" s="69"/>
      <c r="C1" s="70" t="s">
        <v>10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T1" s="67" t="s">
        <v>0</v>
      </c>
      <c r="U1" s="67"/>
      <c r="V1" s="68" t="s">
        <v>10</v>
      </c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</row>
    <row r="2" spans="1:37" x14ac:dyDescent="0.25">
      <c r="A2" s="69"/>
      <c r="B2" s="69"/>
      <c r="C2" s="20">
        <v>0</v>
      </c>
      <c r="D2" s="20">
        <v>10</v>
      </c>
      <c r="E2" s="20">
        <v>20</v>
      </c>
      <c r="F2" s="20">
        <v>30</v>
      </c>
      <c r="G2" s="20">
        <v>45</v>
      </c>
      <c r="H2" s="20">
        <v>55</v>
      </c>
      <c r="I2" s="20">
        <v>65</v>
      </c>
      <c r="J2" s="20">
        <v>75</v>
      </c>
      <c r="K2" s="20">
        <v>85</v>
      </c>
      <c r="L2" s="20">
        <v>95</v>
      </c>
      <c r="M2" s="20">
        <v>110</v>
      </c>
      <c r="N2" s="20">
        <v>120</v>
      </c>
      <c r="O2" s="20">
        <v>125</v>
      </c>
      <c r="P2" s="20">
        <v>130</v>
      </c>
      <c r="Q2" s="20">
        <v>135</v>
      </c>
      <c r="R2" s="20">
        <v>140</v>
      </c>
      <c r="T2" s="67"/>
      <c r="U2" s="67"/>
      <c r="V2" s="2">
        <v>0</v>
      </c>
      <c r="W2" s="2">
        <v>10</v>
      </c>
      <c r="X2" s="2">
        <v>20</v>
      </c>
      <c r="Y2" s="2">
        <v>30</v>
      </c>
      <c r="Z2" s="2">
        <v>45</v>
      </c>
      <c r="AA2" s="2">
        <v>55</v>
      </c>
      <c r="AB2" s="2">
        <v>65</v>
      </c>
      <c r="AC2" s="2">
        <v>75</v>
      </c>
      <c r="AD2" s="2">
        <v>85</v>
      </c>
      <c r="AE2" s="2">
        <v>95</v>
      </c>
      <c r="AF2" s="2">
        <v>110</v>
      </c>
      <c r="AG2" s="2">
        <v>120</v>
      </c>
      <c r="AH2" s="2">
        <v>125</v>
      </c>
      <c r="AI2" s="2">
        <v>130</v>
      </c>
      <c r="AJ2" s="2">
        <v>135</v>
      </c>
      <c r="AK2" s="2">
        <v>140</v>
      </c>
    </row>
    <row r="3" spans="1:37" x14ac:dyDescent="0.25">
      <c r="A3" s="69" t="s">
        <v>7</v>
      </c>
      <c r="B3" s="20">
        <v>620</v>
      </c>
      <c r="C3" s="3">
        <f>_xll.Interp2dTab(-1,0,'Main Inj Duration'!$C$29:$R$29,'Main Inj Duration'!$B$30:$B$45,'Main Inj Duration'!$C$30:$R$45,C$2,'Fuel Pressure'!C26,0)</f>
        <v>0</v>
      </c>
      <c r="D3" s="3">
        <f>_xll.Interp2dTab(-1,0,'Main Inj Duration'!$C$29:$R$29,'Main Inj Duration'!$B$30:$B$45,'Main Inj Duration'!$C$30:$R$45,D$2,'Fuel Pressure'!D26,0)</f>
        <v>534.83223999999996</v>
      </c>
      <c r="E3" s="3">
        <f>_xll.Interp2dTab(-1,0,'Main Inj Duration'!$C$29:$R$29,'Main Inj Duration'!$B$30:$B$45,'Main Inj Duration'!$C$30:$R$45,E$2,'Fuel Pressure'!E26,0)</f>
        <v>706.00204799999995</v>
      </c>
      <c r="F3" s="3">
        <f>_xll.Interp2dTab(-1,0,'Main Inj Duration'!$C$29:$R$29,'Main Inj Duration'!$B$30:$B$45,'Main Inj Duration'!$C$30:$R$45,F$2,'Fuel Pressure'!F26,0)</f>
        <v>823.13344000000006</v>
      </c>
      <c r="G3" s="3">
        <f>_xll.Interp2dTab(-1,0,'Main Inj Duration'!$C$29:$R$29,'Main Inj Duration'!$B$30:$B$45,'Main Inj Duration'!$C$30:$R$45,G$2,'Fuel Pressure'!G26,0)</f>
        <v>1055.1569664000001</v>
      </c>
      <c r="H3" s="3">
        <f>_xll.Interp2dTab(-1,0,'Main Inj Duration'!$C$29:$R$29,'Main Inj Duration'!$B$30:$B$45,'Main Inj Duration'!$C$30:$R$45,H$2,'Fuel Pressure'!H26,0)</f>
        <v>1295.8471210666667</v>
      </c>
      <c r="I3" s="3">
        <f>_xll.Interp2dTab(-1,0,'Main Inj Duration'!$C$29:$R$29,'Main Inj Duration'!$B$30:$B$45,'Main Inj Duration'!$C$30:$R$45,I$2,'Fuel Pressure'!I26,0)</f>
        <v>1474.745232</v>
      </c>
      <c r="J3" s="3">
        <f>_xll.Interp2dTab(-1,0,'Main Inj Duration'!$C$29:$R$29,'Main Inj Duration'!$B$30:$B$45,'Main Inj Duration'!$C$30:$R$45,J$2,'Fuel Pressure'!J26,0)</f>
        <v>1664.9714496000001</v>
      </c>
      <c r="K3" s="3">
        <f>_xll.Interp2dTab(-1,0,'Main Inj Duration'!$C$29:$R$29,'Main Inj Duration'!$B$30:$B$45,'Main Inj Duration'!$C$30:$R$45,K$2,'Fuel Pressure'!K26,0)</f>
        <v>1855.9444591999998</v>
      </c>
      <c r="L3" s="3">
        <f>_xll.Interp2dTab(-1,0,'Main Inj Duration'!$C$29:$R$29,'Main Inj Duration'!$B$30:$B$45,'Main Inj Duration'!$C$30:$R$45,L$2,'Fuel Pressure'!L26,0)</f>
        <v>2045.1301103999999</v>
      </c>
      <c r="M3" s="3">
        <f>_xll.Interp2dTab(-1,0,'Main Inj Duration'!$C$29:$R$29,'Main Inj Duration'!$B$30:$B$45,'Main Inj Duration'!$C$30:$R$45,M$2,'Fuel Pressure'!M26,0)</f>
        <v>2210.313936</v>
      </c>
      <c r="N3" s="3">
        <f>_xll.Interp2dTab(-1,0,'Main Inj Duration'!$C$29:$R$29,'Main Inj Duration'!$B$30:$B$45,'Main Inj Duration'!$C$30:$R$45,N$2,'Fuel Pressure'!N26,0)</f>
        <v>2422.5288959999998</v>
      </c>
      <c r="O3" s="3">
        <f>_xll.Interp2dTab(-1,0,'Main Inj Duration'!$C$29:$R$29,'Main Inj Duration'!$B$30:$B$45,'Main Inj Duration'!$C$30:$R$45,O$2,'Fuel Pressure'!O26,0)</f>
        <v>2527.6380760000002</v>
      </c>
      <c r="P3" s="3">
        <f>_xll.Interp2dTab(-1,0,'Main Inj Duration'!$C$29:$R$29,'Main Inj Duration'!$B$30:$B$45,'Main Inj Duration'!$C$30:$R$45,P$2,'Fuel Pressure'!P26,0)</f>
        <v>2632.7472560000001</v>
      </c>
      <c r="Q3" s="3">
        <f>_xll.Interp2dTab(-1,0,'Main Inj Duration'!$C$29:$R$29,'Main Inj Duration'!$B$30:$B$45,'Main Inj Duration'!$C$30:$R$45,Q$2,'Fuel Pressure'!Q26,0)</f>
        <v>2737.856436</v>
      </c>
      <c r="R3" s="3">
        <f>_xll.Interp2dTab(-1,0,'Main Inj Duration'!$C$29:$R$29,'Main Inj Duration'!$B$30:$B$45,'Main Inj Duration'!$C$30:$R$45,R$2,'Fuel Pressure'!R26,0)</f>
        <v>2842.965616</v>
      </c>
      <c r="T3" s="67" t="s">
        <v>7</v>
      </c>
      <c r="U3" s="2">
        <v>620</v>
      </c>
      <c r="V3" s="3">
        <v>0</v>
      </c>
      <c r="W3" s="3">
        <v>534.83223999999996</v>
      </c>
      <c r="X3" s="3">
        <v>706.00204799999995</v>
      </c>
      <c r="Y3" s="3">
        <v>823.13344000000006</v>
      </c>
      <c r="Z3" s="3">
        <v>1055.1569664000001</v>
      </c>
      <c r="AA3" s="3">
        <v>1295.8471210666667</v>
      </c>
      <c r="AB3" s="3">
        <v>1474.745232</v>
      </c>
      <c r="AC3" s="3">
        <v>1664.9714496000001</v>
      </c>
      <c r="AD3" s="3">
        <v>1855.9444591999998</v>
      </c>
      <c r="AE3" s="3">
        <v>2045.1301103999999</v>
      </c>
      <c r="AF3" s="3">
        <v>2210.313936</v>
      </c>
      <c r="AG3" s="3">
        <v>2422.5288959999998</v>
      </c>
      <c r="AH3" s="3">
        <v>2527.6380760000002</v>
      </c>
      <c r="AI3" s="3">
        <v>2632.7472560000001</v>
      </c>
      <c r="AJ3" s="3">
        <v>2737.856436</v>
      </c>
      <c r="AK3" s="3">
        <v>2842.965616</v>
      </c>
    </row>
    <row r="4" spans="1:37" x14ac:dyDescent="0.25">
      <c r="A4" s="69"/>
      <c r="B4" s="20">
        <v>650</v>
      </c>
      <c r="C4" s="3">
        <f>_xll.Interp2dTab(-1,0,'Main Inj Duration'!$C$29:$R$29,'Main Inj Duration'!$B$30:$B$45,'Main Inj Duration'!$C$30:$R$45,C$2,'Fuel Pressure'!C27,0)</f>
        <v>0</v>
      </c>
      <c r="D4" s="3">
        <f>_xll.Interp2dTab(-1,0,'Main Inj Duration'!$C$29:$R$29,'Main Inj Duration'!$B$30:$B$45,'Main Inj Duration'!$C$30:$R$45,D$2,'Fuel Pressure'!D27,0)</f>
        <v>482.56263999999999</v>
      </c>
      <c r="E4" s="3">
        <f>_xll.Interp2dTab(-1,0,'Main Inj Duration'!$C$29:$R$29,'Main Inj Duration'!$B$30:$B$45,'Main Inj Duration'!$C$30:$R$45,E$2,'Fuel Pressure'!E27,0)</f>
        <v>685.28352000000007</v>
      </c>
      <c r="F4" s="3">
        <f>_xll.Interp2dTab(-1,0,'Main Inj Duration'!$C$29:$R$29,'Main Inj Duration'!$B$30:$B$45,'Main Inj Duration'!$C$30:$R$45,F$2,'Fuel Pressure'!F27,0)</f>
        <v>775.02159999999992</v>
      </c>
      <c r="G4" s="3">
        <f>_xll.Interp2dTab(-1,0,'Main Inj Duration'!$C$29:$R$29,'Main Inj Duration'!$B$30:$B$45,'Main Inj Duration'!$C$30:$R$45,G$2,'Fuel Pressure'!G27,0)</f>
        <v>1022.7826560000001</v>
      </c>
      <c r="H4" s="3">
        <f>_xll.Interp2dTab(-1,0,'Main Inj Duration'!$C$29:$R$29,'Main Inj Duration'!$B$30:$B$45,'Main Inj Duration'!$C$30:$R$45,H$2,'Fuel Pressure'!H27,0)</f>
        <v>1224.2493226666666</v>
      </c>
      <c r="I4" s="3">
        <f>_xll.Interp2dTab(-1,0,'Main Inj Duration'!$C$29:$R$29,'Main Inj Duration'!$B$30:$B$45,'Main Inj Duration'!$C$30:$R$45,I$2,'Fuel Pressure'!I27,0)</f>
        <v>1394.0753519999998</v>
      </c>
      <c r="J4" s="3">
        <f>_xll.Interp2dTab(-1,0,'Main Inj Duration'!$C$29:$R$29,'Main Inj Duration'!$B$30:$B$45,'Main Inj Duration'!$C$30:$R$45,J$2,'Fuel Pressure'!J27,0)</f>
        <v>1620.3671760000002</v>
      </c>
      <c r="K4" s="3">
        <f>_xll.Interp2dTab(-1,0,'Main Inj Duration'!$C$29:$R$29,'Main Inj Duration'!$B$30:$B$45,'Main Inj Duration'!$C$30:$R$45,K$2,'Fuel Pressure'!K27,0)</f>
        <v>1768.0740079999998</v>
      </c>
      <c r="L4" s="3">
        <f>_xll.Interp2dTab(-1,0,'Main Inj Duration'!$C$29:$R$29,'Main Inj Duration'!$B$30:$B$45,'Main Inj Duration'!$C$30:$R$45,L$2,'Fuel Pressure'!L27,0)</f>
        <v>1991.700552</v>
      </c>
      <c r="M4" s="3">
        <f>_xll.Interp2dTab(-1,0,'Main Inj Duration'!$C$29:$R$29,'Main Inj Duration'!$B$30:$B$45,'Main Inj Duration'!$C$30:$R$45,M$2,'Fuel Pressure'!M27,0)</f>
        <v>2039.1254879999999</v>
      </c>
      <c r="N4" s="3">
        <f>_xll.Interp2dTab(-1,0,'Main Inj Duration'!$C$29:$R$29,'Main Inj Duration'!$B$30:$B$45,'Main Inj Duration'!$C$30:$R$45,N$2,'Fuel Pressure'!N27,0)</f>
        <v>2238.1351679999998</v>
      </c>
      <c r="O4" s="3">
        <f>_xll.Interp2dTab(-1,0,'Main Inj Duration'!$C$29:$R$29,'Main Inj Duration'!$B$30:$B$45,'Main Inj Duration'!$C$30:$R$45,O$2,'Fuel Pressure'!O27,0)</f>
        <v>2335.1411080000003</v>
      </c>
      <c r="P4" s="3">
        <f>_xll.Interp2dTab(-1,0,'Main Inj Duration'!$C$29:$R$29,'Main Inj Duration'!$B$30:$B$45,'Main Inj Duration'!$C$30:$R$45,P$2,'Fuel Pressure'!P27,0)</f>
        <v>2432.1470479999998</v>
      </c>
      <c r="Q4" s="3">
        <f>_xll.Interp2dTab(-1,0,'Main Inj Duration'!$C$29:$R$29,'Main Inj Duration'!$B$30:$B$45,'Main Inj Duration'!$C$30:$R$45,Q$2,'Fuel Pressure'!Q27,0)</f>
        <v>2529.1529879999998</v>
      </c>
      <c r="R4" s="3">
        <f>_xll.Interp2dTab(-1,0,'Main Inj Duration'!$C$29:$R$29,'Main Inj Duration'!$B$30:$B$45,'Main Inj Duration'!$C$30:$R$45,R$2,'Fuel Pressure'!R27,0)</f>
        <v>2626.1589279999998</v>
      </c>
      <c r="T4" s="67"/>
      <c r="U4" s="2">
        <v>650</v>
      </c>
      <c r="V4" s="3">
        <v>0</v>
      </c>
      <c r="W4" s="3">
        <v>482.56263999999999</v>
      </c>
      <c r="X4" s="3">
        <v>685.28352000000007</v>
      </c>
      <c r="Y4" s="3">
        <v>775.02159999999992</v>
      </c>
      <c r="Z4" s="3">
        <v>1022.7826560000001</v>
      </c>
      <c r="AA4" s="3">
        <v>1224.2493226666666</v>
      </c>
      <c r="AB4" s="3">
        <v>1394.0753519999998</v>
      </c>
      <c r="AC4" s="3">
        <v>1620.3671760000002</v>
      </c>
      <c r="AD4" s="3">
        <v>1768.0740079999998</v>
      </c>
      <c r="AE4" s="3">
        <v>1991.700552</v>
      </c>
      <c r="AF4" s="3">
        <v>2039.1254879999999</v>
      </c>
      <c r="AG4" s="3">
        <v>2238.1351679999998</v>
      </c>
      <c r="AH4" s="3">
        <v>2335.1411080000003</v>
      </c>
      <c r="AI4" s="3">
        <v>2432.1470479999998</v>
      </c>
      <c r="AJ4" s="3">
        <v>2529.1529879999998</v>
      </c>
      <c r="AK4" s="3">
        <v>2626.1589279999998</v>
      </c>
    </row>
    <row r="5" spans="1:37" x14ac:dyDescent="0.25">
      <c r="A5" s="69"/>
      <c r="B5" s="20">
        <v>800</v>
      </c>
      <c r="C5" s="3">
        <f>_xll.Interp2dTab(-1,0,'Main Inj Duration'!$C$29:$R$29,'Main Inj Duration'!$B$30:$B$45,'Main Inj Duration'!$C$30:$R$45,C$2,'Fuel Pressure'!C28,0)</f>
        <v>0</v>
      </c>
      <c r="D5" s="3">
        <f>_xll.Interp2dTab(-1,0,'Main Inj Duration'!$C$29:$R$29,'Main Inj Duration'!$B$30:$B$45,'Main Inj Duration'!$C$30:$R$45,D$2,'Fuel Pressure'!D28,0)</f>
        <v>438.83296000000001</v>
      </c>
      <c r="E5" s="3">
        <f>_xll.Interp2dTab(-1,0,'Main Inj Duration'!$C$29:$R$29,'Main Inj Duration'!$B$30:$B$45,'Main Inj Duration'!$C$30:$R$45,E$2,'Fuel Pressure'!E28,0)</f>
        <v>626.97728000000006</v>
      </c>
      <c r="F5" s="3">
        <f>_xll.Interp2dTab(-1,0,'Main Inj Duration'!$C$29:$R$29,'Main Inj Duration'!$B$30:$B$45,'Main Inj Duration'!$C$30:$R$45,F$2,'Fuel Pressure'!F28,0)</f>
        <v>685.81279999999992</v>
      </c>
      <c r="G5" s="3">
        <f>_xll.Interp2dTab(-1,0,'Main Inj Duration'!$C$29:$R$29,'Main Inj Duration'!$B$30:$B$45,'Main Inj Duration'!$C$30:$R$45,G$2,'Fuel Pressure'!G28,0)</f>
        <v>1033.891488</v>
      </c>
      <c r="H5" s="3">
        <f>_xll.Interp2dTab(-1,0,'Main Inj Duration'!$C$29:$R$29,'Main Inj Duration'!$B$30:$B$45,'Main Inj Duration'!$C$30:$R$45,H$2,'Fuel Pressure'!H28,0)</f>
        <v>1211.2380444444443</v>
      </c>
      <c r="I5" s="3">
        <f>_xll.Interp2dTab(-1,0,'Main Inj Duration'!$C$29:$R$29,'Main Inj Duration'!$B$30:$B$45,'Main Inj Duration'!$C$30:$R$45,I$2,'Fuel Pressure'!I28,0)</f>
        <v>1381.0652719999998</v>
      </c>
      <c r="J5" s="3">
        <f>_xll.Interp2dTab(-1,0,'Main Inj Duration'!$C$29:$R$29,'Main Inj Duration'!$B$30:$B$45,'Main Inj Duration'!$C$30:$R$45,J$2,'Fuel Pressure'!J28,0)</f>
        <v>1536.9945600000001</v>
      </c>
      <c r="K5" s="3">
        <f>_xll.Interp2dTab(-1,0,'Main Inj Duration'!$C$29:$R$29,'Main Inj Duration'!$B$30:$B$45,'Main Inj Duration'!$C$30:$R$45,K$2,'Fuel Pressure'!K28,0)</f>
        <v>1703.9336479999999</v>
      </c>
      <c r="L5" s="3">
        <f>_xll.Interp2dTab(-1,0,'Main Inj Duration'!$C$29:$R$29,'Main Inj Duration'!$B$30:$B$45,'Main Inj Duration'!$C$30:$R$45,L$2,'Fuel Pressure'!L28,0)</f>
        <v>1855.62204</v>
      </c>
      <c r="M5" s="3">
        <f>_xll.Interp2dTab(-1,0,'Main Inj Duration'!$C$29:$R$29,'Main Inj Duration'!$B$30:$B$45,'Main Inj Duration'!$C$30:$R$45,M$2,'Fuel Pressure'!M28,0)</f>
        <v>2067.6568960000004</v>
      </c>
      <c r="N5" s="3">
        <f>_xll.Interp2dTab(-1,0,'Main Inj Duration'!$C$29:$R$29,'Main Inj Duration'!$B$30:$B$45,'Main Inj Duration'!$C$30:$R$45,N$2,'Fuel Pressure'!N28,0)</f>
        <v>2196.9715199999996</v>
      </c>
      <c r="O5" s="3">
        <f>_xll.Interp2dTab(-1,0,'Main Inj Duration'!$C$29:$R$29,'Main Inj Duration'!$B$30:$B$45,'Main Inj Duration'!$C$30:$R$45,O$2,'Fuel Pressure'!O28,0)</f>
        <v>2264.0009600000003</v>
      </c>
      <c r="P5" s="3">
        <f>_xll.Interp2dTab(-1,0,'Main Inj Duration'!$C$29:$R$29,'Main Inj Duration'!$B$30:$B$45,'Main Inj Duration'!$C$30:$R$45,P$2,'Fuel Pressure'!P28,0)</f>
        <v>2314.4823200000001</v>
      </c>
      <c r="Q5" s="3">
        <f>_xll.Interp2dTab(-1,0,'Main Inj Duration'!$C$29:$R$29,'Main Inj Duration'!$B$30:$B$45,'Main Inj Duration'!$C$30:$R$45,Q$2,'Fuel Pressure'!Q28,0)</f>
        <v>2376.5731999999998</v>
      </c>
      <c r="R5" s="3">
        <f>_xll.Interp2dTab(-1,0,'Main Inj Duration'!$C$29:$R$29,'Main Inj Duration'!$B$30:$B$45,'Main Inj Duration'!$C$30:$R$45,R$2,'Fuel Pressure'!R28,0)</f>
        <v>2432.3545599999998</v>
      </c>
      <c r="T5" s="67"/>
      <c r="U5" s="2">
        <v>800</v>
      </c>
      <c r="V5" s="3">
        <v>0</v>
      </c>
      <c r="W5" s="3">
        <v>438.83296000000001</v>
      </c>
      <c r="X5" s="3">
        <v>626.97728000000006</v>
      </c>
      <c r="Y5" s="3">
        <v>685.81279999999992</v>
      </c>
      <c r="Z5" s="3">
        <v>1033.891488</v>
      </c>
      <c r="AA5" s="3">
        <v>1211.2380444444443</v>
      </c>
      <c r="AB5" s="3">
        <v>1381.0652719999998</v>
      </c>
      <c r="AC5" s="3">
        <v>1536.9945600000001</v>
      </c>
      <c r="AD5" s="3">
        <v>1703.9336479999999</v>
      </c>
      <c r="AE5" s="3">
        <v>1855.62204</v>
      </c>
      <c r="AF5" s="3">
        <v>2067.6568960000004</v>
      </c>
      <c r="AG5" s="3">
        <v>2196.9715199999996</v>
      </c>
      <c r="AH5" s="3">
        <v>2264.0009600000003</v>
      </c>
      <c r="AI5" s="3">
        <v>2314.4823200000001</v>
      </c>
      <c r="AJ5" s="3">
        <v>2376.5731999999998</v>
      </c>
      <c r="AK5" s="3">
        <v>2432.3545599999998</v>
      </c>
    </row>
    <row r="6" spans="1:37" x14ac:dyDescent="0.25">
      <c r="A6" s="69"/>
      <c r="B6" s="20">
        <v>1000</v>
      </c>
      <c r="C6" s="3">
        <f>_xll.Interp2dTab(-1,0,'Main Inj Duration'!$C$29:$R$29,'Main Inj Duration'!$B$30:$B$45,'Main Inj Duration'!$C$30:$R$45,C$2,'Fuel Pressure'!C29,0)</f>
        <v>0</v>
      </c>
      <c r="D6" s="3">
        <f>_xll.Interp2dTab(-1,0,'Main Inj Duration'!$C$29:$R$29,'Main Inj Duration'!$B$30:$B$45,'Main Inj Duration'!$C$30:$R$45,D$2,'Fuel Pressure'!D29,0)</f>
        <v>383.89096000000006</v>
      </c>
      <c r="E6" s="3">
        <f>_xll.Interp2dTab(-1,0,'Main Inj Duration'!$C$29:$R$29,'Main Inj Duration'!$B$30:$B$45,'Main Inj Duration'!$C$30:$R$45,E$2,'Fuel Pressure'!E29,0)</f>
        <v>571.61555199999998</v>
      </c>
      <c r="F6" s="3">
        <f>_xll.Interp2dTab(-1,0,'Main Inj Duration'!$C$29:$R$29,'Main Inj Duration'!$B$30:$B$45,'Main Inj Duration'!$C$30:$R$45,F$2,'Fuel Pressure'!F29,0)</f>
        <v>623.76848000000007</v>
      </c>
      <c r="G6" s="3">
        <f>_xll.Interp2dTab(-1,0,'Main Inj Duration'!$C$29:$R$29,'Main Inj Duration'!$B$30:$B$45,'Main Inj Duration'!$C$30:$R$45,G$2,'Fuel Pressure'!G29,0)</f>
        <v>836.73625600000003</v>
      </c>
      <c r="H6" s="3">
        <f>_xll.Interp2dTab(-1,0,'Main Inj Duration'!$C$29:$R$29,'Main Inj Duration'!$B$30:$B$45,'Main Inj Duration'!$C$30:$R$45,H$2,'Fuel Pressure'!H29,0)</f>
        <v>1058.0366577777777</v>
      </c>
      <c r="I6" s="3">
        <f>_xll.Interp2dTab(-1,0,'Main Inj Duration'!$C$29:$R$29,'Main Inj Duration'!$B$30:$B$45,'Main Inj Duration'!$C$30:$R$45,I$2,'Fuel Pressure'!I29,0)</f>
        <v>1267.1404560000001</v>
      </c>
      <c r="J6" s="3">
        <f>_xll.Interp2dTab(-1,0,'Main Inj Duration'!$C$29:$R$29,'Main Inj Duration'!$B$30:$B$45,'Main Inj Duration'!$C$30:$R$45,J$2,'Fuel Pressure'!J29,0)</f>
        <v>1442.6568400000001</v>
      </c>
      <c r="K6" s="3">
        <f>_xll.Interp2dTab(-1,0,'Main Inj Duration'!$C$29:$R$29,'Main Inj Duration'!$B$30:$B$45,'Main Inj Duration'!$C$30:$R$45,K$2,'Fuel Pressure'!K29,0)</f>
        <v>1607.6048880000001</v>
      </c>
      <c r="L6" s="3">
        <f>_xll.Interp2dTab(-1,0,'Main Inj Duration'!$C$29:$R$29,'Main Inj Duration'!$B$30:$B$45,'Main Inj Duration'!$C$30:$R$45,L$2,'Fuel Pressure'!L29,0)</f>
        <v>1756.9425839999999</v>
      </c>
      <c r="M6" s="3">
        <f>_xll.Interp2dTab(-1,0,'Main Inj Duration'!$C$29:$R$29,'Main Inj Duration'!$B$30:$B$45,'Main Inj Duration'!$C$30:$R$45,M$2,'Fuel Pressure'!M29,0)</f>
        <v>1979.79232</v>
      </c>
      <c r="N6" s="3">
        <f>_xll.Interp2dTab(-1,0,'Main Inj Duration'!$C$29:$R$29,'Main Inj Duration'!$B$30:$B$45,'Main Inj Duration'!$C$30:$R$45,N$2,'Fuel Pressure'!N29,0)</f>
        <v>2129.2761599999999</v>
      </c>
      <c r="O6" s="3">
        <f>_xll.Interp2dTab(-1,0,'Main Inj Duration'!$C$29:$R$29,'Main Inj Duration'!$B$30:$B$45,'Main Inj Duration'!$C$30:$R$45,O$2,'Fuel Pressure'!O29,0)</f>
        <v>2193.56792</v>
      </c>
      <c r="P6" s="3">
        <f>_xll.Interp2dTab(-1,0,'Main Inj Duration'!$C$29:$R$29,'Main Inj Duration'!$B$30:$B$45,'Main Inj Duration'!$C$30:$R$45,P$2,'Fuel Pressure'!P29,0)</f>
        <v>2263.1637599999999</v>
      </c>
      <c r="Q6" s="3">
        <f>_xll.Interp2dTab(-1,0,'Main Inj Duration'!$C$29:$R$29,'Main Inj Duration'!$B$30:$B$45,'Main Inj Duration'!$C$30:$R$45,Q$2,'Fuel Pressure'!Q29,0)</f>
        <v>2331.056384</v>
      </c>
      <c r="R6" s="3">
        <f>_xll.Interp2dTab(-1,0,'Main Inj Duration'!$C$29:$R$29,'Main Inj Duration'!$B$30:$B$45,'Main Inj Duration'!$C$30:$R$45,R$2,'Fuel Pressure'!R29,0)</f>
        <v>2397.2283200000002</v>
      </c>
      <c r="T6" s="67"/>
      <c r="U6" s="2">
        <v>1000</v>
      </c>
      <c r="V6" s="3">
        <v>0</v>
      </c>
      <c r="W6" s="3">
        <v>383.89096000000006</v>
      </c>
      <c r="X6" s="3">
        <v>571.61555199999998</v>
      </c>
      <c r="Y6" s="3">
        <v>623.76848000000007</v>
      </c>
      <c r="Z6" s="3">
        <v>836.73625600000003</v>
      </c>
      <c r="AA6" s="3">
        <v>1058.0366577777777</v>
      </c>
      <c r="AB6" s="3">
        <v>1267.1404560000001</v>
      </c>
      <c r="AC6" s="3">
        <v>1442.6568400000001</v>
      </c>
      <c r="AD6" s="3">
        <v>1607.6048880000001</v>
      </c>
      <c r="AE6" s="3">
        <v>1756.9425839999999</v>
      </c>
      <c r="AF6" s="3">
        <v>1979.79232</v>
      </c>
      <c r="AG6" s="3">
        <v>2129.2761599999999</v>
      </c>
      <c r="AH6" s="3">
        <v>2193.56792</v>
      </c>
      <c r="AI6" s="3">
        <v>2263.1637599999999</v>
      </c>
      <c r="AJ6" s="3">
        <v>2331.056384</v>
      </c>
      <c r="AK6" s="3">
        <v>2397.2283200000002</v>
      </c>
    </row>
    <row r="7" spans="1:37" x14ac:dyDescent="0.25">
      <c r="A7" s="69"/>
      <c r="B7" s="20">
        <v>1200</v>
      </c>
      <c r="C7" s="3">
        <f>_xll.Interp2dTab(-1,0,'Main Inj Duration'!$C$29:$R$29,'Main Inj Duration'!$B$30:$B$45,'Main Inj Duration'!$C$30:$R$45,C$2,'Fuel Pressure'!C30,0)</f>
        <v>0</v>
      </c>
      <c r="D7" s="3">
        <f>_xll.Interp2dTab(-1,0,'Main Inj Duration'!$C$29:$R$29,'Main Inj Duration'!$B$30:$B$45,'Main Inj Duration'!$C$30:$R$45,D$2,'Fuel Pressure'!D30,0)</f>
        <v>402.69848000000002</v>
      </c>
      <c r="E7" s="3">
        <f>_xll.Interp2dTab(-1,0,'Main Inj Duration'!$C$29:$R$29,'Main Inj Duration'!$B$30:$B$45,'Main Inj Duration'!$C$30:$R$45,E$2,'Fuel Pressure'!E30,0)</f>
        <v>509.79020800000006</v>
      </c>
      <c r="F7" s="3">
        <f>_xll.Interp2dTab(-1,0,'Main Inj Duration'!$C$29:$R$29,'Main Inj Duration'!$B$30:$B$45,'Main Inj Duration'!$C$30:$R$45,F$2,'Fuel Pressure'!F30,0)</f>
        <v>552.09408000000008</v>
      </c>
      <c r="G7" s="3">
        <f>_xll.Interp2dTab(-1,0,'Main Inj Duration'!$C$29:$R$29,'Main Inj Duration'!$B$30:$B$45,'Main Inj Duration'!$C$30:$R$45,G$2,'Fuel Pressure'!G30,0)</f>
        <v>711.81094400000006</v>
      </c>
      <c r="H7" s="3">
        <f>_xll.Interp2dTab(-1,0,'Main Inj Duration'!$C$29:$R$29,'Main Inj Duration'!$B$30:$B$45,'Main Inj Duration'!$C$30:$R$45,H$2,'Fuel Pressure'!H30,0)</f>
        <v>927.11822222222224</v>
      </c>
      <c r="I7" s="3">
        <f>_xll.Interp2dTab(-1,0,'Main Inj Duration'!$C$29:$R$29,'Main Inj Duration'!$B$30:$B$45,'Main Inj Duration'!$C$30:$R$45,I$2,'Fuel Pressure'!I30,0)</f>
        <v>1258.7370960000001</v>
      </c>
      <c r="J7" s="3">
        <f>_xll.Interp2dTab(-1,0,'Main Inj Duration'!$C$29:$R$29,'Main Inj Duration'!$B$30:$B$45,'Main Inj Duration'!$C$30:$R$45,J$2,'Fuel Pressure'!J30,0)</f>
        <v>1480.391928</v>
      </c>
      <c r="K7" s="3">
        <f>_xll.Interp2dTab(-1,0,'Main Inj Duration'!$C$29:$R$29,'Main Inj Duration'!$B$30:$B$45,'Main Inj Duration'!$C$30:$R$45,K$2,'Fuel Pressure'!K30,0)</f>
        <v>1682.5851120000002</v>
      </c>
      <c r="L7" s="3">
        <f>_xll.Interp2dTab(-1,0,'Main Inj Duration'!$C$29:$R$29,'Main Inj Duration'!$B$30:$B$45,'Main Inj Duration'!$C$30:$R$45,L$2,'Fuel Pressure'!L30,0)</f>
        <v>1880.2919039999999</v>
      </c>
      <c r="M7" s="3">
        <f>_xll.Interp2dTab(-1,0,'Main Inj Duration'!$C$29:$R$29,'Main Inj Duration'!$B$30:$B$45,'Main Inj Duration'!$C$30:$R$45,M$2,'Fuel Pressure'!M30,0)</f>
        <v>2167.1688800000002</v>
      </c>
      <c r="N7" s="3">
        <f>_xll.Interp2dTab(-1,0,'Main Inj Duration'!$C$29:$R$29,'Main Inj Duration'!$B$30:$B$45,'Main Inj Duration'!$C$30:$R$45,N$2,'Fuel Pressure'!N30,0)</f>
        <v>2361.06432</v>
      </c>
      <c r="O7" s="3">
        <f>_xll.Interp2dTab(-1,0,'Main Inj Duration'!$C$29:$R$29,'Main Inj Duration'!$B$30:$B$45,'Main Inj Duration'!$C$30:$R$45,O$2,'Fuel Pressure'!O30,0)</f>
        <v>2447.0397520000001</v>
      </c>
      <c r="P7" s="3">
        <f>_xll.Interp2dTab(-1,0,'Main Inj Duration'!$C$29:$R$29,'Main Inj Duration'!$B$30:$B$45,'Main Inj Duration'!$C$30:$R$45,P$2,'Fuel Pressure'!P30,0)</f>
        <v>2548.756112</v>
      </c>
      <c r="Q7" s="3">
        <f>_xll.Interp2dTab(-1,0,'Main Inj Duration'!$C$29:$R$29,'Main Inj Duration'!$B$30:$B$45,'Main Inj Duration'!$C$30:$R$45,Q$2,'Fuel Pressure'!Q30,0)</f>
        <v>2633.5047119999999</v>
      </c>
      <c r="R7" s="3">
        <f>_xll.Interp2dTab(-1,0,'Main Inj Duration'!$C$29:$R$29,'Main Inj Duration'!$B$30:$B$45,'Main Inj Duration'!$C$30:$R$45,R$2,'Fuel Pressure'!R30,0)</f>
        <v>2734.5622720000001</v>
      </c>
      <c r="T7" s="67"/>
      <c r="U7" s="2">
        <v>1200</v>
      </c>
      <c r="V7" s="3">
        <v>0</v>
      </c>
      <c r="W7" s="3">
        <v>402.69848000000002</v>
      </c>
      <c r="X7" s="3">
        <v>509.79020800000006</v>
      </c>
      <c r="Y7" s="3">
        <v>552.09408000000008</v>
      </c>
      <c r="Z7" s="3">
        <v>711.81094400000006</v>
      </c>
      <c r="AA7" s="3">
        <v>927.11822222222224</v>
      </c>
      <c r="AB7" s="3">
        <v>1258.7370960000001</v>
      </c>
      <c r="AC7" s="3">
        <v>1480.391928</v>
      </c>
      <c r="AD7" s="3">
        <v>1682.5851120000002</v>
      </c>
      <c r="AE7" s="3">
        <v>1880.2919039999999</v>
      </c>
      <c r="AF7" s="3">
        <v>2167.1688800000002</v>
      </c>
      <c r="AG7" s="3">
        <v>2361.06432</v>
      </c>
      <c r="AH7" s="3">
        <v>2447.0397520000001</v>
      </c>
      <c r="AI7" s="3">
        <v>2548.756112</v>
      </c>
      <c r="AJ7" s="3">
        <v>2633.5047119999999</v>
      </c>
      <c r="AK7" s="3">
        <v>2734.5622720000001</v>
      </c>
    </row>
    <row r="8" spans="1:37" x14ac:dyDescent="0.25">
      <c r="A8" s="69"/>
      <c r="B8" s="20">
        <v>1400</v>
      </c>
      <c r="C8" s="3">
        <f>_xll.Interp2dTab(-1,0,'Main Inj Duration'!$C$29:$R$29,'Main Inj Duration'!$B$30:$B$45,'Main Inj Duration'!$C$30:$R$45,C$2,'Fuel Pressure'!C31,0)</f>
        <v>0</v>
      </c>
      <c r="D8" s="3">
        <f>_xll.Interp2dTab(-1,0,'Main Inj Duration'!$C$29:$R$29,'Main Inj Duration'!$B$30:$B$45,'Main Inj Duration'!$C$30:$R$45,D$2,'Fuel Pressure'!D31,0)</f>
        <v>383.89096000000006</v>
      </c>
      <c r="E8" s="3">
        <f>_xll.Interp2dTab(-1,0,'Main Inj Duration'!$C$29:$R$29,'Main Inj Duration'!$B$30:$B$45,'Main Inj Duration'!$C$30:$R$45,E$2,'Fuel Pressure'!E31,0)</f>
        <v>445.15904</v>
      </c>
      <c r="F8" s="3">
        <f>_xll.Interp2dTab(-1,0,'Main Inj Duration'!$C$29:$R$29,'Main Inj Duration'!$B$30:$B$45,'Main Inj Duration'!$C$30:$R$45,F$2,'Fuel Pressure'!F31,0)</f>
        <v>519.04223999999999</v>
      </c>
      <c r="G8" s="3">
        <f>_xll.Interp2dTab(-1,0,'Main Inj Duration'!$C$29:$R$29,'Main Inj Duration'!$B$30:$B$45,'Main Inj Duration'!$C$30:$R$45,G$2,'Fuel Pressure'!G31,0)</f>
        <v>623.29088000000002</v>
      </c>
      <c r="H8" s="3">
        <f>_xll.Interp2dTab(-1,0,'Main Inj Duration'!$C$29:$R$29,'Main Inj Duration'!$B$30:$B$45,'Main Inj Duration'!$C$30:$R$45,H$2,'Fuel Pressure'!H31,0)</f>
        <v>837.78136888888889</v>
      </c>
      <c r="I8" s="3">
        <f>_xll.Interp2dTab(-1,0,'Main Inj Duration'!$C$29:$R$29,'Main Inj Duration'!$B$30:$B$45,'Main Inj Duration'!$C$30:$R$45,I$2,'Fuel Pressure'!I31,0)</f>
        <v>1101.9601599999999</v>
      </c>
      <c r="J8" s="3">
        <f>_xll.Interp2dTab(-1,0,'Main Inj Duration'!$C$29:$R$29,'Main Inj Duration'!$B$30:$B$45,'Main Inj Duration'!$C$30:$R$45,J$2,'Fuel Pressure'!J31,0)</f>
        <v>1324.3604799999998</v>
      </c>
      <c r="K8" s="3">
        <f>_xll.Interp2dTab(-1,0,'Main Inj Duration'!$C$29:$R$29,'Main Inj Duration'!$B$30:$B$45,'Main Inj Duration'!$C$30:$R$45,K$2,'Fuel Pressure'!K31,0)</f>
        <v>1526.94712</v>
      </c>
      <c r="L8" s="3">
        <f>_xll.Interp2dTab(-1,0,'Main Inj Duration'!$C$29:$R$29,'Main Inj Duration'!$B$30:$B$45,'Main Inj Duration'!$C$30:$R$45,L$2,'Fuel Pressure'!L31,0)</f>
        <v>1734.9447999999998</v>
      </c>
      <c r="M8" s="3">
        <f>_xll.Interp2dTab(-1,0,'Main Inj Duration'!$C$29:$R$29,'Main Inj Duration'!$B$30:$B$45,'Main Inj Duration'!$C$30:$R$45,M$2,'Fuel Pressure'!M31,0)</f>
        <v>2053.0432479999999</v>
      </c>
      <c r="N8" s="3">
        <f>_xll.Interp2dTab(-1,0,'Main Inj Duration'!$C$29:$R$29,'Main Inj Duration'!$B$30:$B$45,'Main Inj Duration'!$C$30:$R$45,N$2,'Fuel Pressure'!N31,0)</f>
        <v>2268.8674559999999</v>
      </c>
      <c r="O8" s="3">
        <f>_xll.Interp2dTab(-1,0,'Main Inj Duration'!$C$29:$R$29,'Main Inj Duration'!$B$30:$B$45,'Main Inj Duration'!$C$30:$R$45,O$2,'Fuel Pressure'!O31,0)</f>
        <v>2382.874096</v>
      </c>
      <c r="P8" s="3">
        <f>_xll.Interp2dTab(-1,0,'Main Inj Duration'!$C$29:$R$29,'Main Inj Duration'!$B$30:$B$45,'Main Inj Duration'!$C$30:$R$45,P$2,'Fuel Pressure'!P31,0)</f>
        <v>2499.0137839999998</v>
      </c>
      <c r="Q8" s="3">
        <f>_xll.Interp2dTab(-1,0,'Main Inj Duration'!$C$29:$R$29,'Main Inj Duration'!$B$30:$B$45,'Main Inj Duration'!$C$30:$R$45,Q$2,'Fuel Pressure'!Q31,0)</f>
        <v>2598.720804</v>
      </c>
      <c r="R8" s="3">
        <f>_xll.Interp2dTab(-1,0,'Main Inj Duration'!$C$29:$R$29,'Main Inj Duration'!$B$30:$B$45,'Main Inj Duration'!$C$30:$R$45,R$2,'Fuel Pressure'!R31,0)</f>
        <v>2716.054384</v>
      </c>
      <c r="T8" s="67"/>
      <c r="U8" s="2">
        <v>1400</v>
      </c>
      <c r="V8" s="3">
        <v>0</v>
      </c>
      <c r="W8" s="3">
        <v>383.89096000000006</v>
      </c>
      <c r="X8" s="3">
        <v>445.15904</v>
      </c>
      <c r="Y8" s="3">
        <v>519.04223999999999</v>
      </c>
      <c r="Z8" s="3">
        <v>623.29088000000002</v>
      </c>
      <c r="AA8" s="3">
        <v>837.78136888888889</v>
      </c>
      <c r="AB8" s="3">
        <v>1101.9601599999999</v>
      </c>
      <c r="AC8" s="3">
        <v>1324.3604799999998</v>
      </c>
      <c r="AD8" s="3">
        <v>1526.94712</v>
      </c>
      <c r="AE8" s="3">
        <v>1734.9447999999998</v>
      </c>
      <c r="AF8" s="3">
        <v>2053.0432479999999</v>
      </c>
      <c r="AG8" s="3">
        <v>2268.8674559999999</v>
      </c>
      <c r="AH8" s="3">
        <v>2382.874096</v>
      </c>
      <c r="AI8" s="3">
        <v>2499.0137839999998</v>
      </c>
      <c r="AJ8" s="3">
        <v>2598.720804</v>
      </c>
      <c r="AK8" s="3">
        <v>2716.054384</v>
      </c>
    </row>
    <row r="9" spans="1:37" x14ac:dyDescent="0.25">
      <c r="A9" s="69"/>
      <c r="B9" s="20">
        <v>1550</v>
      </c>
      <c r="C9" s="3">
        <f>_xll.Interp2dTab(-1,0,'Main Inj Duration'!$C$29:$R$29,'Main Inj Duration'!$B$30:$B$45,'Main Inj Duration'!$C$30:$R$45,C$2,'Fuel Pressure'!C32,0)</f>
        <v>0</v>
      </c>
      <c r="D9" s="3">
        <f>_xll.Interp2dTab(-1,0,'Main Inj Duration'!$C$29:$R$29,'Main Inj Duration'!$B$30:$B$45,'Main Inj Duration'!$C$30:$R$45,D$2,'Fuel Pressure'!D32,0)</f>
        <v>351.25273199999992</v>
      </c>
      <c r="E9" s="3">
        <f>_xll.Interp2dTab(-1,0,'Main Inj Duration'!$C$29:$R$29,'Main Inj Duration'!$B$30:$B$45,'Main Inj Duration'!$C$30:$R$45,E$2,'Fuel Pressure'!E32,0)</f>
        <v>417.620608</v>
      </c>
      <c r="F9" s="3">
        <f>_xll.Interp2dTab(-1,0,'Main Inj Duration'!$C$29:$R$29,'Main Inj Duration'!$B$30:$B$45,'Main Inj Duration'!$C$30:$R$45,F$2,'Fuel Pressure'!F32,0)</f>
        <v>484.28992800000003</v>
      </c>
      <c r="G9" s="3">
        <f>_xll.Interp2dTab(-1,0,'Main Inj Duration'!$C$29:$R$29,'Main Inj Duration'!$B$30:$B$45,'Main Inj Duration'!$C$30:$R$45,G$2,'Fuel Pressure'!G32,0)</f>
        <v>606.86479999999995</v>
      </c>
      <c r="H9" s="3">
        <f>_xll.Interp2dTab(-1,0,'Main Inj Duration'!$C$29:$R$29,'Main Inj Duration'!$B$30:$B$45,'Main Inj Duration'!$C$30:$R$45,H$2,'Fuel Pressure'!H32,0)</f>
        <v>813.57132444444449</v>
      </c>
      <c r="I9" s="3">
        <f>_xll.Interp2dTab(-1,0,'Main Inj Duration'!$C$29:$R$29,'Main Inj Duration'!$B$30:$B$45,'Main Inj Duration'!$C$30:$R$45,I$2,'Fuel Pressure'!I32,0)</f>
        <v>1049.986028</v>
      </c>
      <c r="J9" s="3">
        <f>_xll.Interp2dTab(-1,0,'Main Inj Duration'!$C$29:$R$29,'Main Inj Duration'!$B$30:$B$45,'Main Inj Duration'!$C$30:$R$45,J$2,'Fuel Pressure'!J32,0)</f>
        <v>1336.9655200000002</v>
      </c>
      <c r="K9" s="3">
        <f>_xll.Interp2dTab(-1,0,'Main Inj Duration'!$C$29:$R$29,'Main Inj Duration'!$B$30:$B$45,'Main Inj Duration'!$C$30:$R$45,K$2,'Fuel Pressure'!K32,0)</f>
        <v>1547.5968399999999</v>
      </c>
      <c r="L9" s="3">
        <f>_xll.Interp2dTab(-1,0,'Main Inj Duration'!$C$29:$R$29,'Main Inj Duration'!$B$30:$B$45,'Main Inj Duration'!$C$30:$R$45,L$2,'Fuel Pressure'!L32,0)</f>
        <v>1750.775118</v>
      </c>
      <c r="M9" s="3">
        <f>_xll.Interp2dTab(-1,0,'Main Inj Duration'!$C$29:$R$29,'Main Inj Duration'!$B$30:$B$45,'Main Inj Duration'!$C$30:$R$45,M$2,'Fuel Pressure'!M32,0)</f>
        <v>2015.2064799999998</v>
      </c>
      <c r="N9" s="3">
        <f>_xll.Interp2dTab(-1,0,'Main Inj Duration'!$C$29:$R$29,'Main Inj Duration'!$B$30:$B$45,'Main Inj Duration'!$C$30:$R$45,N$2,'Fuel Pressure'!N32,0)</f>
        <v>2173.24496</v>
      </c>
      <c r="O9" s="3">
        <f>_xll.Interp2dTab(-1,0,'Main Inj Duration'!$C$29:$R$29,'Main Inj Duration'!$B$30:$B$45,'Main Inj Duration'!$C$30:$R$45,O$2,'Fuel Pressure'!O32,0)</f>
        <v>2188.0369019999998</v>
      </c>
      <c r="P9" s="3">
        <f>_xll.Interp2dTab(-1,0,'Main Inj Duration'!$C$29:$R$29,'Main Inj Duration'!$B$30:$B$45,'Main Inj Duration'!$C$30:$R$45,P$2,'Fuel Pressure'!P32,0)</f>
        <v>2257.6915719999997</v>
      </c>
      <c r="Q9" s="3">
        <f>_xll.Interp2dTab(-1,0,'Main Inj Duration'!$C$29:$R$29,'Main Inj Duration'!$B$30:$B$45,'Main Inj Duration'!$C$30:$R$45,Q$2,'Fuel Pressure'!Q32,0)</f>
        <v>2331.0563840000004</v>
      </c>
      <c r="R9" s="3">
        <f>_xll.Interp2dTab(-1,0,'Main Inj Duration'!$C$29:$R$29,'Main Inj Duration'!$B$30:$B$45,'Main Inj Duration'!$C$30:$R$45,R$2,'Fuel Pressure'!R32,0)</f>
        <v>2379.6652000000004</v>
      </c>
      <c r="T9" s="67"/>
      <c r="U9" s="2">
        <v>1550</v>
      </c>
      <c r="V9" s="3">
        <v>0</v>
      </c>
      <c r="W9" s="3">
        <v>351.25273199999992</v>
      </c>
      <c r="X9" s="3">
        <v>417.620608</v>
      </c>
      <c r="Y9" s="3">
        <v>484.28992800000003</v>
      </c>
      <c r="Z9" s="3">
        <v>606.86479999999995</v>
      </c>
      <c r="AA9" s="3">
        <v>813.57132444444449</v>
      </c>
      <c r="AB9" s="3">
        <v>1049.986028</v>
      </c>
      <c r="AC9" s="3">
        <v>1336.9655200000002</v>
      </c>
      <c r="AD9" s="3">
        <v>1547.5968399999999</v>
      </c>
      <c r="AE9" s="3">
        <v>1750.775118</v>
      </c>
      <c r="AF9" s="3">
        <v>2015.2064799999998</v>
      </c>
      <c r="AG9" s="3">
        <v>2173.24496</v>
      </c>
      <c r="AH9" s="3">
        <v>2188.0369019999998</v>
      </c>
      <c r="AI9" s="3">
        <v>2257.6915719999997</v>
      </c>
      <c r="AJ9" s="3">
        <v>2331.0563840000004</v>
      </c>
      <c r="AK9" s="3">
        <v>2379.6652000000004</v>
      </c>
    </row>
    <row r="10" spans="1:37" x14ac:dyDescent="0.25">
      <c r="A10" s="69"/>
      <c r="B10" s="20">
        <v>1700</v>
      </c>
      <c r="C10" s="3">
        <f>_xll.Interp2dTab(-1,0,'Main Inj Duration'!$C$29:$R$29,'Main Inj Duration'!$B$30:$B$45,'Main Inj Duration'!$C$30:$R$45,C$2,'Fuel Pressure'!C33,0)</f>
        <v>0</v>
      </c>
      <c r="D10" s="3">
        <f>_xll.Interp2dTab(-1,0,'Main Inj Duration'!$C$29:$R$29,'Main Inj Duration'!$B$30:$B$45,'Main Inj Duration'!$C$30:$R$45,D$2,'Fuel Pressure'!D33,0)</f>
        <v>320.23527999999993</v>
      </c>
      <c r="E10" s="3">
        <f>_xll.Interp2dTab(-1,0,'Main Inj Duration'!$C$29:$R$29,'Main Inj Duration'!$B$30:$B$45,'Main Inj Duration'!$C$30:$R$45,E$2,'Fuel Pressure'!E33,0)</f>
        <v>401.38777600000003</v>
      </c>
      <c r="F10" s="3">
        <f>_xll.Interp2dTab(-1,0,'Main Inj Duration'!$C$29:$R$29,'Main Inj Duration'!$B$30:$B$45,'Main Inj Duration'!$C$30:$R$45,F$2,'Fuel Pressure'!F33,0)</f>
        <v>470.32190399999996</v>
      </c>
      <c r="G10" s="3">
        <f>_xll.Interp2dTab(-1,0,'Main Inj Duration'!$C$29:$R$29,'Main Inj Duration'!$B$30:$B$45,'Main Inj Duration'!$C$30:$R$45,G$2,'Fuel Pressure'!G33,0)</f>
        <v>592.58591999999999</v>
      </c>
      <c r="H10" s="3">
        <f>_xll.Interp2dTab(-1,0,'Main Inj Duration'!$C$29:$R$29,'Main Inj Duration'!$B$30:$B$45,'Main Inj Duration'!$C$30:$R$45,H$2,'Fuel Pressure'!H33,0)</f>
        <v>817.60627111111114</v>
      </c>
      <c r="I10" s="3">
        <f>_xll.Interp2dTab(-1,0,'Main Inj Duration'!$C$29:$R$29,'Main Inj Duration'!$B$30:$B$45,'Main Inj Duration'!$C$30:$R$45,I$2,'Fuel Pressure'!I33,0)</f>
        <v>1051.415624</v>
      </c>
      <c r="J10" s="3">
        <f>_xll.Interp2dTab(-1,0,'Main Inj Duration'!$C$29:$R$29,'Main Inj Duration'!$B$30:$B$45,'Main Inj Duration'!$C$30:$R$45,J$2,'Fuel Pressure'!J33,0)</f>
        <v>1307.55376</v>
      </c>
      <c r="K10" s="3">
        <f>_xll.Interp2dTab(-1,0,'Main Inj Duration'!$C$29:$R$29,'Main Inj Duration'!$B$30:$B$45,'Main Inj Duration'!$C$30:$R$45,K$2,'Fuel Pressure'!K33,0)</f>
        <v>1513.4026800000001</v>
      </c>
      <c r="L10" s="3">
        <f>_xll.Interp2dTab(-1,0,'Main Inj Duration'!$C$29:$R$29,'Main Inj Duration'!$B$30:$B$45,'Main Inj Duration'!$C$30:$R$45,L$2,'Fuel Pressure'!L33,0)</f>
        <v>1710.8034400000001</v>
      </c>
      <c r="M10" s="3">
        <f>_xll.Interp2dTab(-1,0,'Main Inj Duration'!$C$29:$R$29,'Main Inj Duration'!$B$30:$B$45,'Main Inj Duration'!$C$30:$R$45,M$2,'Fuel Pressure'!M33,0)</f>
        <v>1944.37816</v>
      </c>
      <c r="N10" s="3">
        <f>_xll.Interp2dTab(-1,0,'Main Inj Duration'!$C$29:$R$29,'Main Inj Duration'!$B$30:$B$45,'Main Inj Duration'!$C$30:$R$45,N$2,'Fuel Pressure'!N33,0)</f>
        <v>2071.5503360000002</v>
      </c>
      <c r="O10" s="3">
        <f>_xll.Interp2dTab(-1,0,'Main Inj Duration'!$C$29:$R$29,'Main Inj Duration'!$B$30:$B$45,'Main Inj Duration'!$C$30:$R$45,O$2,'Fuel Pressure'!O33,0)</f>
        <v>2104.0514920000001</v>
      </c>
      <c r="P10" s="3">
        <f>_xll.Interp2dTab(-1,0,'Main Inj Duration'!$C$29:$R$29,'Main Inj Duration'!$B$30:$B$45,'Main Inj Duration'!$C$30:$R$45,P$2,'Fuel Pressure'!P33,0)</f>
        <v>2157.4</v>
      </c>
      <c r="Q10" s="3">
        <f>_xll.Interp2dTab(-1,0,'Main Inj Duration'!$C$29:$R$29,'Main Inj Duration'!$B$30:$B$45,'Main Inj Duration'!$C$30:$R$45,Q$2,'Fuel Pressure'!Q33,0)</f>
        <v>2173.5864799999999</v>
      </c>
      <c r="R10" s="3">
        <f>_xll.Interp2dTab(-1,0,'Main Inj Duration'!$C$29:$R$29,'Main Inj Duration'!$B$30:$B$45,'Main Inj Duration'!$C$30:$R$45,R$2,'Fuel Pressure'!R33,0)</f>
        <v>2214.39012</v>
      </c>
      <c r="T10" s="67"/>
      <c r="U10" s="2">
        <v>1700</v>
      </c>
      <c r="V10" s="3">
        <v>0</v>
      </c>
      <c r="W10" s="3">
        <v>320.23527999999993</v>
      </c>
      <c r="X10" s="3">
        <v>401.38777600000003</v>
      </c>
      <c r="Y10" s="3">
        <v>470.32190399999996</v>
      </c>
      <c r="Z10" s="3">
        <v>592.58591999999999</v>
      </c>
      <c r="AA10" s="3">
        <v>817.60627111111114</v>
      </c>
      <c r="AB10" s="3">
        <v>1051.415624</v>
      </c>
      <c r="AC10" s="3">
        <v>1307.55376</v>
      </c>
      <c r="AD10" s="3">
        <v>1513.4026800000001</v>
      </c>
      <c r="AE10" s="3">
        <v>1710.8034400000001</v>
      </c>
      <c r="AF10" s="3">
        <v>1944.37816</v>
      </c>
      <c r="AG10" s="3">
        <v>2071.5503360000002</v>
      </c>
      <c r="AH10" s="3">
        <v>2104.0514920000001</v>
      </c>
      <c r="AI10" s="3">
        <v>2157.4</v>
      </c>
      <c r="AJ10" s="3">
        <v>2173.5864799999999</v>
      </c>
      <c r="AK10" s="3">
        <v>2214.39012</v>
      </c>
    </row>
    <row r="11" spans="1:37" x14ac:dyDescent="0.25">
      <c r="A11" s="69"/>
      <c r="B11" s="20">
        <v>1800</v>
      </c>
      <c r="C11" s="3">
        <f>_xll.Interp2dTab(-1,0,'Main Inj Duration'!$C$29:$R$29,'Main Inj Duration'!$B$30:$B$45,'Main Inj Duration'!$C$30:$R$45,C$2,'Fuel Pressure'!C34,0)</f>
        <v>0</v>
      </c>
      <c r="D11" s="3">
        <f>_xll.Interp2dTab(-1,0,'Main Inj Duration'!$C$29:$R$29,'Main Inj Duration'!$B$30:$B$45,'Main Inj Duration'!$C$30:$R$45,D$2,'Fuel Pressure'!D34,0)</f>
        <v>304.22048000000001</v>
      </c>
      <c r="E11" s="3">
        <f>_xll.Interp2dTab(-1,0,'Main Inj Duration'!$C$29:$R$29,'Main Inj Duration'!$B$30:$B$45,'Main Inj Duration'!$C$30:$R$45,E$2,'Fuel Pressure'!E34,0)</f>
        <v>390.18329599999998</v>
      </c>
      <c r="F11" s="3">
        <f>_xll.Interp2dTab(-1,0,'Main Inj Duration'!$C$29:$R$29,'Main Inj Duration'!$B$30:$B$45,'Main Inj Duration'!$C$30:$R$45,F$2,'Fuel Pressure'!F34,0)</f>
        <v>468.53875199999999</v>
      </c>
      <c r="G11" s="3">
        <f>_xll.Interp2dTab(-1,0,'Main Inj Duration'!$C$29:$R$29,'Main Inj Duration'!$B$30:$B$45,'Main Inj Duration'!$C$30:$R$45,G$2,'Fuel Pressure'!G34,0)</f>
        <v>583.78240000000005</v>
      </c>
      <c r="H11" s="3">
        <f>_xll.Interp2dTab(-1,0,'Main Inj Duration'!$C$29:$R$29,'Main Inj Duration'!$B$30:$B$45,'Main Inj Duration'!$C$30:$R$45,H$2,'Fuel Pressure'!H34,0)</f>
        <v>829.71111111111122</v>
      </c>
      <c r="I11" s="3">
        <f>_xll.Interp2dTab(-1,0,'Main Inj Duration'!$C$29:$R$29,'Main Inj Duration'!$B$30:$B$45,'Main Inj Duration'!$C$30:$R$45,I$2,'Fuel Pressure'!I34,0)</f>
        <v>1068.1623199999999</v>
      </c>
      <c r="J11" s="3">
        <f>_xll.Interp2dTab(-1,0,'Main Inj Duration'!$C$29:$R$29,'Main Inj Duration'!$B$30:$B$45,'Main Inj Duration'!$C$30:$R$45,J$2,'Fuel Pressure'!J34,0)</f>
        <v>1273.9403200000002</v>
      </c>
      <c r="K11" s="3">
        <f>_xll.Interp2dTab(-1,0,'Main Inj Duration'!$C$29:$R$29,'Main Inj Duration'!$B$30:$B$45,'Main Inj Duration'!$C$30:$R$45,K$2,'Fuel Pressure'!K34,0)</f>
        <v>1472.3252800000002</v>
      </c>
      <c r="L11" s="3">
        <f>_xll.Interp2dTab(-1,0,'Main Inj Duration'!$C$29:$R$29,'Main Inj Duration'!$B$30:$B$45,'Main Inj Duration'!$C$30:$R$45,L$2,'Fuel Pressure'!L34,0)</f>
        <v>1667.25432</v>
      </c>
      <c r="M11" s="3">
        <f>_xll.Interp2dTab(-1,0,'Main Inj Duration'!$C$29:$R$29,'Main Inj Duration'!$B$30:$B$45,'Main Inj Duration'!$C$30:$R$45,M$2,'Fuel Pressure'!M34,0)</f>
        <v>1892.7857279999998</v>
      </c>
      <c r="N11" s="3">
        <f>_xll.Interp2dTab(-1,0,'Main Inj Duration'!$C$29:$R$29,'Main Inj Duration'!$B$30:$B$45,'Main Inj Duration'!$C$30:$R$45,N$2,'Fuel Pressure'!N34,0)</f>
        <v>2011.0461439999999</v>
      </c>
      <c r="O11" s="3">
        <f>_xll.Interp2dTab(-1,0,'Main Inj Duration'!$C$29:$R$29,'Main Inj Duration'!$B$30:$B$45,'Main Inj Duration'!$C$30:$R$45,O$2,'Fuel Pressure'!O34,0)</f>
        <v>2070.8000000000002</v>
      </c>
      <c r="P11" s="3">
        <f>_xll.Interp2dTab(-1,0,'Main Inj Duration'!$C$29:$R$29,'Main Inj Duration'!$B$30:$B$45,'Main Inj Duration'!$C$30:$R$45,P$2,'Fuel Pressure'!P34,0)</f>
        <v>2120.9854399999999</v>
      </c>
      <c r="Q11" s="3">
        <f>_xll.Interp2dTab(-1,0,'Main Inj Duration'!$C$29:$R$29,'Main Inj Duration'!$B$30:$B$45,'Main Inj Duration'!$C$30:$R$45,Q$2,'Fuel Pressure'!Q34,0)</f>
        <v>2084.36544</v>
      </c>
      <c r="R11" s="3">
        <f>_xll.Interp2dTab(-1,0,'Main Inj Duration'!$C$29:$R$29,'Main Inj Duration'!$B$30:$B$45,'Main Inj Duration'!$C$30:$R$45,R$2,'Fuel Pressure'!R34,0)</f>
        <v>2133.5006399999997</v>
      </c>
      <c r="T11" s="67"/>
      <c r="U11" s="2">
        <v>1800</v>
      </c>
      <c r="V11" s="3">
        <v>0</v>
      </c>
      <c r="W11" s="3">
        <v>304.22048000000001</v>
      </c>
      <c r="X11" s="3">
        <v>390.18329599999998</v>
      </c>
      <c r="Y11" s="3">
        <v>468.53875199999999</v>
      </c>
      <c r="Z11" s="3">
        <v>583.78240000000005</v>
      </c>
      <c r="AA11" s="3">
        <v>829.71111111111122</v>
      </c>
      <c r="AB11" s="3">
        <v>1068.1623199999999</v>
      </c>
      <c r="AC11" s="3">
        <v>1273.9403200000002</v>
      </c>
      <c r="AD11" s="3">
        <v>1472.3252800000002</v>
      </c>
      <c r="AE11" s="3">
        <v>1667.25432</v>
      </c>
      <c r="AF11" s="3">
        <v>1892.7857279999998</v>
      </c>
      <c r="AG11" s="3">
        <v>2011.0461439999999</v>
      </c>
      <c r="AH11" s="3">
        <v>2070.8000000000002</v>
      </c>
      <c r="AI11" s="3">
        <v>2120.9854399999999</v>
      </c>
      <c r="AJ11" s="3">
        <v>2084.36544</v>
      </c>
      <c r="AK11" s="3">
        <v>2133.5006399999997</v>
      </c>
    </row>
    <row r="12" spans="1:37" x14ac:dyDescent="0.25">
      <c r="A12" s="69"/>
      <c r="B12" s="20">
        <v>2000</v>
      </c>
      <c r="C12" s="3">
        <f>_xll.Interp2dTab(-1,0,'Main Inj Duration'!$C$29:$R$29,'Main Inj Duration'!$B$30:$B$45,'Main Inj Duration'!$C$30:$R$45,C$2,'Fuel Pressure'!C35,0)</f>
        <v>0</v>
      </c>
      <c r="D12" s="3">
        <f>_xll.Interp2dTab(-1,0,'Main Inj Duration'!$C$29:$R$29,'Main Inj Duration'!$B$30:$B$45,'Main Inj Duration'!$C$30:$R$45,D$2,'Fuel Pressure'!D35,0)</f>
        <v>292.97696000000002</v>
      </c>
      <c r="E12" s="3">
        <f>_xll.Interp2dTab(-1,0,'Main Inj Duration'!$C$29:$R$29,'Main Inj Duration'!$B$30:$B$45,'Main Inj Duration'!$C$30:$R$45,E$2,'Fuel Pressure'!E35,0)</f>
        <v>381.2</v>
      </c>
      <c r="F12" s="3">
        <f>_xll.Interp2dTab(-1,0,'Main Inj Duration'!$C$29:$R$29,'Main Inj Duration'!$B$30:$B$45,'Main Inj Duration'!$C$30:$R$45,F$2,'Fuel Pressure'!F35,0)</f>
        <v>439.68460799999997</v>
      </c>
      <c r="G12" s="3">
        <f>_xll.Interp2dTab(-1,0,'Main Inj Duration'!$C$29:$R$29,'Main Inj Duration'!$B$30:$B$45,'Main Inj Duration'!$C$30:$R$45,G$2,'Fuel Pressure'!G35,0)</f>
        <v>570.68448000000001</v>
      </c>
      <c r="H12" s="3">
        <f>_xll.Interp2dTab(-1,0,'Main Inj Duration'!$C$29:$R$29,'Main Inj Duration'!$B$30:$B$45,'Main Inj Duration'!$C$30:$R$45,H$2,'Fuel Pressure'!H35,0)</f>
        <v>777.35521777777785</v>
      </c>
      <c r="I12" s="3">
        <f>_xll.Interp2dTab(-1,0,'Main Inj Duration'!$C$29:$R$29,'Main Inj Duration'!$B$30:$B$45,'Main Inj Duration'!$C$30:$R$45,I$2,'Fuel Pressure'!I35,0)</f>
        <v>972.13356799999997</v>
      </c>
      <c r="J12" s="3">
        <f>_xll.Interp2dTab(-1,0,'Main Inj Duration'!$C$29:$R$29,'Main Inj Duration'!$B$30:$B$45,'Main Inj Duration'!$C$30:$R$45,J$2,'Fuel Pressure'!J35,0)</f>
        <v>1168.599512</v>
      </c>
      <c r="K12" s="3">
        <f>_xll.Interp2dTab(-1,0,'Main Inj Duration'!$C$29:$R$29,'Main Inj Duration'!$B$30:$B$45,'Main Inj Duration'!$C$30:$R$45,K$2,'Fuel Pressure'!K35,0)</f>
        <v>1358.379396</v>
      </c>
      <c r="L12" s="3">
        <f>_xll.Interp2dTab(-1,0,'Main Inj Duration'!$C$29:$R$29,'Main Inj Duration'!$B$30:$B$45,'Main Inj Duration'!$C$30:$R$45,L$2,'Fuel Pressure'!L35,0)</f>
        <v>1606.9743919999999</v>
      </c>
      <c r="M12" s="3">
        <f>_xll.Interp2dTab(-1,0,'Main Inj Duration'!$C$29:$R$29,'Main Inj Duration'!$B$30:$B$45,'Main Inj Duration'!$C$30:$R$45,M$2,'Fuel Pressure'!M35,0)</f>
        <v>1921.05664</v>
      </c>
      <c r="N12" s="3">
        <f>_xll.Interp2dTab(-1,0,'Main Inj Duration'!$C$29:$R$29,'Main Inj Duration'!$B$30:$B$45,'Main Inj Duration'!$C$30:$R$45,N$2,'Fuel Pressure'!N35,0)</f>
        <v>2102.0652799999998</v>
      </c>
      <c r="O12" s="3">
        <f>_xll.Interp2dTab(-1,0,'Main Inj Duration'!$C$29:$R$29,'Main Inj Duration'!$B$30:$B$45,'Main Inj Duration'!$C$30:$R$45,O$2,'Fuel Pressure'!O35,0)</f>
        <v>2193.56792</v>
      </c>
      <c r="P12" s="3">
        <f>_xll.Interp2dTab(-1,0,'Main Inj Duration'!$C$29:$R$29,'Main Inj Duration'!$B$30:$B$45,'Main Inj Duration'!$C$30:$R$45,P$2,'Fuel Pressure'!P35,0)</f>
        <v>2039.2747200000001</v>
      </c>
      <c r="Q12" s="3">
        <f>_xll.Interp2dTab(-1,0,'Main Inj Duration'!$C$29:$R$29,'Main Inj Duration'!$B$30:$B$45,'Main Inj Duration'!$C$30:$R$45,Q$2,'Fuel Pressure'!Q35,0)</f>
        <v>2074.7475839999997</v>
      </c>
      <c r="R12" s="3">
        <f>_xll.Interp2dTab(-1,0,'Main Inj Duration'!$C$29:$R$29,'Main Inj Duration'!$B$30:$B$45,'Main Inj Duration'!$C$30:$R$45,R$2,'Fuel Pressure'!R35,0)</f>
        <v>2125.7736479999999</v>
      </c>
      <c r="T12" s="67"/>
      <c r="U12" s="2">
        <v>2000</v>
      </c>
      <c r="V12" s="3">
        <v>0</v>
      </c>
      <c r="W12" s="3">
        <v>292.97696000000002</v>
      </c>
      <c r="X12" s="3">
        <v>381.2</v>
      </c>
      <c r="Y12" s="3">
        <v>439.68460799999997</v>
      </c>
      <c r="Z12" s="3">
        <v>570.68448000000001</v>
      </c>
      <c r="AA12" s="3">
        <v>777.35521777777785</v>
      </c>
      <c r="AB12" s="3">
        <v>972.13356799999997</v>
      </c>
      <c r="AC12" s="3">
        <v>1168.599512</v>
      </c>
      <c r="AD12" s="3">
        <v>1358.379396</v>
      </c>
      <c r="AE12" s="3">
        <v>1606.9743919999999</v>
      </c>
      <c r="AF12" s="3">
        <v>1921.05664</v>
      </c>
      <c r="AG12" s="3">
        <v>2102.0652799999998</v>
      </c>
      <c r="AH12" s="3">
        <v>2193.56792</v>
      </c>
      <c r="AI12" s="3">
        <v>2039.2747200000001</v>
      </c>
      <c r="AJ12" s="3">
        <v>2074.7475839999997</v>
      </c>
      <c r="AK12" s="3">
        <v>2125.7736479999999</v>
      </c>
    </row>
    <row r="13" spans="1:37" x14ac:dyDescent="0.25">
      <c r="A13" s="69"/>
      <c r="B13" s="20">
        <v>2200</v>
      </c>
      <c r="C13" s="3">
        <f>_xll.Interp2dTab(-1,0,'Main Inj Duration'!$C$29:$R$29,'Main Inj Duration'!$B$30:$B$45,'Main Inj Duration'!$C$30:$R$45,C$2,'Fuel Pressure'!C36,0)</f>
        <v>0</v>
      </c>
      <c r="D13" s="3">
        <f>_xll.Interp2dTab(-1,0,'Main Inj Duration'!$C$29:$R$29,'Main Inj Duration'!$B$30:$B$45,'Main Inj Duration'!$C$30:$R$45,D$2,'Fuel Pressure'!D36,0)</f>
        <v>283.68415999999996</v>
      </c>
      <c r="E13" s="3">
        <f>_xll.Interp2dTab(-1,0,'Main Inj Duration'!$C$29:$R$29,'Main Inj Duration'!$B$30:$B$45,'Main Inj Duration'!$C$30:$R$45,E$2,'Fuel Pressure'!E36,0)</f>
        <v>372.08364799999998</v>
      </c>
      <c r="F13" s="3">
        <f>_xll.Interp2dTab(-1,0,'Main Inj Duration'!$C$29:$R$29,'Main Inj Duration'!$B$30:$B$45,'Main Inj Duration'!$C$30:$R$45,F$2,'Fuel Pressure'!F36,0)</f>
        <v>425.82876800000003</v>
      </c>
      <c r="G13" s="3">
        <f>_xll.Interp2dTab(-1,0,'Main Inj Duration'!$C$29:$R$29,'Main Inj Duration'!$B$30:$B$45,'Main Inj Duration'!$C$30:$R$45,G$2,'Fuel Pressure'!G36,0)</f>
        <v>570.68448000000001</v>
      </c>
      <c r="H13" s="3">
        <f>_xll.Interp2dTab(-1,0,'Main Inj Duration'!$C$29:$R$29,'Main Inj Duration'!$B$30:$B$45,'Main Inj Duration'!$C$30:$R$45,H$2,'Fuel Pressure'!H36,0)</f>
        <v>777.35521777777785</v>
      </c>
      <c r="I13" s="3">
        <f>_xll.Interp2dTab(-1,0,'Main Inj Duration'!$C$29:$R$29,'Main Inj Duration'!$B$30:$B$45,'Main Inj Duration'!$C$30:$R$45,I$2,'Fuel Pressure'!I36,0)</f>
        <v>946.57359199999996</v>
      </c>
      <c r="J13" s="3">
        <f>_xll.Interp2dTab(-1,0,'Main Inj Duration'!$C$29:$R$29,'Main Inj Duration'!$B$30:$B$45,'Main Inj Duration'!$C$30:$R$45,J$2,'Fuel Pressure'!J36,0)</f>
        <v>1150.4307840000001</v>
      </c>
      <c r="K13" s="3">
        <f>_xll.Interp2dTab(-1,0,'Main Inj Duration'!$C$29:$R$29,'Main Inj Duration'!$B$30:$B$45,'Main Inj Duration'!$C$30:$R$45,K$2,'Fuel Pressure'!K36,0)</f>
        <v>1345.0640720000001</v>
      </c>
      <c r="L13" s="3">
        <f>_xll.Interp2dTab(-1,0,'Main Inj Duration'!$C$29:$R$29,'Main Inj Duration'!$B$30:$B$45,'Main Inj Duration'!$C$30:$R$45,L$2,'Fuel Pressure'!L36,0)</f>
        <v>1548.8725200000001</v>
      </c>
      <c r="M13" s="3">
        <f>_xll.Interp2dTab(-1,0,'Main Inj Duration'!$C$29:$R$29,'Main Inj Duration'!$B$30:$B$45,'Main Inj Duration'!$C$30:$R$45,M$2,'Fuel Pressure'!M36,0)</f>
        <v>1874.0982559999998</v>
      </c>
      <c r="N13" s="3">
        <f>_xll.Interp2dTab(-1,0,'Main Inj Duration'!$C$29:$R$29,'Main Inj Duration'!$B$30:$B$45,'Main Inj Duration'!$C$30:$R$45,N$2,'Fuel Pressure'!N36,0)</f>
        <v>1975.904</v>
      </c>
      <c r="O13" s="3">
        <f>_xll.Interp2dTab(-1,0,'Main Inj Duration'!$C$29:$R$29,'Main Inj Duration'!$B$30:$B$45,'Main Inj Duration'!$C$30:$R$45,O$2,'Fuel Pressure'!O36,0)</f>
        <v>2026.9971200000002</v>
      </c>
      <c r="P13" s="3">
        <f>_xll.Interp2dTab(-1,0,'Main Inj Duration'!$C$29:$R$29,'Main Inj Duration'!$B$30:$B$45,'Main Inj Duration'!$C$30:$R$45,P$2,'Fuel Pressure'!P36,0)</f>
        <v>2029.9490400000002</v>
      </c>
      <c r="Q13" s="3">
        <f>_xll.Interp2dTab(-1,0,'Main Inj Duration'!$C$29:$R$29,'Main Inj Duration'!$B$30:$B$45,'Main Inj Duration'!$C$30:$R$45,Q$2,'Fuel Pressure'!Q36,0)</f>
        <v>2060.1817599999999</v>
      </c>
      <c r="R13" s="3">
        <f>_xll.Interp2dTab(-1,0,'Main Inj Duration'!$C$29:$R$29,'Main Inj Duration'!$B$30:$B$45,'Main Inj Duration'!$C$30:$R$45,R$2,'Fuel Pressure'!R36,0)</f>
        <v>2118.414608</v>
      </c>
      <c r="T13" s="67"/>
      <c r="U13" s="2">
        <v>2200</v>
      </c>
      <c r="V13" s="3">
        <v>0</v>
      </c>
      <c r="W13" s="3">
        <v>283.68415999999996</v>
      </c>
      <c r="X13" s="3">
        <v>372.08364799999998</v>
      </c>
      <c r="Y13" s="3">
        <v>425.82876800000003</v>
      </c>
      <c r="Z13" s="3">
        <v>570.68448000000001</v>
      </c>
      <c r="AA13" s="3">
        <v>777.35521777777785</v>
      </c>
      <c r="AB13" s="3">
        <v>946.57359199999996</v>
      </c>
      <c r="AC13" s="3">
        <v>1150.4307840000001</v>
      </c>
      <c r="AD13" s="3">
        <v>1345.0640720000001</v>
      </c>
      <c r="AE13" s="3">
        <v>1548.8725200000001</v>
      </c>
      <c r="AF13" s="3">
        <v>1874.0982559999998</v>
      </c>
      <c r="AG13" s="3">
        <v>1975.904</v>
      </c>
      <c r="AH13" s="3">
        <v>2026.9971200000002</v>
      </c>
      <c r="AI13" s="3">
        <v>2029.9490400000002</v>
      </c>
      <c r="AJ13" s="3">
        <v>2060.1817599999999</v>
      </c>
      <c r="AK13" s="3">
        <v>2118.414608</v>
      </c>
    </row>
    <row r="14" spans="1:37" x14ac:dyDescent="0.25">
      <c r="A14" s="69"/>
      <c r="B14" s="20">
        <v>2400</v>
      </c>
      <c r="C14" s="3">
        <f>_xll.Interp2dTab(-1,0,'Main Inj Duration'!$C$29:$R$29,'Main Inj Duration'!$B$30:$B$45,'Main Inj Duration'!$C$30:$R$45,C$2,'Fuel Pressure'!C37,0)</f>
        <v>0</v>
      </c>
      <c r="D14" s="3">
        <f>_xll.Interp2dTab(-1,0,'Main Inj Duration'!$C$29:$R$29,'Main Inj Duration'!$B$30:$B$45,'Main Inj Duration'!$C$30:$R$45,D$2,'Fuel Pressure'!D37,0)</f>
        <v>279.20432</v>
      </c>
      <c r="E14" s="3">
        <f>_xll.Interp2dTab(-1,0,'Main Inj Duration'!$C$29:$R$29,'Main Inj Duration'!$B$30:$B$45,'Main Inj Duration'!$C$30:$R$45,E$2,'Fuel Pressure'!E37,0)</f>
        <v>372.08364799999998</v>
      </c>
      <c r="F14" s="3">
        <f>_xll.Interp2dTab(-1,0,'Main Inj Duration'!$C$29:$R$29,'Main Inj Duration'!$B$30:$B$45,'Main Inj Duration'!$C$30:$R$45,F$2,'Fuel Pressure'!F37,0)</f>
        <v>413.42380800000001</v>
      </c>
      <c r="G14" s="3">
        <f>_xll.Interp2dTab(-1,0,'Main Inj Duration'!$C$29:$R$29,'Main Inj Duration'!$B$30:$B$45,'Main Inj Duration'!$C$30:$R$45,G$2,'Fuel Pressure'!G37,0)</f>
        <v>605.89856000000009</v>
      </c>
      <c r="H14" s="3">
        <f>_xll.Interp2dTab(-1,0,'Main Inj Duration'!$C$29:$R$29,'Main Inj Duration'!$B$30:$B$45,'Main Inj Duration'!$C$30:$R$45,H$2,'Fuel Pressure'!H37,0)</f>
        <v>837.78136888888889</v>
      </c>
      <c r="I14" s="3">
        <f>_xll.Interp2dTab(-1,0,'Main Inj Duration'!$C$29:$R$29,'Main Inj Duration'!$B$30:$B$45,'Main Inj Duration'!$C$30:$R$45,I$2,'Fuel Pressure'!I37,0)</f>
        <v>1023.504464</v>
      </c>
      <c r="J14" s="3">
        <f>_xll.Interp2dTab(-1,0,'Main Inj Duration'!$C$29:$R$29,'Main Inj Duration'!$B$30:$B$45,'Main Inj Duration'!$C$30:$R$45,J$2,'Fuel Pressure'!J37,0)</f>
        <v>1210.5050719999999</v>
      </c>
      <c r="K14" s="3">
        <f>_xll.Interp2dTab(-1,0,'Main Inj Duration'!$C$29:$R$29,'Main Inj Duration'!$B$30:$B$45,'Main Inj Duration'!$C$30:$R$45,K$2,'Fuel Pressure'!K37,0)</f>
        <v>1427.2946959999999</v>
      </c>
      <c r="L14" s="3">
        <f>_xll.Interp2dTab(-1,0,'Main Inj Duration'!$C$29:$R$29,'Main Inj Duration'!$B$30:$B$45,'Main Inj Duration'!$C$30:$R$45,L$2,'Fuel Pressure'!L37,0)</f>
        <v>1586.740448</v>
      </c>
      <c r="M14" s="3">
        <f>_xll.Interp2dTab(-1,0,'Main Inj Duration'!$C$29:$R$29,'Main Inj Duration'!$B$30:$B$45,'Main Inj Duration'!$C$30:$R$45,M$2,'Fuel Pressure'!M37,0)</f>
        <v>1827.6074719999999</v>
      </c>
      <c r="N14" s="3">
        <f>_xll.Interp2dTab(-1,0,'Main Inj Duration'!$C$29:$R$29,'Main Inj Duration'!$B$30:$B$45,'Main Inj Duration'!$C$30:$R$45,N$2,'Fuel Pressure'!N37,0)</f>
        <v>1873.8632</v>
      </c>
      <c r="O14" s="3">
        <f>_xll.Interp2dTab(-1,0,'Main Inj Duration'!$C$29:$R$29,'Main Inj Duration'!$B$30:$B$45,'Main Inj Duration'!$C$30:$R$45,O$2,'Fuel Pressure'!O37,0)</f>
        <v>1947.5507200000002</v>
      </c>
      <c r="P14" s="3">
        <f>_xll.Interp2dTab(-1,0,'Main Inj Duration'!$C$29:$R$29,'Main Inj Duration'!$B$30:$B$45,'Main Inj Duration'!$C$30:$R$45,P$2,'Fuel Pressure'!P37,0)</f>
        <v>1972.6523199999999</v>
      </c>
      <c r="Q14" s="3">
        <f>_xll.Interp2dTab(-1,0,'Main Inj Duration'!$C$29:$R$29,'Main Inj Duration'!$B$30:$B$45,'Main Inj Duration'!$C$30:$R$45,Q$2,'Fuel Pressure'!Q37,0)</f>
        <v>1987.3526400000001</v>
      </c>
      <c r="R14" s="3">
        <f>_xll.Interp2dTab(-1,0,'Main Inj Duration'!$C$29:$R$29,'Main Inj Duration'!$B$30:$B$45,'Main Inj Duration'!$C$30:$R$45,R$2,'Fuel Pressure'!R37,0)</f>
        <v>2050.343488</v>
      </c>
      <c r="T14" s="67"/>
      <c r="U14" s="2">
        <v>2400</v>
      </c>
      <c r="V14" s="3">
        <v>0</v>
      </c>
      <c r="W14" s="3">
        <v>279.20432</v>
      </c>
      <c r="X14" s="3">
        <v>372.08364799999998</v>
      </c>
      <c r="Y14" s="3">
        <v>413.42380800000001</v>
      </c>
      <c r="Z14" s="3">
        <v>605.89856000000009</v>
      </c>
      <c r="AA14" s="3">
        <v>837.78136888888889</v>
      </c>
      <c r="AB14" s="3">
        <v>1023.504464</v>
      </c>
      <c r="AC14" s="3">
        <v>1210.5050719999999</v>
      </c>
      <c r="AD14" s="3">
        <v>1427.2946959999999</v>
      </c>
      <c r="AE14" s="3">
        <v>1586.740448</v>
      </c>
      <c r="AF14" s="3">
        <v>1827.6074719999999</v>
      </c>
      <c r="AG14" s="3">
        <v>1873.8632</v>
      </c>
      <c r="AH14" s="3">
        <v>1947.5507200000002</v>
      </c>
      <c r="AI14" s="3">
        <v>1972.6523199999999</v>
      </c>
      <c r="AJ14" s="3">
        <v>1987.3526400000001</v>
      </c>
      <c r="AK14" s="3">
        <v>2050.343488</v>
      </c>
    </row>
    <row r="15" spans="1:37" x14ac:dyDescent="0.25">
      <c r="A15" s="69"/>
      <c r="B15" s="20">
        <v>2600</v>
      </c>
      <c r="C15" s="3">
        <f>_xll.Interp2dTab(-1,0,'Main Inj Duration'!$C$29:$R$29,'Main Inj Duration'!$B$30:$B$45,'Main Inj Duration'!$C$30:$R$45,C$2,'Fuel Pressure'!C38,0)</f>
        <v>0</v>
      </c>
      <c r="D15" s="3">
        <f>_xll.Interp2dTab(-1,0,'Main Inj Duration'!$C$29:$R$29,'Main Inj Duration'!$B$30:$B$45,'Main Inj Duration'!$C$30:$R$45,D$2,'Fuel Pressure'!D38,0)</f>
        <v>273.57580799999999</v>
      </c>
      <c r="E15" s="3">
        <f>_xll.Interp2dTab(-1,0,'Main Inj Duration'!$C$29:$R$29,'Main Inj Duration'!$B$30:$B$45,'Main Inj Duration'!$C$30:$R$45,E$2,'Fuel Pressure'!E38,0)</f>
        <v>373.56716799999998</v>
      </c>
      <c r="F15" s="3">
        <f>_xll.Interp2dTab(-1,0,'Main Inj Duration'!$C$29:$R$29,'Main Inj Duration'!$B$30:$B$45,'Main Inj Duration'!$C$30:$R$45,F$2,'Fuel Pressure'!F38,0)</f>
        <v>427.03900800000002</v>
      </c>
      <c r="G15" s="3">
        <f>_xll.Interp2dTab(-1,0,'Main Inj Duration'!$C$29:$R$29,'Main Inj Duration'!$B$30:$B$45,'Main Inj Duration'!$C$30:$R$45,G$2,'Fuel Pressure'!G38,0)</f>
        <v>605.89856000000009</v>
      </c>
      <c r="H15" s="3">
        <f>_xll.Interp2dTab(-1,0,'Main Inj Duration'!$C$29:$R$29,'Main Inj Duration'!$B$30:$B$45,'Main Inj Duration'!$C$30:$R$45,H$2,'Fuel Pressure'!H38,0)</f>
        <v>833.6476444444445</v>
      </c>
      <c r="I15" s="3">
        <f>_xll.Interp2dTab(-1,0,'Main Inj Duration'!$C$29:$R$29,'Main Inj Duration'!$B$30:$B$45,'Main Inj Duration'!$C$30:$R$45,I$2,'Fuel Pressure'!I38,0)</f>
        <v>1023.504464</v>
      </c>
      <c r="J15" s="3">
        <f>_xll.Interp2dTab(-1,0,'Main Inj Duration'!$C$29:$R$29,'Main Inj Duration'!$B$30:$B$45,'Main Inj Duration'!$C$30:$R$45,J$2,'Fuel Pressure'!J38,0)</f>
        <v>1210.5050719999999</v>
      </c>
      <c r="K15" s="3">
        <f>_xll.Interp2dTab(-1,0,'Main Inj Duration'!$C$29:$R$29,'Main Inj Duration'!$B$30:$B$45,'Main Inj Duration'!$C$30:$R$45,K$2,'Fuel Pressure'!K38,0)</f>
        <v>1391.505752</v>
      </c>
      <c r="L15" s="3">
        <f>_xll.Interp2dTab(-1,0,'Main Inj Duration'!$C$29:$R$29,'Main Inj Duration'!$B$30:$B$45,'Main Inj Duration'!$C$30:$R$45,L$2,'Fuel Pressure'!L38,0)</f>
        <v>1574.441384</v>
      </c>
      <c r="M15" s="3">
        <f>_xll.Interp2dTab(-1,0,'Main Inj Duration'!$C$29:$R$29,'Main Inj Duration'!$B$30:$B$45,'Main Inj Duration'!$C$30:$R$45,M$2,'Fuel Pressure'!M38,0)</f>
        <v>1788.2832799999999</v>
      </c>
      <c r="N15" s="3">
        <f>_xll.Interp2dTab(-1,0,'Main Inj Duration'!$C$29:$R$29,'Main Inj Duration'!$B$30:$B$45,'Main Inj Duration'!$C$30:$R$45,N$2,'Fuel Pressure'!N38,0)</f>
        <v>1831.1532</v>
      </c>
      <c r="O15" s="3">
        <f>_xll.Interp2dTab(-1,0,'Main Inj Duration'!$C$29:$R$29,'Main Inj Duration'!$B$30:$B$45,'Main Inj Duration'!$C$30:$R$45,O$2,'Fuel Pressure'!O38,0)</f>
        <v>1878.7027519999999</v>
      </c>
      <c r="P15" s="3">
        <f>_xll.Interp2dTab(-1,0,'Main Inj Duration'!$C$29:$R$29,'Main Inj Duration'!$B$30:$B$45,'Main Inj Duration'!$C$30:$R$45,P$2,'Fuel Pressure'!P38,0)</f>
        <v>1923.3213759999999</v>
      </c>
      <c r="Q15" s="3">
        <f>_xll.Interp2dTab(-1,0,'Main Inj Duration'!$C$29:$R$29,'Main Inj Duration'!$B$30:$B$45,'Main Inj Duration'!$C$30:$R$45,Q$2,'Fuel Pressure'!Q38,0)</f>
        <v>1929.1158680000001</v>
      </c>
      <c r="R15" s="3">
        <f>_xll.Interp2dTab(-1,0,'Main Inj Duration'!$C$29:$R$29,'Main Inj Duration'!$B$30:$B$45,'Main Inj Duration'!$C$30:$R$45,R$2,'Fuel Pressure'!R38,0)</f>
        <v>2005.1124480000001</v>
      </c>
      <c r="T15" s="67"/>
      <c r="U15" s="2">
        <v>2600</v>
      </c>
      <c r="V15" s="3">
        <v>0</v>
      </c>
      <c r="W15" s="3">
        <v>273.57580799999999</v>
      </c>
      <c r="X15" s="3">
        <v>373.56716799999998</v>
      </c>
      <c r="Y15" s="3">
        <v>427.03900800000002</v>
      </c>
      <c r="Z15" s="3">
        <v>605.89856000000009</v>
      </c>
      <c r="AA15" s="3">
        <v>833.6476444444445</v>
      </c>
      <c r="AB15" s="3">
        <v>1023.504464</v>
      </c>
      <c r="AC15" s="3">
        <v>1210.5050719999999</v>
      </c>
      <c r="AD15" s="3">
        <v>1391.505752</v>
      </c>
      <c r="AE15" s="3">
        <v>1574.441384</v>
      </c>
      <c r="AF15" s="3">
        <v>1788.2832799999999</v>
      </c>
      <c r="AG15" s="3">
        <v>1831.1532</v>
      </c>
      <c r="AH15" s="3">
        <v>1878.7027519999999</v>
      </c>
      <c r="AI15" s="3">
        <v>1923.3213759999999</v>
      </c>
      <c r="AJ15" s="3">
        <v>1929.1158680000001</v>
      </c>
      <c r="AK15" s="3">
        <v>2005.1124480000001</v>
      </c>
    </row>
    <row r="16" spans="1:37" x14ac:dyDescent="0.25">
      <c r="A16" s="69"/>
      <c r="B16" s="20">
        <v>2800</v>
      </c>
      <c r="C16" s="3">
        <f>_xll.Interp2dTab(-1,0,'Main Inj Duration'!$C$29:$R$29,'Main Inj Duration'!$B$30:$B$45,'Main Inj Duration'!$C$30:$R$45,C$2,'Fuel Pressure'!C39,0)</f>
        <v>0</v>
      </c>
      <c r="D16" s="3">
        <f>_xll.Interp2dTab(-1,0,'Main Inj Duration'!$C$29:$R$29,'Main Inj Duration'!$B$30:$B$45,'Main Inj Duration'!$C$30:$R$45,D$2,'Fuel Pressure'!D39,0)</f>
        <v>268.00089599999995</v>
      </c>
      <c r="E16" s="3">
        <f>_xll.Interp2dTab(-1,0,'Main Inj Duration'!$C$29:$R$29,'Main Inj Duration'!$B$30:$B$45,'Main Inj Duration'!$C$30:$R$45,E$2,'Fuel Pressure'!E39,0)</f>
        <v>350.41996799999998</v>
      </c>
      <c r="F16" s="3">
        <f>_xll.Interp2dTab(-1,0,'Main Inj Duration'!$C$29:$R$29,'Main Inj Duration'!$B$30:$B$45,'Main Inj Duration'!$C$30:$R$45,F$2,'Fuel Pressure'!F39,0)</f>
        <v>430.73023999999998</v>
      </c>
      <c r="G16" s="3">
        <f>_xll.Interp2dTab(-1,0,'Main Inj Duration'!$C$29:$R$29,'Main Inj Duration'!$B$30:$B$45,'Main Inj Duration'!$C$30:$R$45,G$2,'Fuel Pressure'!G39,0)</f>
        <v>566.17536000000007</v>
      </c>
      <c r="H16" s="3">
        <f>_xll.Interp2dTab(-1,0,'Main Inj Duration'!$C$29:$R$29,'Main Inj Duration'!$B$30:$B$45,'Main Inj Duration'!$C$30:$R$45,H$2,'Fuel Pressure'!H39,0)</f>
        <v>745.93768888888883</v>
      </c>
      <c r="I16" s="3">
        <f>_xll.Interp2dTab(-1,0,'Main Inj Duration'!$C$29:$R$29,'Main Inj Duration'!$B$30:$B$45,'Main Inj Duration'!$C$30:$R$45,I$2,'Fuel Pressure'!I39,0)</f>
        <v>920.77325199999996</v>
      </c>
      <c r="J16" s="3">
        <f>_xll.Interp2dTab(-1,0,'Main Inj Duration'!$C$29:$R$29,'Main Inj Duration'!$B$30:$B$45,'Main Inj Duration'!$C$30:$R$45,J$2,'Fuel Pressure'!J39,0)</f>
        <v>1120.5402960000001</v>
      </c>
      <c r="K16" s="3">
        <f>_xll.Interp2dTab(-1,0,'Main Inj Duration'!$C$29:$R$29,'Main Inj Duration'!$B$30:$B$45,'Main Inj Duration'!$C$30:$R$45,K$2,'Fuel Pressure'!K39,0)</f>
        <v>1291.802776</v>
      </c>
      <c r="L16" s="3">
        <f>_xll.Interp2dTab(-1,0,'Main Inj Duration'!$C$29:$R$29,'Main Inj Duration'!$B$30:$B$45,'Main Inj Duration'!$C$30:$R$45,L$2,'Fuel Pressure'!L39,0)</f>
        <v>1442.3821359999997</v>
      </c>
      <c r="M16" s="3">
        <f>_xll.Interp2dTab(-1,0,'Main Inj Duration'!$C$29:$R$29,'Main Inj Duration'!$B$30:$B$45,'Main Inj Duration'!$C$30:$R$45,M$2,'Fuel Pressure'!M39,0)</f>
        <v>1669.5564399999998</v>
      </c>
      <c r="N16" s="3">
        <f>_xll.Interp2dTab(-1,0,'Main Inj Duration'!$C$29:$R$29,'Main Inj Duration'!$B$30:$B$45,'Main Inj Duration'!$C$30:$R$45,N$2,'Fuel Pressure'!N39,0)</f>
        <v>1733.7728</v>
      </c>
      <c r="O16" s="3">
        <f>_xll.Interp2dTab(-1,0,'Main Inj Duration'!$C$29:$R$29,'Main Inj Duration'!$B$30:$B$45,'Main Inj Duration'!$C$30:$R$45,O$2,'Fuel Pressure'!O39,0)</f>
        <v>1811.0757120000001</v>
      </c>
      <c r="P16" s="3">
        <f>_xll.Interp2dTab(-1,0,'Main Inj Duration'!$C$29:$R$29,'Main Inj Duration'!$B$30:$B$45,'Main Inj Duration'!$C$30:$R$45,P$2,'Fuel Pressure'!P39,0)</f>
        <v>1853.1192880000001</v>
      </c>
      <c r="Q16" s="3">
        <f>_xll.Interp2dTab(-1,0,'Main Inj Duration'!$C$29:$R$29,'Main Inj Duration'!$B$30:$B$45,'Main Inj Duration'!$C$30:$R$45,Q$2,'Fuel Pressure'!Q39,0)</f>
        <v>1929.1158680000001</v>
      </c>
      <c r="R16" s="3">
        <f>_xll.Interp2dTab(-1,0,'Main Inj Duration'!$C$29:$R$29,'Main Inj Duration'!$B$30:$B$45,'Main Inj Duration'!$C$30:$R$45,R$2,'Fuel Pressure'!R39,0)</f>
        <v>2005.1124480000001</v>
      </c>
      <c r="T16" s="67"/>
      <c r="U16" s="2">
        <v>2800</v>
      </c>
      <c r="V16" s="3">
        <v>0</v>
      </c>
      <c r="W16" s="3">
        <v>268.00089599999995</v>
      </c>
      <c r="X16" s="3">
        <v>350.41996799999998</v>
      </c>
      <c r="Y16" s="3">
        <v>430.73023999999998</v>
      </c>
      <c r="Z16" s="3">
        <v>566.17536000000007</v>
      </c>
      <c r="AA16" s="3">
        <v>745.93768888888883</v>
      </c>
      <c r="AB16" s="3">
        <v>920.77325199999996</v>
      </c>
      <c r="AC16" s="3">
        <v>1120.5402960000001</v>
      </c>
      <c r="AD16" s="3">
        <v>1291.802776</v>
      </c>
      <c r="AE16" s="3">
        <v>1442.3821359999997</v>
      </c>
      <c r="AF16" s="3">
        <v>1669.5564399999998</v>
      </c>
      <c r="AG16" s="3">
        <v>1733.7728</v>
      </c>
      <c r="AH16" s="3">
        <v>1811.0757120000001</v>
      </c>
      <c r="AI16" s="3">
        <v>1853.1192880000001</v>
      </c>
      <c r="AJ16" s="3">
        <v>1929.1158680000001</v>
      </c>
      <c r="AK16" s="3">
        <v>2005.1124480000001</v>
      </c>
    </row>
    <row r="17" spans="1:37" x14ac:dyDescent="0.25">
      <c r="A17" s="69"/>
      <c r="B17" s="20">
        <v>2900</v>
      </c>
      <c r="C17" s="3">
        <f>_xll.Interp2dTab(-1,0,'Main Inj Duration'!$C$29:$R$29,'Main Inj Duration'!$B$30:$B$45,'Main Inj Duration'!$C$30:$R$45,C$2,'Fuel Pressure'!C40,0)</f>
        <v>0</v>
      </c>
      <c r="D17" s="3">
        <f>_xll.Interp2dTab(-1,0,'Main Inj Duration'!$C$29:$R$29,'Main Inj Duration'!$B$30:$B$45,'Main Inj Duration'!$C$30:$R$45,D$2,'Fuel Pressure'!D40,0)</f>
        <v>273.57580799999999</v>
      </c>
      <c r="E17" s="3">
        <f>_xll.Interp2dTab(-1,0,'Main Inj Duration'!$C$29:$R$29,'Main Inj Duration'!$B$30:$B$45,'Main Inj Duration'!$C$30:$R$45,E$2,'Fuel Pressure'!E40,0)</f>
        <v>366.001216</v>
      </c>
      <c r="F17" s="3">
        <f>_xll.Interp2dTab(-1,0,'Main Inj Duration'!$C$29:$R$29,'Main Inj Duration'!$B$30:$B$45,'Main Inj Duration'!$C$30:$R$45,F$2,'Fuel Pressure'!F40,0)</f>
        <v>419.59603200000004</v>
      </c>
      <c r="G17" s="3">
        <f>_xll.Interp2dTab(-1,0,'Main Inj Duration'!$C$29:$R$29,'Main Inj Duration'!$B$30:$B$45,'Main Inj Duration'!$C$30:$R$45,G$2,'Fuel Pressure'!G40,0)</f>
        <v>548.57573600000001</v>
      </c>
      <c r="H17" s="3">
        <f>_xll.Interp2dTab(-1,0,'Main Inj Duration'!$C$29:$R$29,'Main Inj Duration'!$B$30:$B$45,'Main Inj Duration'!$C$30:$R$45,H$2,'Fuel Pressure'!H40,0)</f>
        <v>700.98638222222212</v>
      </c>
      <c r="I17" s="3">
        <f>_xll.Interp2dTab(-1,0,'Main Inj Duration'!$C$29:$R$29,'Main Inj Duration'!$B$30:$B$45,'Main Inj Duration'!$C$30:$R$45,I$2,'Fuel Pressure'!I40,0)</f>
        <v>883.60839199999998</v>
      </c>
      <c r="J17" s="3">
        <f>_xll.Interp2dTab(-1,0,'Main Inj Duration'!$C$29:$R$29,'Main Inj Duration'!$B$30:$B$45,'Main Inj Duration'!$C$30:$R$45,J$2,'Fuel Pressure'!J40,0)</f>
        <v>1048.9035760000002</v>
      </c>
      <c r="K17" s="3">
        <f>_xll.Interp2dTab(-1,0,'Main Inj Duration'!$C$29:$R$29,'Main Inj Duration'!$B$30:$B$45,'Main Inj Duration'!$C$30:$R$45,K$2,'Fuel Pressure'!K40,0)</f>
        <v>1211.647696</v>
      </c>
      <c r="L17" s="3">
        <f>_xll.Interp2dTab(-1,0,'Main Inj Duration'!$C$29:$R$29,'Main Inj Duration'!$B$30:$B$45,'Main Inj Duration'!$C$30:$R$45,L$2,'Fuel Pressure'!L40,0)</f>
        <v>1345.5092480000001</v>
      </c>
      <c r="M17" s="3">
        <f>_xll.Interp2dTab(-1,0,'Main Inj Duration'!$C$29:$R$29,'Main Inj Duration'!$B$30:$B$45,'Main Inj Duration'!$C$30:$R$45,M$2,'Fuel Pressure'!M40,0)</f>
        <v>1548.5326640000001</v>
      </c>
      <c r="N17" s="3">
        <f>_xll.Interp2dTab(-1,0,'Main Inj Duration'!$C$29:$R$29,'Main Inj Duration'!$B$30:$B$45,'Main Inj Duration'!$C$30:$R$45,N$2,'Fuel Pressure'!N40,0)</f>
        <v>1701.1261280000001</v>
      </c>
      <c r="O17" s="3">
        <f>_xll.Interp2dTab(-1,0,'Main Inj Duration'!$C$29:$R$29,'Main Inj Duration'!$B$30:$B$45,'Main Inj Duration'!$C$30:$R$45,O$2,'Fuel Pressure'!O40,0)</f>
        <v>1777.1227080000001</v>
      </c>
      <c r="P17" s="3">
        <f>_xll.Interp2dTab(-1,0,'Main Inj Duration'!$C$29:$R$29,'Main Inj Duration'!$B$30:$B$45,'Main Inj Duration'!$C$30:$R$45,P$2,'Fuel Pressure'!P40,0)</f>
        <v>1853.1192880000001</v>
      </c>
      <c r="Q17" s="3">
        <f>_xll.Interp2dTab(-1,0,'Main Inj Duration'!$C$29:$R$29,'Main Inj Duration'!$B$30:$B$45,'Main Inj Duration'!$C$30:$R$45,Q$2,'Fuel Pressure'!Q40,0)</f>
        <v>1929.1158680000001</v>
      </c>
      <c r="R17" s="3">
        <f>_xll.Interp2dTab(-1,0,'Main Inj Duration'!$C$29:$R$29,'Main Inj Duration'!$B$30:$B$45,'Main Inj Duration'!$C$30:$R$45,R$2,'Fuel Pressure'!R40,0)</f>
        <v>2005.1124480000001</v>
      </c>
      <c r="T17" s="67"/>
      <c r="U17" s="2">
        <v>2900</v>
      </c>
      <c r="V17" s="3">
        <v>0</v>
      </c>
      <c r="W17" s="3">
        <v>273.57580799999999</v>
      </c>
      <c r="X17" s="3">
        <v>366.001216</v>
      </c>
      <c r="Y17" s="3">
        <v>419.59603200000004</v>
      </c>
      <c r="Z17" s="3">
        <v>548.57573600000001</v>
      </c>
      <c r="AA17" s="3">
        <v>700.98638222222212</v>
      </c>
      <c r="AB17" s="3">
        <v>883.60839199999998</v>
      </c>
      <c r="AC17" s="3">
        <v>1048.9035760000002</v>
      </c>
      <c r="AD17" s="3">
        <v>1211.647696</v>
      </c>
      <c r="AE17" s="3">
        <v>1345.5092480000001</v>
      </c>
      <c r="AF17" s="3">
        <v>1548.5326640000001</v>
      </c>
      <c r="AG17" s="3">
        <v>1701.1261280000001</v>
      </c>
      <c r="AH17" s="3">
        <v>1777.1227080000001</v>
      </c>
      <c r="AI17" s="3">
        <v>1853.1192880000001</v>
      </c>
      <c r="AJ17" s="3">
        <v>1929.1158680000001</v>
      </c>
      <c r="AK17" s="3">
        <v>2005.1124480000001</v>
      </c>
    </row>
    <row r="18" spans="1:37" x14ac:dyDescent="0.25">
      <c r="A18" s="69"/>
      <c r="B18" s="20">
        <v>3000</v>
      </c>
      <c r="C18" s="3">
        <f>_xll.Interp2dTab(-1,0,'Main Inj Duration'!$C$29:$R$29,'Main Inj Duration'!$B$30:$B$45,'Main Inj Duration'!$C$30:$R$45,C$2,'Fuel Pressure'!C41,0)</f>
        <v>0</v>
      </c>
      <c r="D18" s="3">
        <f>_xll.Interp2dTab(-1,0,'Main Inj Duration'!$C$29:$R$29,'Main Inj Duration'!$B$30:$B$45,'Main Inj Duration'!$C$30:$R$45,D$2,'Fuel Pressure'!D41,0)</f>
        <v>279.20432</v>
      </c>
      <c r="E18" s="3">
        <f>_xll.Interp2dTab(-1,0,'Main Inj Duration'!$C$29:$R$29,'Main Inj Duration'!$B$30:$B$45,'Main Inj Duration'!$C$30:$R$45,E$2,'Fuel Pressure'!E41,0)</f>
        <v>345.19423999999998</v>
      </c>
      <c r="F18" s="3">
        <f>_xll.Interp2dTab(-1,0,'Main Inj Duration'!$C$29:$R$29,'Main Inj Duration'!$B$30:$B$45,'Main Inj Duration'!$C$30:$R$45,F$2,'Fuel Pressure'!F41,0)</f>
        <v>407.19236799999999</v>
      </c>
      <c r="G18" s="3">
        <f>_xll.Interp2dTab(-1,0,'Main Inj Duration'!$C$29:$R$29,'Main Inj Duration'!$B$30:$B$45,'Main Inj Duration'!$C$30:$R$45,G$2,'Fuel Pressure'!G41,0)</f>
        <v>514.862256</v>
      </c>
      <c r="H18" s="3">
        <f>_xll.Interp2dTab(-1,0,'Main Inj Duration'!$C$29:$R$29,'Main Inj Duration'!$B$30:$B$45,'Main Inj Duration'!$C$30:$R$45,H$2,'Fuel Pressure'!H41,0)</f>
        <v>682.1924977777777</v>
      </c>
      <c r="I18" s="3">
        <f>_xll.Interp2dTab(-1,0,'Main Inj Duration'!$C$29:$R$29,'Main Inj Duration'!$B$30:$B$45,'Main Inj Duration'!$C$30:$R$45,I$2,'Fuel Pressure'!I41,0)</f>
        <v>846.46313999999995</v>
      </c>
      <c r="J18" s="3">
        <f>_xll.Interp2dTab(-1,0,'Main Inj Duration'!$C$29:$R$29,'Main Inj Duration'!$B$30:$B$45,'Main Inj Duration'!$C$30:$R$45,J$2,'Fuel Pressure'!J41,0)</f>
        <v>1007.4562999999999</v>
      </c>
      <c r="K18" s="3">
        <f>_xll.Interp2dTab(-1,0,'Main Inj Duration'!$C$29:$R$29,'Main Inj Duration'!$B$30:$B$45,'Main Inj Duration'!$C$30:$R$45,K$2,'Fuel Pressure'!K41,0)</f>
        <v>1164.94946</v>
      </c>
      <c r="L18" s="3">
        <f>_xll.Interp2dTab(-1,0,'Main Inj Duration'!$C$29:$R$29,'Main Inj Duration'!$B$30:$B$45,'Main Inj Duration'!$C$30:$R$45,L$2,'Fuel Pressure'!L41,0)</f>
        <v>1318.94262</v>
      </c>
      <c r="M18" s="3">
        <f>_xll.Interp2dTab(-1,0,'Main Inj Duration'!$C$29:$R$29,'Main Inj Duration'!$B$30:$B$45,'Main Inj Duration'!$C$30:$R$45,M$2,'Fuel Pressure'!M41,0)</f>
        <v>1548.5326640000001</v>
      </c>
      <c r="N18" s="3">
        <f>_xll.Interp2dTab(-1,0,'Main Inj Duration'!$C$29:$R$29,'Main Inj Duration'!$B$30:$B$45,'Main Inj Duration'!$C$30:$R$45,N$2,'Fuel Pressure'!N41,0)</f>
        <v>1701.1261280000001</v>
      </c>
      <c r="O18" s="3">
        <f>_xll.Interp2dTab(-1,0,'Main Inj Duration'!$C$29:$R$29,'Main Inj Duration'!$B$30:$B$45,'Main Inj Duration'!$C$30:$R$45,O$2,'Fuel Pressure'!O41,0)</f>
        <v>1777.1227080000001</v>
      </c>
      <c r="P18" s="3">
        <f>_xll.Interp2dTab(-1,0,'Main Inj Duration'!$C$29:$R$29,'Main Inj Duration'!$B$30:$B$45,'Main Inj Duration'!$C$30:$R$45,P$2,'Fuel Pressure'!P41,0)</f>
        <v>1853.1192880000001</v>
      </c>
      <c r="Q18" s="3">
        <f>_xll.Interp2dTab(-1,0,'Main Inj Duration'!$C$29:$R$29,'Main Inj Duration'!$B$30:$B$45,'Main Inj Duration'!$C$30:$R$45,Q$2,'Fuel Pressure'!Q41,0)</f>
        <v>1929.1158680000001</v>
      </c>
      <c r="R18" s="3">
        <f>_xll.Interp2dTab(-1,0,'Main Inj Duration'!$C$29:$R$29,'Main Inj Duration'!$B$30:$B$45,'Main Inj Duration'!$C$30:$R$45,R$2,'Fuel Pressure'!R41,0)</f>
        <v>2005.1124480000001</v>
      </c>
      <c r="T18" s="67"/>
      <c r="U18" s="2">
        <v>3000</v>
      </c>
      <c r="V18" s="3">
        <v>0</v>
      </c>
      <c r="W18" s="3">
        <v>279.20432</v>
      </c>
      <c r="X18" s="3">
        <v>345.19423999999998</v>
      </c>
      <c r="Y18" s="3">
        <v>407.19236799999999</v>
      </c>
      <c r="Z18" s="3">
        <v>514.862256</v>
      </c>
      <c r="AA18" s="3">
        <v>682.1924977777777</v>
      </c>
      <c r="AB18" s="3">
        <v>846.46313999999995</v>
      </c>
      <c r="AC18" s="3">
        <v>1007.4562999999999</v>
      </c>
      <c r="AD18" s="3">
        <v>1164.94946</v>
      </c>
      <c r="AE18" s="3">
        <v>1318.94262</v>
      </c>
      <c r="AF18" s="3">
        <v>1548.5326640000001</v>
      </c>
      <c r="AG18" s="3">
        <v>1701.1261280000001</v>
      </c>
      <c r="AH18" s="3">
        <v>1777.1227080000001</v>
      </c>
      <c r="AI18" s="3">
        <v>1853.1192880000001</v>
      </c>
      <c r="AJ18" s="3">
        <v>1929.1158680000001</v>
      </c>
      <c r="AK18" s="3">
        <v>2005.1124480000001</v>
      </c>
    </row>
    <row r="19" spans="1:37" x14ac:dyDescent="0.25">
      <c r="A19" s="69"/>
      <c r="B19" s="20">
        <v>3200</v>
      </c>
      <c r="C19" s="3">
        <f>_xll.Interp2dTab(-1,0,'Main Inj Duration'!$C$29:$R$29,'Main Inj Duration'!$B$30:$B$45,'Main Inj Duration'!$C$30:$R$45,C$2,'Fuel Pressure'!C42,0)</f>
        <v>0</v>
      </c>
      <c r="D19" s="3">
        <f>_xll.Interp2dTab(-1,0,'Main Inj Duration'!$C$29:$R$29,'Main Inj Duration'!$B$30:$B$45,'Main Inj Duration'!$C$30:$R$45,D$2,'Fuel Pressure'!D42,0)</f>
        <v>279.20432</v>
      </c>
      <c r="E19" s="3">
        <f>_xll.Interp2dTab(-1,0,'Main Inj Duration'!$C$29:$R$29,'Main Inj Duration'!$B$30:$B$45,'Main Inj Duration'!$C$30:$R$45,E$2,'Fuel Pressure'!E42,0)</f>
        <v>345.19423999999998</v>
      </c>
      <c r="F19" s="3">
        <f>_xll.Interp2dTab(-1,0,'Main Inj Duration'!$C$29:$R$29,'Main Inj Duration'!$B$30:$B$45,'Main Inj Duration'!$C$30:$R$45,F$2,'Fuel Pressure'!F42,0)</f>
        <v>407.19236799999999</v>
      </c>
      <c r="G19" s="3">
        <f>_xll.Interp2dTab(-1,0,'Main Inj Duration'!$C$29:$R$29,'Main Inj Duration'!$B$30:$B$45,'Main Inj Duration'!$C$30:$R$45,G$2,'Fuel Pressure'!G42,0)</f>
        <v>498.08774399999999</v>
      </c>
      <c r="H19" s="3">
        <f>_xll.Interp2dTab(-1,0,'Main Inj Duration'!$C$29:$R$29,'Main Inj Duration'!$B$30:$B$45,'Main Inj Duration'!$C$30:$R$45,H$2,'Fuel Pressure'!H42,0)</f>
        <v>682.1924977777777</v>
      </c>
      <c r="I19" s="3">
        <f>_xll.Interp2dTab(-1,0,'Main Inj Duration'!$C$29:$R$29,'Main Inj Duration'!$B$30:$B$45,'Main Inj Duration'!$C$30:$R$45,I$2,'Fuel Pressure'!I42,0)</f>
        <v>846.46313999999995</v>
      </c>
      <c r="J19" s="3">
        <f>_xll.Interp2dTab(-1,0,'Main Inj Duration'!$C$29:$R$29,'Main Inj Duration'!$B$30:$B$45,'Main Inj Duration'!$C$30:$R$45,J$2,'Fuel Pressure'!J42,0)</f>
        <v>1007.4562999999999</v>
      </c>
      <c r="K19" s="3">
        <f>_xll.Interp2dTab(-1,0,'Main Inj Duration'!$C$29:$R$29,'Main Inj Duration'!$B$30:$B$45,'Main Inj Duration'!$C$30:$R$45,K$2,'Fuel Pressure'!K42,0)</f>
        <v>1164.94946</v>
      </c>
      <c r="L19" s="3">
        <f>_xll.Interp2dTab(-1,0,'Main Inj Duration'!$C$29:$R$29,'Main Inj Duration'!$B$30:$B$45,'Main Inj Duration'!$C$30:$R$45,L$2,'Fuel Pressure'!L42,0)</f>
        <v>1318.94262</v>
      </c>
      <c r="M19" s="3">
        <f>_xll.Interp2dTab(-1,0,'Main Inj Duration'!$C$29:$R$29,'Main Inj Duration'!$B$30:$B$45,'Main Inj Duration'!$C$30:$R$45,M$2,'Fuel Pressure'!M42,0)</f>
        <v>1548.5326640000001</v>
      </c>
      <c r="N19" s="3">
        <f>_xll.Interp2dTab(-1,0,'Main Inj Duration'!$C$29:$R$29,'Main Inj Duration'!$B$30:$B$45,'Main Inj Duration'!$C$30:$R$45,N$2,'Fuel Pressure'!N42,0)</f>
        <v>1701.1261280000001</v>
      </c>
      <c r="O19" s="3">
        <f>_xll.Interp2dTab(-1,0,'Main Inj Duration'!$C$29:$R$29,'Main Inj Duration'!$B$30:$B$45,'Main Inj Duration'!$C$30:$R$45,O$2,'Fuel Pressure'!O42,0)</f>
        <v>1777.1227080000001</v>
      </c>
      <c r="P19" s="3">
        <f>_xll.Interp2dTab(-1,0,'Main Inj Duration'!$C$29:$R$29,'Main Inj Duration'!$B$30:$B$45,'Main Inj Duration'!$C$30:$R$45,P$2,'Fuel Pressure'!P42,0)</f>
        <v>1853.1192880000001</v>
      </c>
      <c r="Q19" s="3">
        <f>_xll.Interp2dTab(-1,0,'Main Inj Duration'!$C$29:$R$29,'Main Inj Duration'!$B$30:$B$45,'Main Inj Duration'!$C$30:$R$45,Q$2,'Fuel Pressure'!Q42,0)</f>
        <v>1929.1158680000001</v>
      </c>
      <c r="R19" s="3">
        <f>_xll.Interp2dTab(-1,0,'Main Inj Duration'!$C$29:$R$29,'Main Inj Duration'!$B$30:$B$45,'Main Inj Duration'!$C$30:$R$45,R$2,'Fuel Pressure'!R42,0)</f>
        <v>2005.1124480000001</v>
      </c>
      <c r="T19" s="67"/>
      <c r="U19" s="2">
        <v>3200</v>
      </c>
      <c r="V19" s="3">
        <v>0</v>
      </c>
      <c r="W19" s="3">
        <v>279.20432</v>
      </c>
      <c r="X19" s="3">
        <v>345.19423999999998</v>
      </c>
      <c r="Y19" s="3">
        <v>407.19236799999999</v>
      </c>
      <c r="Z19" s="3">
        <v>498.08774399999999</v>
      </c>
      <c r="AA19" s="3">
        <v>682.1924977777777</v>
      </c>
      <c r="AB19" s="3">
        <v>846.46313999999995</v>
      </c>
      <c r="AC19" s="3">
        <v>1007.4562999999999</v>
      </c>
      <c r="AD19" s="3">
        <v>1164.94946</v>
      </c>
      <c r="AE19" s="3">
        <v>1318.94262</v>
      </c>
      <c r="AF19" s="3">
        <v>1548.5326640000001</v>
      </c>
      <c r="AG19" s="3">
        <v>1701.1261280000001</v>
      </c>
      <c r="AH19" s="3">
        <v>1777.1227080000001</v>
      </c>
      <c r="AI19" s="3">
        <v>1853.1192880000001</v>
      </c>
      <c r="AJ19" s="3">
        <v>1929.1158680000001</v>
      </c>
      <c r="AK19" s="3">
        <v>2005.1124480000001</v>
      </c>
    </row>
    <row r="20" spans="1:37" x14ac:dyDescent="0.25">
      <c r="A20" s="69"/>
      <c r="B20" s="20">
        <v>3300</v>
      </c>
      <c r="C20" s="3">
        <f>_xll.Interp2dTab(-1,0,'Main Inj Duration'!$C$29:$R$29,'Main Inj Duration'!$B$30:$B$45,'Main Inj Duration'!$C$30:$R$45,C$2,'Fuel Pressure'!C43,0)</f>
        <v>0</v>
      </c>
      <c r="D20" s="3">
        <f>_xll.Interp2dTab(-1,0,'Main Inj Duration'!$C$29:$R$29,'Main Inj Duration'!$B$30:$B$45,'Main Inj Duration'!$C$30:$R$45,D$2,'Fuel Pressure'!D43,0)</f>
        <v>279.20432</v>
      </c>
      <c r="E20" s="3">
        <f>_xll.Interp2dTab(-1,0,'Main Inj Duration'!$C$29:$R$29,'Main Inj Duration'!$B$30:$B$45,'Main Inj Duration'!$C$30:$R$45,E$2,'Fuel Pressure'!E43,0)</f>
        <v>348.6605653333333</v>
      </c>
      <c r="F20" s="3">
        <f>_xll.Interp2dTab(-1,0,'Main Inj Duration'!$C$29:$R$29,'Main Inj Duration'!$B$30:$B$45,'Main Inj Duration'!$C$30:$R$45,F$2,'Fuel Pressure'!F43,0)</f>
        <v>407.19236799999999</v>
      </c>
      <c r="G20" s="3">
        <f>_xll.Interp2dTab(-1,0,'Main Inj Duration'!$C$29:$R$29,'Main Inj Duration'!$B$30:$B$45,'Main Inj Duration'!$C$30:$R$45,G$2,'Fuel Pressure'!G43,0)</f>
        <v>503.67924800000003</v>
      </c>
      <c r="H20" s="3">
        <f>_xll.Interp2dTab(-1,0,'Main Inj Duration'!$C$29:$R$29,'Main Inj Duration'!$B$30:$B$45,'Main Inj Duration'!$C$30:$R$45,H$2,'Fuel Pressure'!H43,0)</f>
        <v>694.65178074074061</v>
      </c>
      <c r="I20" s="3">
        <f>_xll.Interp2dTab(-1,0,'Main Inj Duration'!$C$29:$R$29,'Main Inj Duration'!$B$30:$B$45,'Main Inj Duration'!$C$30:$R$45,I$2,'Fuel Pressure'!I43,0)</f>
        <v>858.83181866666655</v>
      </c>
      <c r="J20" s="3">
        <f>_xll.Interp2dTab(-1,0,'Main Inj Duration'!$C$29:$R$29,'Main Inj Duration'!$B$30:$B$45,'Main Inj Duration'!$C$30:$R$45,J$2,'Fuel Pressure'!J43,0)</f>
        <v>1021.2591893333333</v>
      </c>
      <c r="K20" s="3">
        <f>_xll.Interp2dTab(-1,0,'Main Inj Duration'!$C$29:$R$29,'Main Inj Duration'!$B$30:$B$45,'Main Inj Duration'!$C$30:$R$45,K$2,'Fuel Pressure'!K43,0)</f>
        <v>1180.5019093333333</v>
      </c>
      <c r="L20" s="3">
        <f>_xll.Interp2dTab(-1,0,'Main Inj Duration'!$C$29:$R$29,'Main Inj Duration'!$B$30:$B$45,'Main Inj Duration'!$C$30:$R$45,L$2,'Fuel Pressure'!L43,0)</f>
        <v>1336.5599786666667</v>
      </c>
      <c r="M20" s="3">
        <f>_xll.Interp2dTab(-1,0,'Main Inj Duration'!$C$29:$R$29,'Main Inj Duration'!$B$30:$B$45,'Main Inj Duration'!$C$30:$R$45,M$2,'Fuel Pressure'!M43,0)</f>
        <v>1568.682773333333</v>
      </c>
      <c r="N20" s="3">
        <f>_xll.Interp2dTab(-1,0,'Main Inj Duration'!$C$29:$R$29,'Main Inj Duration'!$B$30:$B$45,'Main Inj Duration'!$C$30:$R$45,N$2,'Fuel Pressure'!N43,0)</f>
        <v>1722.7765333333332</v>
      </c>
      <c r="O20" s="3">
        <f>_xll.Interp2dTab(-1,0,'Main Inj Duration'!$C$29:$R$29,'Main Inj Duration'!$B$30:$B$45,'Main Inj Duration'!$C$30:$R$45,O$2,'Fuel Pressure'!O43,0)</f>
        <v>1799.6395946666664</v>
      </c>
      <c r="P20" s="3">
        <f>_xll.Interp2dTab(-1,0,'Main Inj Duration'!$C$29:$R$29,'Main Inj Duration'!$B$30:$B$45,'Main Inj Duration'!$C$30:$R$45,P$2,'Fuel Pressure'!P43,0)</f>
        <v>1876.5026559999999</v>
      </c>
      <c r="Q20" s="3">
        <f>_xll.Interp2dTab(-1,0,'Main Inj Duration'!$C$29:$R$29,'Main Inj Duration'!$B$30:$B$45,'Main Inj Duration'!$C$30:$R$45,Q$2,'Fuel Pressure'!Q43,0)</f>
        <v>1953.3657173333331</v>
      </c>
      <c r="R20" s="3">
        <f>_xll.Interp2dTab(-1,0,'Main Inj Duration'!$C$29:$R$29,'Main Inj Duration'!$B$30:$B$45,'Main Inj Duration'!$C$30:$R$45,R$2,'Fuel Pressure'!R43,0)</f>
        <v>2030.2287786666666</v>
      </c>
      <c r="T20" s="67"/>
      <c r="U20" s="2">
        <v>3300</v>
      </c>
      <c r="V20" s="3">
        <v>0</v>
      </c>
      <c r="W20" s="3">
        <v>279.20432</v>
      </c>
      <c r="X20" s="3">
        <v>348.6605653333333</v>
      </c>
      <c r="Y20" s="3">
        <v>407.19236799999999</v>
      </c>
      <c r="Z20" s="3">
        <v>503.67924800000003</v>
      </c>
      <c r="AA20" s="3">
        <v>694.65178074074061</v>
      </c>
      <c r="AB20" s="3">
        <v>858.83181866666655</v>
      </c>
      <c r="AC20" s="3">
        <v>1021.2591893333333</v>
      </c>
      <c r="AD20" s="3">
        <v>1180.5019093333333</v>
      </c>
      <c r="AE20" s="3">
        <v>1336.5599786666667</v>
      </c>
      <c r="AF20" s="3">
        <v>1568.682773333333</v>
      </c>
      <c r="AG20" s="3">
        <v>1722.7765333333332</v>
      </c>
      <c r="AH20" s="3">
        <v>1799.6395946666664</v>
      </c>
      <c r="AI20" s="3">
        <v>1876.5026559999999</v>
      </c>
      <c r="AJ20" s="3">
        <v>1953.3657173333331</v>
      </c>
      <c r="AK20" s="3">
        <v>2030.2287786666666</v>
      </c>
    </row>
    <row r="21" spans="1:37" x14ac:dyDescent="0.25">
      <c r="A21" s="69"/>
      <c r="B21" s="20">
        <v>3500</v>
      </c>
      <c r="C21" s="3">
        <f>_xll.Interp2dTab(-1,0,'Main Inj Duration'!$C$29:$R$29,'Main Inj Duration'!$B$30:$B$45,'Main Inj Duration'!$C$30:$R$45,C$2,'Fuel Pressure'!C44,0)</f>
        <v>0</v>
      </c>
      <c r="D21" s="3">
        <f>_xll.Interp2dTab(-1,0,'Main Inj Duration'!$C$29:$R$29,'Main Inj Duration'!$B$30:$B$45,'Main Inj Duration'!$C$30:$R$45,D$2,'Fuel Pressure'!D44,0)</f>
        <v>279.20432</v>
      </c>
      <c r="E21" s="3">
        <f>_xll.Interp2dTab(-1,0,'Main Inj Duration'!$C$29:$R$29,'Main Inj Duration'!$B$30:$B$45,'Main Inj Duration'!$C$30:$R$45,E$2,'Fuel Pressure'!E44,0)</f>
        <v>355.59667200000001</v>
      </c>
      <c r="F21" s="3">
        <f>_xll.Interp2dTab(-1,0,'Main Inj Duration'!$C$29:$R$29,'Main Inj Duration'!$B$30:$B$45,'Main Inj Duration'!$C$30:$R$45,F$2,'Fuel Pressure'!F44,0)</f>
        <v>407.19236799999999</v>
      </c>
      <c r="G21" s="3">
        <f>_xll.Interp2dTab(-1,0,'Main Inj Duration'!$C$29:$R$29,'Main Inj Duration'!$B$30:$B$45,'Main Inj Duration'!$C$30:$R$45,G$2,'Fuel Pressure'!G44,0)</f>
        <v>514.862256</v>
      </c>
      <c r="H21" s="3">
        <f>_xll.Interp2dTab(-1,0,'Main Inj Duration'!$C$29:$R$29,'Main Inj Duration'!$B$30:$B$45,'Main Inj Duration'!$C$30:$R$45,H$2,'Fuel Pressure'!H44,0)</f>
        <v>719.62472888888885</v>
      </c>
      <c r="I21" s="3">
        <f>_xll.Interp2dTab(-1,0,'Main Inj Duration'!$C$29:$R$29,'Main Inj Duration'!$B$30:$B$45,'Main Inj Duration'!$C$30:$R$45,I$2,'Fuel Pressure'!I44,0)</f>
        <v>883.60839199999998</v>
      </c>
      <c r="J21" s="3">
        <f>_xll.Interp2dTab(-1,0,'Main Inj Duration'!$C$29:$R$29,'Main Inj Duration'!$B$30:$B$45,'Main Inj Duration'!$C$30:$R$45,J$2,'Fuel Pressure'!J44,0)</f>
        <v>1048.9035760000002</v>
      </c>
      <c r="K21" s="3">
        <f>_xll.Interp2dTab(-1,0,'Main Inj Duration'!$C$29:$R$29,'Main Inj Duration'!$B$30:$B$45,'Main Inj Duration'!$C$30:$R$45,K$2,'Fuel Pressure'!K44,0)</f>
        <v>1211.647696</v>
      </c>
      <c r="L21" s="3">
        <f>_xll.Interp2dTab(-1,0,'Main Inj Duration'!$C$29:$R$29,'Main Inj Duration'!$B$30:$B$45,'Main Inj Duration'!$C$30:$R$45,L$2,'Fuel Pressure'!L44,0)</f>
        <v>1371.8407520000001</v>
      </c>
      <c r="M21" s="3">
        <f>_xll.Interp2dTab(-1,0,'Main Inj Duration'!$C$29:$R$29,'Main Inj Duration'!$B$30:$B$45,'Main Inj Duration'!$C$30:$R$45,M$2,'Fuel Pressure'!M44,0)</f>
        <v>1609.03224</v>
      </c>
      <c r="N21" s="3">
        <f>_xll.Interp2dTab(-1,0,'Main Inj Duration'!$C$29:$R$29,'Main Inj Duration'!$B$30:$B$45,'Main Inj Duration'!$C$30:$R$45,N$2,'Fuel Pressure'!N44,0)</f>
        <v>1766.1271999999999</v>
      </c>
      <c r="O21" s="3">
        <f>_xll.Interp2dTab(-1,0,'Main Inj Duration'!$C$29:$R$29,'Main Inj Duration'!$B$30:$B$45,'Main Inj Duration'!$C$30:$R$45,O$2,'Fuel Pressure'!O44,0)</f>
        <v>1844.7242880000001</v>
      </c>
      <c r="P21" s="3">
        <f>_xll.Interp2dTab(-1,0,'Main Inj Duration'!$C$29:$R$29,'Main Inj Duration'!$B$30:$B$45,'Main Inj Duration'!$C$30:$R$45,P$2,'Fuel Pressure'!P44,0)</f>
        <v>1923.3213759999999</v>
      </c>
      <c r="Q21" s="3">
        <f>_xll.Interp2dTab(-1,0,'Main Inj Duration'!$C$29:$R$29,'Main Inj Duration'!$B$30:$B$45,'Main Inj Duration'!$C$30:$R$45,Q$2,'Fuel Pressure'!Q44,0)</f>
        <v>2001.9184639999999</v>
      </c>
      <c r="R21" s="3">
        <f>_xll.Interp2dTab(-1,0,'Main Inj Duration'!$C$29:$R$29,'Main Inj Duration'!$B$30:$B$45,'Main Inj Duration'!$C$30:$R$45,R$2,'Fuel Pressure'!R44,0)</f>
        <v>2080.5155519999998</v>
      </c>
      <c r="T21" s="67"/>
      <c r="U21" s="2">
        <v>3500</v>
      </c>
      <c r="V21" s="3">
        <v>0</v>
      </c>
      <c r="W21" s="3">
        <v>279.20432</v>
      </c>
      <c r="X21" s="3">
        <v>355.59667200000001</v>
      </c>
      <c r="Y21" s="3">
        <v>407.19236799999999</v>
      </c>
      <c r="Z21" s="3">
        <v>514.862256</v>
      </c>
      <c r="AA21" s="3">
        <v>719.62472888888885</v>
      </c>
      <c r="AB21" s="3">
        <v>883.60839199999998</v>
      </c>
      <c r="AC21" s="3">
        <v>1048.9035760000002</v>
      </c>
      <c r="AD21" s="3">
        <v>1211.647696</v>
      </c>
      <c r="AE21" s="3">
        <v>1371.8407520000001</v>
      </c>
      <c r="AF21" s="3">
        <v>1609.03224</v>
      </c>
      <c r="AG21" s="3">
        <v>1766.1271999999999</v>
      </c>
      <c r="AH21" s="3">
        <v>1844.7242880000001</v>
      </c>
      <c r="AI21" s="3">
        <v>1923.3213759999999</v>
      </c>
      <c r="AJ21" s="3">
        <v>2001.9184639999999</v>
      </c>
      <c r="AK21" s="3">
        <v>2080.5155519999998</v>
      </c>
    </row>
  </sheetData>
  <sheetProtection password="BAE5" sheet="1" objects="1" scenarios="1"/>
  <mergeCells count="6">
    <mergeCell ref="A1:B2"/>
    <mergeCell ref="C1:R1"/>
    <mergeCell ref="A3:A21"/>
    <mergeCell ref="T1:U2"/>
    <mergeCell ref="V1:AK1"/>
    <mergeCell ref="T3:T21"/>
  </mergeCells>
  <conditionalFormatting sqref="C3:R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AK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1:AK21"/>
  <sheetViews>
    <sheetView zoomScaleNormal="100" workbookViewId="0">
      <selection activeCell="AC39" sqref="AC39"/>
    </sheetView>
  </sheetViews>
  <sheetFormatPr defaultColWidth="8.85546875" defaultRowHeight="15" x14ac:dyDescent="0.25"/>
  <cols>
    <col min="1" max="1" width="5.28515625" style="9" bestFit="1" customWidth="1"/>
    <col min="2" max="2" width="6.42578125" style="9" customWidth="1"/>
    <col min="3" max="3" width="2.28515625" style="9" bestFit="1" customWidth="1"/>
    <col min="4" max="9" width="4.42578125" style="9" bestFit="1" customWidth="1"/>
    <col min="10" max="11" width="3.42578125" style="9" bestFit="1" customWidth="1"/>
    <col min="12" max="18" width="4.42578125" style="9" bestFit="1" customWidth="1"/>
    <col min="19" max="19" width="8.85546875" style="9"/>
    <col min="20" max="20" width="5.28515625" style="9" bestFit="1" customWidth="1"/>
    <col min="21" max="21" width="7.140625" style="9" customWidth="1"/>
    <col min="22" max="22" width="2.28515625" style="9" bestFit="1" customWidth="1"/>
    <col min="23" max="28" width="4.42578125" style="9" bestFit="1" customWidth="1"/>
    <col min="29" max="30" width="3.42578125" style="9" bestFit="1" customWidth="1"/>
    <col min="31" max="37" width="4.42578125" style="9" bestFit="1" customWidth="1"/>
    <col min="38" max="16384" width="8.85546875" style="9"/>
  </cols>
  <sheetData>
    <row r="1" spans="1:37" x14ac:dyDescent="0.25">
      <c r="A1" s="48" t="s">
        <v>19</v>
      </c>
      <c r="B1" s="48"/>
      <c r="C1" s="49" t="s">
        <v>10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T1" s="47" t="s">
        <v>0</v>
      </c>
      <c r="U1" s="47"/>
      <c r="V1" s="46" t="s">
        <v>10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</row>
    <row r="2" spans="1:37" x14ac:dyDescent="0.25">
      <c r="A2" s="48"/>
      <c r="B2" s="48"/>
      <c r="C2" s="19">
        <v>0</v>
      </c>
      <c r="D2" s="19">
        <v>10</v>
      </c>
      <c r="E2" s="19">
        <v>20</v>
      </c>
      <c r="F2" s="19">
        <v>30</v>
      </c>
      <c r="G2" s="19">
        <v>45</v>
      </c>
      <c r="H2" s="19">
        <v>55</v>
      </c>
      <c r="I2" s="19">
        <v>65</v>
      </c>
      <c r="J2" s="19">
        <v>75</v>
      </c>
      <c r="K2" s="19">
        <v>85</v>
      </c>
      <c r="L2" s="19">
        <v>95</v>
      </c>
      <c r="M2" s="19">
        <v>110</v>
      </c>
      <c r="N2" s="19">
        <v>120</v>
      </c>
      <c r="O2" s="19">
        <v>125</v>
      </c>
      <c r="P2" s="19">
        <v>130</v>
      </c>
      <c r="Q2" s="19">
        <v>135</v>
      </c>
      <c r="R2" s="19">
        <v>140</v>
      </c>
      <c r="T2" s="47"/>
      <c r="U2" s="47"/>
      <c r="V2" s="7">
        <v>0</v>
      </c>
      <c r="W2" s="7">
        <v>10</v>
      </c>
      <c r="X2" s="7">
        <v>20</v>
      </c>
      <c r="Y2" s="7">
        <v>30</v>
      </c>
      <c r="Z2" s="7">
        <v>45</v>
      </c>
      <c r="AA2" s="7">
        <v>55</v>
      </c>
      <c r="AB2" s="7">
        <v>65</v>
      </c>
      <c r="AC2" s="7">
        <v>75</v>
      </c>
      <c r="AD2" s="7">
        <v>85</v>
      </c>
      <c r="AE2" s="7">
        <v>95</v>
      </c>
      <c r="AF2" s="7">
        <v>110</v>
      </c>
      <c r="AG2" s="7">
        <v>120</v>
      </c>
      <c r="AH2" s="7">
        <v>125</v>
      </c>
      <c r="AI2" s="7">
        <v>130</v>
      </c>
      <c r="AJ2" s="7">
        <v>135</v>
      </c>
      <c r="AK2" s="7">
        <v>140</v>
      </c>
    </row>
    <row r="3" spans="1:37" x14ac:dyDescent="0.25">
      <c r="A3" s="48" t="s">
        <v>7</v>
      </c>
      <c r="B3" s="19">
        <v>620</v>
      </c>
      <c r="C3" s="8">
        <f>_xll.Interp2dTab(-1,0,'Post Inj Pulse'!$C$2:$K$2,'Post Inj Pulse'!$B$3:$B$13,'Post Inj Pulse'!$C$3:$K$13,'Fuel Pressure'!C26,'Post Qty'!C3,0)</f>
        <v>0</v>
      </c>
      <c r="D3" s="8">
        <f>_xll.Interp2dTab(-1,0,'Post Inj Pulse'!$C$2:$K$2,'Post Inj Pulse'!$B$3:$B$13,'Post Inj Pulse'!$C$3:$K$13,'Fuel Pressure'!D26,'Post Qty'!D3,0)</f>
        <v>0</v>
      </c>
      <c r="E3" s="8">
        <f>_xll.Interp2dTab(-1,0,'Post Inj Pulse'!$C$2:$K$2,'Post Inj Pulse'!$B$3:$B$13,'Post Inj Pulse'!$C$3:$K$13,'Fuel Pressure'!E26,'Post Qty'!E3,0)</f>
        <v>0</v>
      </c>
      <c r="F3" s="8">
        <f>_xll.Interp2dTab(-1,0,'Post Inj Pulse'!$C$2:$K$2,'Post Inj Pulse'!$B$3:$B$13,'Post Inj Pulse'!$C$3:$K$13,'Fuel Pressure'!F26,'Post Qty'!F3,0)</f>
        <v>0</v>
      </c>
      <c r="G3" s="8">
        <f>_xll.Interp2dTab(-1,0,'Post Inj Pulse'!$C$2:$K$2,'Post Inj Pulse'!$B$3:$B$13,'Post Inj Pulse'!$C$3:$K$13,'Fuel Pressure'!G26,'Post Qty'!G3,0)</f>
        <v>0</v>
      </c>
      <c r="H3" s="8">
        <f>_xll.Interp2dTab(-1,0,'Post Inj Pulse'!$C$2:$K$2,'Post Inj Pulse'!$B$3:$B$13,'Post Inj Pulse'!$C$3:$K$13,'Fuel Pressure'!H26,'Post Qty'!H3,0)</f>
        <v>0</v>
      </c>
      <c r="I3" s="8">
        <f>_xll.Interp2dTab(-1,0,'Post Inj Pulse'!$C$2:$K$2,'Post Inj Pulse'!$B$3:$B$13,'Post Inj Pulse'!$C$3:$K$13,'Fuel Pressure'!I26,'Post Qty'!I3,0)</f>
        <v>0</v>
      </c>
      <c r="J3" s="8">
        <f>_xll.Interp2dTab(-1,0,'Post Inj Pulse'!$C$2:$K$2,'Post Inj Pulse'!$B$3:$B$13,'Post Inj Pulse'!$C$3:$K$13,'Fuel Pressure'!J26,'Post Qty'!J3,0)</f>
        <v>0</v>
      </c>
      <c r="K3" s="8">
        <f>_xll.Interp2dTab(-1,0,'Post Inj Pulse'!$C$2:$K$2,'Post Inj Pulse'!$B$3:$B$13,'Post Inj Pulse'!$C$3:$K$13,'Fuel Pressure'!K26,'Post Qty'!K3,0)</f>
        <v>0</v>
      </c>
      <c r="L3" s="8">
        <f>_xll.Interp2dTab(-1,0,'Post Inj Pulse'!$C$2:$K$2,'Post Inj Pulse'!$B$3:$B$13,'Post Inj Pulse'!$C$3:$K$13,'Fuel Pressure'!L26,'Post Qty'!L3,0)</f>
        <v>0</v>
      </c>
      <c r="M3" s="8">
        <f>_xll.Interp2dTab(-1,0,'Post Inj Pulse'!$C$2:$K$2,'Post Inj Pulse'!$B$3:$B$13,'Post Inj Pulse'!$C$3:$K$13,'Fuel Pressure'!M26,'Post Qty'!M3,0)</f>
        <v>0</v>
      </c>
      <c r="N3" s="8">
        <f>_xll.Interp2dTab(-1,0,'Post Inj Pulse'!$C$2:$K$2,'Post Inj Pulse'!$B$3:$B$13,'Post Inj Pulse'!$C$3:$K$13,'Fuel Pressure'!N26,'Post Qty'!N3,0)</f>
        <v>0</v>
      </c>
      <c r="O3" s="8">
        <f>_xll.Interp2dTab(-1,0,'Post Inj Pulse'!$C$2:$K$2,'Post Inj Pulse'!$B$3:$B$13,'Post Inj Pulse'!$C$3:$K$13,'Fuel Pressure'!O26,'Post Qty'!O3,0)</f>
        <v>0</v>
      </c>
      <c r="P3" s="8">
        <f>_xll.Interp2dTab(-1,0,'Post Inj Pulse'!$C$2:$K$2,'Post Inj Pulse'!$B$3:$B$13,'Post Inj Pulse'!$C$3:$K$13,'Fuel Pressure'!P26,'Post Qty'!P3,0)</f>
        <v>0</v>
      </c>
      <c r="Q3" s="8">
        <f>_xll.Interp2dTab(-1,0,'Post Inj Pulse'!$C$2:$K$2,'Post Inj Pulse'!$B$3:$B$13,'Post Inj Pulse'!$C$3:$K$13,'Fuel Pressure'!Q26,'Post Qty'!Q3,0)</f>
        <v>0</v>
      </c>
      <c r="R3" s="8">
        <f>_xll.Interp2dTab(-1,0,'Post Inj Pulse'!$C$2:$K$2,'Post Inj Pulse'!$B$3:$B$13,'Post Inj Pulse'!$C$3:$K$13,'Fuel Pressure'!R26,'Post Qty'!R3,0)</f>
        <v>0</v>
      </c>
      <c r="T3" s="47" t="s">
        <v>7</v>
      </c>
      <c r="U3" s="7">
        <v>620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</row>
    <row r="4" spans="1:37" x14ac:dyDescent="0.25">
      <c r="A4" s="48"/>
      <c r="B4" s="19">
        <v>650</v>
      </c>
      <c r="C4" s="8">
        <f>_xll.Interp2dTab(-1,0,'Post Inj Pulse'!$C$2:$K$2,'Post Inj Pulse'!$B$3:$B$13,'Post Inj Pulse'!$C$3:$K$13,'Fuel Pressure'!C27,'Post Qty'!C4,0)</f>
        <v>0</v>
      </c>
      <c r="D4" s="8">
        <f>_xll.Interp2dTab(-1,0,'Post Inj Pulse'!$C$2:$K$2,'Post Inj Pulse'!$B$3:$B$13,'Post Inj Pulse'!$C$3:$K$13,'Fuel Pressure'!D27,'Post Qty'!D4,0)</f>
        <v>0</v>
      </c>
      <c r="E4" s="8">
        <f>_xll.Interp2dTab(-1,0,'Post Inj Pulse'!$C$2:$K$2,'Post Inj Pulse'!$B$3:$B$13,'Post Inj Pulse'!$C$3:$K$13,'Fuel Pressure'!E27,'Post Qty'!E4,0)</f>
        <v>0</v>
      </c>
      <c r="F4" s="8">
        <f>_xll.Interp2dTab(-1,0,'Post Inj Pulse'!$C$2:$K$2,'Post Inj Pulse'!$B$3:$B$13,'Post Inj Pulse'!$C$3:$K$13,'Fuel Pressure'!F27,'Post Qty'!F4,0)</f>
        <v>0</v>
      </c>
      <c r="G4" s="8">
        <f>_xll.Interp2dTab(-1,0,'Post Inj Pulse'!$C$2:$K$2,'Post Inj Pulse'!$B$3:$B$13,'Post Inj Pulse'!$C$3:$K$13,'Fuel Pressure'!G27,'Post Qty'!G4,0)</f>
        <v>0</v>
      </c>
      <c r="H4" s="8">
        <f>_xll.Interp2dTab(-1,0,'Post Inj Pulse'!$C$2:$K$2,'Post Inj Pulse'!$B$3:$B$13,'Post Inj Pulse'!$C$3:$K$13,'Fuel Pressure'!H27,'Post Qty'!H4,0)</f>
        <v>0</v>
      </c>
      <c r="I4" s="8">
        <f>_xll.Interp2dTab(-1,0,'Post Inj Pulse'!$C$2:$K$2,'Post Inj Pulse'!$B$3:$B$13,'Post Inj Pulse'!$C$3:$K$13,'Fuel Pressure'!I27,'Post Qty'!I4,0)</f>
        <v>0</v>
      </c>
      <c r="J4" s="8">
        <f>_xll.Interp2dTab(-1,0,'Post Inj Pulse'!$C$2:$K$2,'Post Inj Pulse'!$B$3:$B$13,'Post Inj Pulse'!$C$3:$K$13,'Fuel Pressure'!J27,'Post Qty'!J4,0)</f>
        <v>0</v>
      </c>
      <c r="K4" s="8">
        <f>_xll.Interp2dTab(-1,0,'Post Inj Pulse'!$C$2:$K$2,'Post Inj Pulse'!$B$3:$B$13,'Post Inj Pulse'!$C$3:$K$13,'Fuel Pressure'!K27,'Post Qty'!K4,0)</f>
        <v>0</v>
      </c>
      <c r="L4" s="8">
        <f>_xll.Interp2dTab(-1,0,'Post Inj Pulse'!$C$2:$K$2,'Post Inj Pulse'!$B$3:$B$13,'Post Inj Pulse'!$C$3:$K$13,'Fuel Pressure'!L27,'Post Qty'!L4,0)</f>
        <v>0</v>
      </c>
      <c r="M4" s="8">
        <f>_xll.Interp2dTab(-1,0,'Post Inj Pulse'!$C$2:$K$2,'Post Inj Pulse'!$B$3:$B$13,'Post Inj Pulse'!$C$3:$K$13,'Fuel Pressure'!M27,'Post Qty'!M4,0)</f>
        <v>0</v>
      </c>
      <c r="N4" s="8">
        <f>_xll.Interp2dTab(-1,0,'Post Inj Pulse'!$C$2:$K$2,'Post Inj Pulse'!$B$3:$B$13,'Post Inj Pulse'!$C$3:$K$13,'Fuel Pressure'!N27,'Post Qty'!N4,0)</f>
        <v>0</v>
      </c>
      <c r="O4" s="8">
        <f>_xll.Interp2dTab(-1,0,'Post Inj Pulse'!$C$2:$K$2,'Post Inj Pulse'!$B$3:$B$13,'Post Inj Pulse'!$C$3:$K$13,'Fuel Pressure'!O27,'Post Qty'!O4,0)</f>
        <v>0</v>
      </c>
      <c r="P4" s="8">
        <f>_xll.Interp2dTab(-1,0,'Post Inj Pulse'!$C$2:$K$2,'Post Inj Pulse'!$B$3:$B$13,'Post Inj Pulse'!$C$3:$K$13,'Fuel Pressure'!P27,'Post Qty'!P4,0)</f>
        <v>0</v>
      </c>
      <c r="Q4" s="8">
        <f>_xll.Interp2dTab(-1,0,'Post Inj Pulse'!$C$2:$K$2,'Post Inj Pulse'!$B$3:$B$13,'Post Inj Pulse'!$C$3:$K$13,'Fuel Pressure'!Q27,'Post Qty'!Q4,0)</f>
        <v>0</v>
      </c>
      <c r="R4" s="8">
        <f>_xll.Interp2dTab(-1,0,'Post Inj Pulse'!$C$2:$K$2,'Post Inj Pulse'!$B$3:$B$13,'Post Inj Pulse'!$C$3:$K$13,'Fuel Pressure'!R27,'Post Qty'!R4,0)</f>
        <v>0</v>
      </c>
      <c r="T4" s="47"/>
      <c r="U4" s="7">
        <v>650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</row>
    <row r="5" spans="1:37" x14ac:dyDescent="0.25">
      <c r="A5" s="48"/>
      <c r="B5" s="19">
        <v>800</v>
      </c>
      <c r="C5" s="8">
        <f>_xll.Interp2dTab(-1,0,'Post Inj Pulse'!$C$2:$K$2,'Post Inj Pulse'!$B$3:$B$13,'Post Inj Pulse'!$C$3:$K$13,'Fuel Pressure'!C28,'Post Qty'!C5,0)</f>
        <v>0</v>
      </c>
      <c r="D5" s="8">
        <f>_xll.Interp2dTab(-1,0,'Post Inj Pulse'!$C$2:$K$2,'Post Inj Pulse'!$B$3:$B$13,'Post Inj Pulse'!$C$3:$K$13,'Fuel Pressure'!D28,'Post Qty'!D5,0)</f>
        <v>0</v>
      </c>
      <c r="E5" s="8">
        <f>_xll.Interp2dTab(-1,0,'Post Inj Pulse'!$C$2:$K$2,'Post Inj Pulse'!$B$3:$B$13,'Post Inj Pulse'!$C$3:$K$13,'Fuel Pressure'!E28,'Post Qty'!E5,0)</f>
        <v>0</v>
      </c>
      <c r="F5" s="8">
        <f>_xll.Interp2dTab(-1,0,'Post Inj Pulse'!$C$2:$K$2,'Post Inj Pulse'!$B$3:$B$13,'Post Inj Pulse'!$C$3:$K$13,'Fuel Pressure'!F28,'Post Qty'!F5,0)</f>
        <v>0</v>
      </c>
      <c r="G5" s="8">
        <f>_xll.Interp2dTab(-1,0,'Post Inj Pulse'!$C$2:$K$2,'Post Inj Pulse'!$B$3:$B$13,'Post Inj Pulse'!$C$3:$K$13,'Fuel Pressure'!G28,'Post Qty'!G5,0)</f>
        <v>0</v>
      </c>
      <c r="H5" s="8">
        <f>_xll.Interp2dTab(-1,0,'Post Inj Pulse'!$C$2:$K$2,'Post Inj Pulse'!$B$3:$B$13,'Post Inj Pulse'!$C$3:$K$13,'Fuel Pressure'!H28,'Post Qty'!H5,0)</f>
        <v>0</v>
      </c>
      <c r="I5" s="8">
        <f>_xll.Interp2dTab(-1,0,'Post Inj Pulse'!$C$2:$K$2,'Post Inj Pulse'!$B$3:$B$13,'Post Inj Pulse'!$C$3:$K$13,'Fuel Pressure'!I28,'Post Qty'!I5,0)</f>
        <v>0</v>
      </c>
      <c r="J5" s="8">
        <f>_xll.Interp2dTab(-1,0,'Post Inj Pulse'!$C$2:$K$2,'Post Inj Pulse'!$B$3:$B$13,'Post Inj Pulse'!$C$3:$K$13,'Fuel Pressure'!J28,'Post Qty'!J5,0)</f>
        <v>0</v>
      </c>
      <c r="K5" s="8">
        <f>_xll.Interp2dTab(-1,0,'Post Inj Pulse'!$C$2:$K$2,'Post Inj Pulse'!$B$3:$B$13,'Post Inj Pulse'!$C$3:$K$13,'Fuel Pressure'!K28,'Post Qty'!K5,0)</f>
        <v>0</v>
      </c>
      <c r="L5" s="8">
        <f>_xll.Interp2dTab(-1,0,'Post Inj Pulse'!$C$2:$K$2,'Post Inj Pulse'!$B$3:$B$13,'Post Inj Pulse'!$C$3:$K$13,'Fuel Pressure'!L28,'Post Qty'!L5,0)</f>
        <v>0</v>
      </c>
      <c r="M5" s="8">
        <f>_xll.Interp2dTab(-1,0,'Post Inj Pulse'!$C$2:$K$2,'Post Inj Pulse'!$B$3:$B$13,'Post Inj Pulse'!$C$3:$K$13,'Fuel Pressure'!M28,'Post Qty'!M5,0)</f>
        <v>0</v>
      </c>
      <c r="N5" s="8">
        <f>_xll.Interp2dTab(-1,0,'Post Inj Pulse'!$C$2:$K$2,'Post Inj Pulse'!$B$3:$B$13,'Post Inj Pulse'!$C$3:$K$13,'Fuel Pressure'!N28,'Post Qty'!N5,0)</f>
        <v>0</v>
      </c>
      <c r="O5" s="8">
        <f>_xll.Interp2dTab(-1,0,'Post Inj Pulse'!$C$2:$K$2,'Post Inj Pulse'!$B$3:$B$13,'Post Inj Pulse'!$C$3:$K$13,'Fuel Pressure'!O28,'Post Qty'!O5,0)</f>
        <v>0</v>
      </c>
      <c r="P5" s="8">
        <f>_xll.Interp2dTab(-1,0,'Post Inj Pulse'!$C$2:$K$2,'Post Inj Pulse'!$B$3:$B$13,'Post Inj Pulse'!$C$3:$K$13,'Fuel Pressure'!P28,'Post Qty'!P5,0)</f>
        <v>0</v>
      </c>
      <c r="Q5" s="8">
        <f>_xll.Interp2dTab(-1,0,'Post Inj Pulse'!$C$2:$K$2,'Post Inj Pulse'!$B$3:$B$13,'Post Inj Pulse'!$C$3:$K$13,'Fuel Pressure'!Q28,'Post Qty'!Q5,0)</f>
        <v>0</v>
      </c>
      <c r="R5" s="8">
        <f>_xll.Interp2dTab(-1,0,'Post Inj Pulse'!$C$2:$K$2,'Post Inj Pulse'!$B$3:$B$13,'Post Inj Pulse'!$C$3:$K$13,'Fuel Pressure'!R28,'Post Qty'!R5,0)</f>
        <v>0</v>
      </c>
      <c r="T5" s="47"/>
      <c r="U5" s="7">
        <v>800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</row>
    <row r="6" spans="1:37" x14ac:dyDescent="0.25">
      <c r="A6" s="48"/>
      <c r="B6" s="19">
        <v>1000</v>
      </c>
      <c r="C6" s="8">
        <f>_xll.Interp2dTab(-1,0,'Post Inj Pulse'!$C$2:$K$2,'Post Inj Pulse'!$B$3:$B$13,'Post Inj Pulse'!$C$3:$K$13,'Fuel Pressure'!C29,'Post Qty'!C6,0)</f>
        <v>0</v>
      </c>
      <c r="D6" s="8">
        <f>_xll.Interp2dTab(-1,0,'Post Inj Pulse'!$C$2:$K$2,'Post Inj Pulse'!$B$3:$B$13,'Post Inj Pulse'!$C$3:$K$13,'Fuel Pressure'!D29,'Post Qty'!D6,0)</f>
        <v>182.088912481888</v>
      </c>
      <c r="E6" s="8">
        <f>_xll.Interp2dTab(-1,0,'Post Inj Pulse'!$C$2:$K$2,'Post Inj Pulse'!$B$3:$B$13,'Post Inj Pulse'!$C$3:$K$13,'Fuel Pressure'!E29,'Post Qty'!E6,0)</f>
        <v>206.45129619034242</v>
      </c>
      <c r="F6" s="8">
        <f>_xll.Interp2dTab(-1,0,'Post Inj Pulse'!$C$2:$K$2,'Post Inj Pulse'!$B$3:$B$13,'Post Inj Pulse'!$C$3:$K$13,'Fuel Pressure'!F29,'Post Qty'!F6,0)</f>
        <v>193.0525666650816</v>
      </c>
      <c r="G6" s="8">
        <f>_xll.Interp2dTab(-1,0,'Post Inj Pulse'!$C$2:$K$2,'Post Inj Pulse'!$B$3:$B$13,'Post Inj Pulse'!$C$3:$K$13,'Fuel Pressure'!G29,'Post Qty'!G6,0)</f>
        <v>175.4730305586304</v>
      </c>
      <c r="H6" s="8">
        <f>_xll.Interp2dTab(-1,0,'Post Inj Pulse'!$C$2:$K$2,'Post Inj Pulse'!$B$3:$B$13,'Post Inj Pulse'!$C$3:$K$13,'Fuel Pressure'!H29,'Post Qty'!H6,0)</f>
        <v>0</v>
      </c>
      <c r="I6" s="8">
        <f>_xll.Interp2dTab(-1,0,'Post Inj Pulse'!$C$2:$K$2,'Post Inj Pulse'!$B$3:$B$13,'Post Inj Pulse'!$C$3:$K$13,'Fuel Pressure'!I29,'Post Qty'!I6,0)</f>
        <v>0</v>
      </c>
      <c r="J6" s="8">
        <f>_xll.Interp2dTab(-1,0,'Post Inj Pulse'!$C$2:$K$2,'Post Inj Pulse'!$B$3:$B$13,'Post Inj Pulse'!$C$3:$K$13,'Fuel Pressure'!J29,'Post Qty'!J6,0)</f>
        <v>0</v>
      </c>
      <c r="K6" s="8">
        <f>_xll.Interp2dTab(-1,0,'Post Inj Pulse'!$C$2:$K$2,'Post Inj Pulse'!$B$3:$B$13,'Post Inj Pulse'!$C$3:$K$13,'Fuel Pressure'!K29,'Post Qty'!K6,0)</f>
        <v>0</v>
      </c>
      <c r="L6" s="8">
        <f>_xll.Interp2dTab(-1,0,'Post Inj Pulse'!$C$2:$K$2,'Post Inj Pulse'!$B$3:$B$13,'Post Inj Pulse'!$C$3:$K$13,'Fuel Pressure'!L29,'Post Qty'!L6,0)</f>
        <v>0</v>
      </c>
      <c r="M6" s="8">
        <f>_xll.Interp2dTab(-1,0,'Post Inj Pulse'!$C$2:$K$2,'Post Inj Pulse'!$B$3:$B$13,'Post Inj Pulse'!$C$3:$K$13,'Fuel Pressure'!M29,'Post Qty'!M6,0)</f>
        <v>0</v>
      </c>
      <c r="N6" s="8">
        <f>_xll.Interp2dTab(-1,0,'Post Inj Pulse'!$C$2:$K$2,'Post Inj Pulse'!$B$3:$B$13,'Post Inj Pulse'!$C$3:$K$13,'Fuel Pressure'!N29,'Post Qty'!N6,0)</f>
        <v>0</v>
      </c>
      <c r="O6" s="8">
        <f>_xll.Interp2dTab(-1,0,'Post Inj Pulse'!$C$2:$K$2,'Post Inj Pulse'!$B$3:$B$13,'Post Inj Pulse'!$C$3:$K$13,'Fuel Pressure'!O29,'Post Qty'!O6,0)</f>
        <v>0</v>
      </c>
      <c r="P6" s="8">
        <f>_xll.Interp2dTab(-1,0,'Post Inj Pulse'!$C$2:$K$2,'Post Inj Pulse'!$B$3:$B$13,'Post Inj Pulse'!$C$3:$K$13,'Fuel Pressure'!P29,'Post Qty'!P6,0)</f>
        <v>0</v>
      </c>
      <c r="Q6" s="8">
        <f>_xll.Interp2dTab(-1,0,'Post Inj Pulse'!$C$2:$K$2,'Post Inj Pulse'!$B$3:$B$13,'Post Inj Pulse'!$C$3:$K$13,'Fuel Pressure'!Q29,'Post Qty'!Q6,0)</f>
        <v>0</v>
      </c>
      <c r="R6" s="8">
        <f>_xll.Interp2dTab(-1,0,'Post Inj Pulse'!$C$2:$K$2,'Post Inj Pulse'!$B$3:$B$13,'Post Inj Pulse'!$C$3:$K$13,'Fuel Pressure'!R29,'Post Qty'!R6,0)</f>
        <v>0</v>
      </c>
      <c r="T6" s="47"/>
      <c r="U6" s="7">
        <v>1000</v>
      </c>
      <c r="V6" s="8">
        <v>0</v>
      </c>
      <c r="W6" s="8">
        <v>182.088912481888</v>
      </c>
      <c r="X6" s="8">
        <v>206.45129619034242</v>
      </c>
      <c r="Y6" s="8">
        <v>193.0525666650816</v>
      </c>
      <c r="Z6" s="8">
        <v>175.4730305586304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</row>
    <row r="7" spans="1:37" x14ac:dyDescent="0.25">
      <c r="A7" s="48"/>
      <c r="B7" s="19">
        <v>1200</v>
      </c>
      <c r="C7" s="8">
        <f>_xll.Interp2dTab(-1,0,'Post Inj Pulse'!$C$2:$K$2,'Post Inj Pulse'!$B$3:$B$13,'Post Inj Pulse'!$C$3:$K$13,'Fuel Pressure'!C30,'Post Qty'!C7,0)</f>
        <v>0</v>
      </c>
      <c r="D7" s="8">
        <f>_xll.Interp2dTab(-1,0,'Post Inj Pulse'!$C$2:$K$2,'Post Inj Pulse'!$B$3:$B$13,'Post Inj Pulse'!$C$3:$K$13,'Fuel Pressure'!D30,'Post Qty'!D7,0)</f>
        <v>184.194623069344</v>
      </c>
      <c r="E7" s="8">
        <f>_xll.Interp2dTab(-1,0,'Post Inj Pulse'!$C$2:$K$2,'Post Inj Pulse'!$B$3:$B$13,'Post Inj Pulse'!$C$3:$K$13,'Fuel Pressure'!E30,'Post Qty'!E7,0)</f>
        <v>195.11778437386241</v>
      </c>
      <c r="F7" s="8">
        <f>_xll.Interp2dTab(-1,0,'Post Inj Pulse'!$C$2:$K$2,'Post Inj Pulse'!$B$3:$B$13,'Post Inj Pulse'!$C$3:$K$13,'Fuel Pressure'!F30,'Post Qty'!F7,0)</f>
        <v>180.66126041239681</v>
      </c>
      <c r="G7" s="8">
        <f>_xll.Interp2dTab(-1,0,'Post Inj Pulse'!$C$2:$K$2,'Post Inj Pulse'!$B$3:$B$13,'Post Inj Pulse'!$C$3:$K$13,'Fuel Pressure'!G30,'Post Qty'!G7,0)</f>
        <v>159.99999999999997</v>
      </c>
      <c r="H7" s="8">
        <f>_xll.Interp2dTab(-1,0,'Post Inj Pulse'!$C$2:$K$2,'Post Inj Pulse'!$B$3:$B$13,'Post Inj Pulse'!$C$3:$K$13,'Fuel Pressure'!H30,'Post Qty'!H7,0)</f>
        <v>160</v>
      </c>
      <c r="I7" s="8">
        <f>_xll.Interp2dTab(-1,0,'Post Inj Pulse'!$C$2:$K$2,'Post Inj Pulse'!$B$3:$B$13,'Post Inj Pulse'!$C$3:$K$13,'Fuel Pressure'!I30,'Post Qty'!I7,0)</f>
        <v>0</v>
      </c>
      <c r="J7" s="8">
        <f>_xll.Interp2dTab(-1,0,'Post Inj Pulse'!$C$2:$K$2,'Post Inj Pulse'!$B$3:$B$13,'Post Inj Pulse'!$C$3:$K$13,'Fuel Pressure'!J30,'Post Qty'!J7,0)</f>
        <v>0</v>
      </c>
      <c r="K7" s="8">
        <f>_xll.Interp2dTab(-1,0,'Post Inj Pulse'!$C$2:$K$2,'Post Inj Pulse'!$B$3:$B$13,'Post Inj Pulse'!$C$3:$K$13,'Fuel Pressure'!K30,'Post Qty'!K7,0)</f>
        <v>0</v>
      </c>
      <c r="L7" s="8">
        <f>_xll.Interp2dTab(-1,0,'Post Inj Pulse'!$C$2:$K$2,'Post Inj Pulse'!$B$3:$B$13,'Post Inj Pulse'!$C$3:$K$13,'Fuel Pressure'!L30,'Post Qty'!L7,0)</f>
        <v>0</v>
      </c>
      <c r="M7" s="8">
        <f>_xll.Interp2dTab(-1,0,'Post Inj Pulse'!$C$2:$K$2,'Post Inj Pulse'!$B$3:$B$13,'Post Inj Pulse'!$C$3:$K$13,'Fuel Pressure'!M30,'Post Qty'!M7,0)</f>
        <v>0</v>
      </c>
      <c r="N7" s="8">
        <f>_xll.Interp2dTab(-1,0,'Post Inj Pulse'!$C$2:$K$2,'Post Inj Pulse'!$B$3:$B$13,'Post Inj Pulse'!$C$3:$K$13,'Fuel Pressure'!N30,'Post Qty'!N7,0)</f>
        <v>0</v>
      </c>
      <c r="O7" s="8">
        <f>_xll.Interp2dTab(-1,0,'Post Inj Pulse'!$C$2:$K$2,'Post Inj Pulse'!$B$3:$B$13,'Post Inj Pulse'!$C$3:$K$13,'Fuel Pressure'!O30,'Post Qty'!O7,0)</f>
        <v>0</v>
      </c>
      <c r="P7" s="8">
        <f>_xll.Interp2dTab(-1,0,'Post Inj Pulse'!$C$2:$K$2,'Post Inj Pulse'!$B$3:$B$13,'Post Inj Pulse'!$C$3:$K$13,'Fuel Pressure'!P30,'Post Qty'!P7,0)</f>
        <v>0</v>
      </c>
      <c r="Q7" s="8">
        <f>_xll.Interp2dTab(-1,0,'Post Inj Pulse'!$C$2:$K$2,'Post Inj Pulse'!$B$3:$B$13,'Post Inj Pulse'!$C$3:$K$13,'Fuel Pressure'!Q30,'Post Qty'!Q7,0)</f>
        <v>0</v>
      </c>
      <c r="R7" s="8">
        <f>_xll.Interp2dTab(-1,0,'Post Inj Pulse'!$C$2:$K$2,'Post Inj Pulse'!$B$3:$B$13,'Post Inj Pulse'!$C$3:$K$13,'Fuel Pressure'!R30,'Post Qty'!R7,0)</f>
        <v>0</v>
      </c>
      <c r="T7" s="47"/>
      <c r="U7" s="7">
        <v>1200</v>
      </c>
      <c r="V7" s="8">
        <v>0</v>
      </c>
      <c r="W7" s="8">
        <v>184.194623069344</v>
      </c>
      <c r="X7" s="8">
        <v>195.11778437386241</v>
      </c>
      <c r="Y7" s="8">
        <v>180.66126041239681</v>
      </c>
      <c r="Z7" s="8">
        <v>159.99999999999997</v>
      </c>
      <c r="AA7" s="8">
        <v>160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</row>
    <row r="8" spans="1:37" x14ac:dyDescent="0.25">
      <c r="A8" s="48"/>
      <c r="B8" s="19">
        <v>1400</v>
      </c>
      <c r="C8" s="8">
        <f>_xll.Interp2dTab(-1,0,'Post Inj Pulse'!$C$2:$K$2,'Post Inj Pulse'!$B$3:$B$13,'Post Inj Pulse'!$C$3:$K$13,'Fuel Pressure'!C31,'Post Qty'!C8,0)</f>
        <v>0</v>
      </c>
      <c r="D8" s="8">
        <f>_xll.Interp2dTab(-1,0,'Post Inj Pulse'!$C$2:$K$2,'Post Inj Pulse'!$B$3:$B$13,'Post Inj Pulse'!$C$3:$K$13,'Fuel Pressure'!D31,'Post Qty'!D8,0)</f>
        <v>182.088912481888</v>
      </c>
      <c r="E8" s="8">
        <f>_xll.Interp2dTab(-1,0,'Post Inj Pulse'!$C$2:$K$2,'Post Inj Pulse'!$B$3:$B$13,'Post Inj Pulse'!$C$3:$K$13,'Fuel Pressure'!E31,'Post Qty'!E8,0)</f>
        <v>183.73390139375357</v>
      </c>
      <c r="F8" s="8">
        <f>_xll.Interp2dTab(-1,0,'Post Inj Pulse'!$C$2:$K$2,'Post Inj Pulse'!$B$3:$B$13,'Post Inj Pulse'!$C$3:$K$13,'Fuel Pressure'!F31,'Post Qty'!F8,0)</f>
        <v>170.33517186849281</v>
      </c>
      <c r="G8" s="8">
        <f>_xll.Interp2dTab(-1,0,'Post Inj Pulse'!$C$2:$K$2,'Post Inj Pulse'!$B$3:$B$13,'Post Inj Pulse'!$C$3:$K$13,'Fuel Pressure'!G31,'Post Qty'!G8,0)</f>
        <v>160</v>
      </c>
      <c r="H8" s="8">
        <f>_xll.Interp2dTab(-1,0,'Post Inj Pulse'!$C$2:$K$2,'Post Inj Pulse'!$B$3:$B$13,'Post Inj Pulse'!$C$3:$K$13,'Fuel Pressure'!H31,'Post Qty'!H8,0)</f>
        <v>160</v>
      </c>
      <c r="I8" s="8">
        <f>_xll.Interp2dTab(-1,0,'Post Inj Pulse'!$C$2:$K$2,'Post Inj Pulse'!$B$3:$B$13,'Post Inj Pulse'!$C$3:$K$13,'Fuel Pressure'!I31,'Post Qty'!I8,0)</f>
        <v>160</v>
      </c>
      <c r="J8" s="8">
        <f>_xll.Interp2dTab(-1,0,'Post Inj Pulse'!$C$2:$K$2,'Post Inj Pulse'!$B$3:$B$13,'Post Inj Pulse'!$C$3:$K$13,'Fuel Pressure'!J31,'Post Qty'!J8,0)</f>
        <v>0</v>
      </c>
      <c r="K8" s="8">
        <f>_xll.Interp2dTab(-1,0,'Post Inj Pulse'!$C$2:$K$2,'Post Inj Pulse'!$B$3:$B$13,'Post Inj Pulse'!$C$3:$K$13,'Fuel Pressure'!K31,'Post Qty'!K8,0)</f>
        <v>0</v>
      </c>
      <c r="L8" s="8">
        <f>_xll.Interp2dTab(-1,0,'Post Inj Pulse'!$C$2:$K$2,'Post Inj Pulse'!$B$3:$B$13,'Post Inj Pulse'!$C$3:$K$13,'Fuel Pressure'!L31,'Post Qty'!L8,0)</f>
        <v>0</v>
      </c>
      <c r="M8" s="8">
        <f>_xll.Interp2dTab(-1,0,'Post Inj Pulse'!$C$2:$K$2,'Post Inj Pulse'!$B$3:$B$13,'Post Inj Pulse'!$C$3:$K$13,'Fuel Pressure'!M31,'Post Qty'!M8,0)</f>
        <v>0</v>
      </c>
      <c r="N8" s="8">
        <f>_xll.Interp2dTab(-1,0,'Post Inj Pulse'!$C$2:$K$2,'Post Inj Pulse'!$B$3:$B$13,'Post Inj Pulse'!$C$3:$K$13,'Fuel Pressure'!N31,'Post Qty'!N8,0)</f>
        <v>0</v>
      </c>
      <c r="O8" s="8">
        <f>_xll.Interp2dTab(-1,0,'Post Inj Pulse'!$C$2:$K$2,'Post Inj Pulse'!$B$3:$B$13,'Post Inj Pulse'!$C$3:$K$13,'Fuel Pressure'!O31,'Post Qty'!O8,0)</f>
        <v>0</v>
      </c>
      <c r="P8" s="8">
        <f>_xll.Interp2dTab(-1,0,'Post Inj Pulse'!$C$2:$K$2,'Post Inj Pulse'!$B$3:$B$13,'Post Inj Pulse'!$C$3:$K$13,'Fuel Pressure'!P31,'Post Qty'!P8,0)</f>
        <v>0</v>
      </c>
      <c r="Q8" s="8">
        <f>_xll.Interp2dTab(-1,0,'Post Inj Pulse'!$C$2:$K$2,'Post Inj Pulse'!$B$3:$B$13,'Post Inj Pulse'!$C$3:$K$13,'Fuel Pressure'!Q31,'Post Qty'!Q8,0)</f>
        <v>0</v>
      </c>
      <c r="R8" s="8">
        <f>_xll.Interp2dTab(-1,0,'Post Inj Pulse'!$C$2:$K$2,'Post Inj Pulse'!$B$3:$B$13,'Post Inj Pulse'!$C$3:$K$13,'Fuel Pressure'!R31,'Post Qty'!R8,0)</f>
        <v>0</v>
      </c>
      <c r="T8" s="47"/>
      <c r="U8" s="7">
        <v>1400</v>
      </c>
      <c r="V8" s="8">
        <v>0</v>
      </c>
      <c r="W8" s="8">
        <v>182.088912481888</v>
      </c>
      <c r="X8" s="8">
        <v>183.73390139375357</v>
      </c>
      <c r="Y8" s="8">
        <v>170.33517186849281</v>
      </c>
      <c r="Z8" s="8">
        <v>160</v>
      </c>
      <c r="AA8" s="8">
        <v>160</v>
      </c>
      <c r="AB8" s="8">
        <v>160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</row>
    <row r="9" spans="1:37" x14ac:dyDescent="0.25">
      <c r="A9" s="48"/>
      <c r="B9" s="19">
        <v>1550</v>
      </c>
      <c r="C9" s="8">
        <f>_xll.Interp2dTab(-1,0,'Post Inj Pulse'!$C$2:$K$2,'Post Inj Pulse'!$B$3:$B$13,'Post Inj Pulse'!$C$3:$K$13,'Fuel Pressure'!C32,'Post Qty'!C9,0)</f>
        <v>0</v>
      </c>
      <c r="D9" s="8">
        <f>_xll.Interp2dTab(-1,0,'Post Inj Pulse'!$C$2:$K$2,'Post Inj Pulse'!$B$3:$B$13,'Post Inj Pulse'!$C$3:$K$13,'Fuel Pressure'!D32,'Post Qty'!D9,0)</f>
        <v>177.370323208168</v>
      </c>
      <c r="E9" s="8">
        <f>_xll.Interp2dTab(-1,0,'Post Inj Pulse'!$C$2:$K$2,'Post Inj Pulse'!$B$3:$B$13,'Post Inj Pulse'!$C$3:$K$13,'Fuel Pressure'!E32,'Post Qty'!E9,0)</f>
        <v>176.78268081297918</v>
      </c>
      <c r="F9" s="8">
        <f>_xll.Interp2dTab(-1,0,'Post Inj Pulse'!$C$2:$K$2,'Post Inj Pulse'!$B$3:$B$13,'Post Inj Pulse'!$C$3:$K$13,'Fuel Pressure'!F32,'Post Qty'!F9,0)</f>
        <v>160</v>
      </c>
      <c r="G9" s="8">
        <f>_xll.Interp2dTab(-1,0,'Post Inj Pulse'!$C$2:$K$2,'Post Inj Pulse'!$B$3:$B$13,'Post Inj Pulse'!$C$3:$K$13,'Fuel Pressure'!G32,'Post Qty'!G9,0)</f>
        <v>160</v>
      </c>
      <c r="H9" s="8">
        <f>_xll.Interp2dTab(-1,0,'Post Inj Pulse'!$C$2:$K$2,'Post Inj Pulse'!$B$3:$B$13,'Post Inj Pulse'!$C$3:$K$13,'Fuel Pressure'!H32,'Post Qty'!H9,0)</f>
        <v>159.99999999999997</v>
      </c>
      <c r="I9" s="8">
        <f>_xll.Interp2dTab(-1,0,'Post Inj Pulse'!$C$2:$K$2,'Post Inj Pulse'!$B$3:$B$13,'Post Inj Pulse'!$C$3:$K$13,'Fuel Pressure'!I32,'Post Qty'!I9,0)</f>
        <v>160</v>
      </c>
      <c r="J9" s="8">
        <f>_xll.Interp2dTab(-1,0,'Post Inj Pulse'!$C$2:$K$2,'Post Inj Pulse'!$B$3:$B$13,'Post Inj Pulse'!$C$3:$K$13,'Fuel Pressure'!J32,'Post Qty'!J9,0)</f>
        <v>0</v>
      </c>
      <c r="K9" s="8">
        <f>_xll.Interp2dTab(-1,0,'Post Inj Pulse'!$C$2:$K$2,'Post Inj Pulse'!$B$3:$B$13,'Post Inj Pulse'!$C$3:$K$13,'Fuel Pressure'!K32,'Post Qty'!K9,0)</f>
        <v>0</v>
      </c>
      <c r="L9" s="8">
        <f>_xll.Interp2dTab(-1,0,'Post Inj Pulse'!$C$2:$K$2,'Post Inj Pulse'!$B$3:$B$13,'Post Inj Pulse'!$C$3:$K$13,'Fuel Pressure'!L32,'Post Qty'!L9,0)</f>
        <v>0</v>
      </c>
      <c r="M9" s="8">
        <f>_xll.Interp2dTab(-1,0,'Post Inj Pulse'!$C$2:$K$2,'Post Inj Pulse'!$B$3:$B$13,'Post Inj Pulse'!$C$3:$K$13,'Fuel Pressure'!M32,'Post Qty'!M9,0)</f>
        <v>0</v>
      </c>
      <c r="N9" s="8">
        <f>_xll.Interp2dTab(-1,0,'Post Inj Pulse'!$C$2:$K$2,'Post Inj Pulse'!$B$3:$B$13,'Post Inj Pulse'!$C$3:$K$13,'Fuel Pressure'!N32,'Post Qty'!N9,0)</f>
        <v>0</v>
      </c>
      <c r="O9" s="8">
        <f>_xll.Interp2dTab(-1,0,'Post Inj Pulse'!$C$2:$K$2,'Post Inj Pulse'!$B$3:$B$13,'Post Inj Pulse'!$C$3:$K$13,'Fuel Pressure'!O32,'Post Qty'!O9,0)</f>
        <v>0</v>
      </c>
      <c r="P9" s="8">
        <f>_xll.Interp2dTab(-1,0,'Post Inj Pulse'!$C$2:$K$2,'Post Inj Pulse'!$B$3:$B$13,'Post Inj Pulse'!$C$3:$K$13,'Fuel Pressure'!P32,'Post Qty'!P9,0)</f>
        <v>0</v>
      </c>
      <c r="Q9" s="8">
        <f>_xll.Interp2dTab(-1,0,'Post Inj Pulse'!$C$2:$K$2,'Post Inj Pulse'!$B$3:$B$13,'Post Inj Pulse'!$C$3:$K$13,'Fuel Pressure'!Q32,'Post Qty'!Q9,0)</f>
        <v>0</v>
      </c>
      <c r="R9" s="8">
        <f>_xll.Interp2dTab(-1,0,'Post Inj Pulse'!$C$2:$K$2,'Post Inj Pulse'!$B$3:$B$13,'Post Inj Pulse'!$C$3:$K$13,'Fuel Pressure'!R32,'Post Qty'!R9,0)</f>
        <v>0</v>
      </c>
      <c r="T9" s="47"/>
      <c r="U9" s="7">
        <v>1550</v>
      </c>
      <c r="V9" s="8">
        <v>0</v>
      </c>
      <c r="W9" s="8">
        <v>177.370323208168</v>
      </c>
      <c r="X9" s="8">
        <v>176.78268081297918</v>
      </c>
      <c r="Y9" s="8">
        <v>160</v>
      </c>
      <c r="Z9" s="8">
        <v>160</v>
      </c>
      <c r="AA9" s="8">
        <v>159.99999999999997</v>
      </c>
      <c r="AB9" s="8">
        <v>160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</row>
    <row r="10" spans="1:37" x14ac:dyDescent="0.25">
      <c r="A10" s="48"/>
      <c r="B10" s="19">
        <v>1700</v>
      </c>
      <c r="C10" s="8">
        <f>_xll.Interp2dTab(-1,0,'Post Inj Pulse'!$C$2:$K$2,'Post Inj Pulse'!$B$3:$B$13,'Post Inj Pulse'!$C$3:$K$13,'Fuel Pressure'!C33,'Post Qty'!C10,0)</f>
        <v>0</v>
      </c>
      <c r="D10" s="8">
        <f>_xll.Interp2dTab(-1,0,'Post Inj Pulse'!$C$2:$K$2,'Post Inj Pulse'!$B$3:$B$13,'Post Inj Pulse'!$C$3:$K$13,'Fuel Pressure'!D33,'Post Qty'!D10,0)</f>
        <v>170.533183648288</v>
      </c>
      <c r="E10" s="8">
        <f>_xll.Interp2dTab(-1,0,'Post Inj Pulse'!$C$2:$K$2,'Post Inj Pulse'!$B$3:$B$13,'Post Inj Pulse'!$C$3:$K$13,'Fuel Pressure'!E33,'Post Qty'!E10,0)</f>
        <v>169.30256301410239</v>
      </c>
      <c r="F10" s="8">
        <f>_xll.Interp2dTab(-1,0,'Post Inj Pulse'!$C$2:$K$2,'Post Inj Pulse'!$B$3:$B$13,'Post Inj Pulse'!$C$3:$K$13,'Fuel Pressure'!F33,'Post Qty'!F10,0)</f>
        <v>160</v>
      </c>
      <c r="G10" s="8">
        <f>_xll.Interp2dTab(-1,0,'Post Inj Pulse'!$C$2:$K$2,'Post Inj Pulse'!$B$3:$B$13,'Post Inj Pulse'!$C$3:$K$13,'Fuel Pressure'!G33,'Post Qty'!G10,0)</f>
        <v>160</v>
      </c>
      <c r="H10" s="8">
        <f>_xll.Interp2dTab(-1,0,'Post Inj Pulse'!$C$2:$K$2,'Post Inj Pulse'!$B$3:$B$13,'Post Inj Pulse'!$C$3:$K$13,'Fuel Pressure'!H33,'Post Qty'!H10,0)</f>
        <v>160</v>
      </c>
      <c r="I10" s="8">
        <f>_xll.Interp2dTab(-1,0,'Post Inj Pulse'!$C$2:$K$2,'Post Inj Pulse'!$B$3:$B$13,'Post Inj Pulse'!$C$3:$K$13,'Fuel Pressure'!I33,'Post Qty'!I10,0)</f>
        <v>160</v>
      </c>
      <c r="J10" s="8">
        <f>_xll.Interp2dTab(-1,0,'Post Inj Pulse'!$C$2:$K$2,'Post Inj Pulse'!$B$3:$B$13,'Post Inj Pulse'!$C$3:$K$13,'Fuel Pressure'!J33,'Post Qty'!J10,0)</f>
        <v>0</v>
      </c>
      <c r="K10" s="8">
        <f>_xll.Interp2dTab(-1,0,'Post Inj Pulse'!$C$2:$K$2,'Post Inj Pulse'!$B$3:$B$13,'Post Inj Pulse'!$C$3:$K$13,'Fuel Pressure'!K33,'Post Qty'!K10,0)</f>
        <v>0</v>
      </c>
      <c r="L10" s="8">
        <f>_xll.Interp2dTab(-1,0,'Post Inj Pulse'!$C$2:$K$2,'Post Inj Pulse'!$B$3:$B$13,'Post Inj Pulse'!$C$3:$K$13,'Fuel Pressure'!L33,'Post Qty'!L10,0)</f>
        <v>0</v>
      </c>
      <c r="M10" s="8">
        <f>_xll.Interp2dTab(-1,0,'Post Inj Pulse'!$C$2:$K$2,'Post Inj Pulse'!$B$3:$B$13,'Post Inj Pulse'!$C$3:$K$13,'Fuel Pressure'!M33,'Post Qty'!M10,0)</f>
        <v>0</v>
      </c>
      <c r="N10" s="8">
        <f>_xll.Interp2dTab(-1,0,'Post Inj Pulse'!$C$2:$K$2,'Post Inj Pulse'!$B$3:$B$13,'Post Inj Pulse'!$C$3:$K$13,'Fuel Pressure'!N33,'Post Qty'!N10,0)</f>
        <v>0</v>
      </c>
      <c r="O10" s="8">
        <f>_xll.Interp2dTab(-1,0,'Post Inj Pulse'!$C$2:$K$2,'Post Inj Pulse'!$B$3:$B$13,'Post Inj Pulse'!$C$3:$K$13,'Fuel Pressure'!O33,'Post Qty'!O10,0)</f>
        <v>0</v>
      </c>
      <c r="P10" s="8">
        <f>_xll.Interp2dTab(-1,0,'Post Inj Pulse'!$C$2:$K$2,'Post Inj Pulse'!$B$3:$B$13,'Post Inj Pulse'!$C$3:$K$13,'Fuel Pressure'!P33,'Post Qty'!P10,0)</f>
        <v>0</v>
      </c>
      <c r="Q10" s="8">
        <f>_xll.Interp2dTab(-1,0,'Post Inj Pulse'!$C$2:$K$2,'Post Inj Pulse'!$B$3:$B$13,'Post Inj Pulse'!$C$3:$K$13,'Fuel Pressure'!Q33,'Post Qty'!Q10,0)</f>
        <v>0</v>
      </c>
      <c r="R10" s="8">
        <f>_xll.Interp2dTab(-1,0,'Post Inj Pulse'!$C$2:$K$2,'Post Inj Pulse'!$B$3:$B$13,'Post Inj Pulse'!$C$3:$K$13,'Fuel Pressure'!R33,'Post Qty'!R10,0)</f>
        <v>0</v>
      </c>
      <c r="T10" s="47"/>
      <c r="U10" s="7">
        <v>1700</v>
      </c>
      <c r="V10" s="8">
        <v>0</v>
      </c>
      <c r="W10" s="8">
        <v>170.533183648288</v>
      </c>
      <c r="X10" s="8">
        <v>169.30256301410239</v>
      </c>
      <c r="Y10" s="8">
        <v>160</v>
      </c>
      <c r="Z10" s="8">
        <v>160</v>
      </c>
      <c r="AA10" s="8">
        <v>160</v>
      </c>
      <c r="AB10" s="8">
        <v>160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</row>
    <row r="11" spans="1:37" x14ac:dyDescent="0.25">
      <c r="A11" s="48"/>
      <c r="B11" s="19">
        <v>1800</v>
      </c>
      <c r="C11" s="8">
        <f>_xll.Interp2dTab(-1,0,'Post Inj Pulse'!$C$2:$K$2,'Post Inj Pulse'!$B$3:$B$13,'Post Inj Pulse'!$C$3:$K$13,'Fuel Pressure'!C34,'Post Qty'!C11,0)</f>
        <v>0</v>
      </c>
      <c r="D11" s="8">
        <f>_xll.Interp2dTab(-1,0,'Post Inj Pulse'!$C$2:$K$2,'Post Inj Pulse'!$B$3:$B$13,'Post Inj Pulse'!$C$3:$K$13,'Fuel Pressure'!D34,'Post Qty'!D11,0)</f>
        <v>165.26890717964798</v>
      </c>
      <c r="E11" s="8">
        <f>_xll.Interp2dTab(-1,0,'Post Inj Pulse'!$C$2:$K$2,'Post Inj Pulse'!$B$3:$B$13,'Post Inj Pulse'!$C$3:$K$13,'Fuel Pressure'!E34,'Post Qty'!E11,0)</f>
        <v>164.13951874215041</v>
      </c>
      <c r="F11" s="8">
        <f>_xll.Interp2dTab(-1,0,'Post Inj Pulse'!$C$2:$K$2,'Post Inj Pulse'!$B$3:$B$13,'Post Inj Pulse'!$C$3:$K$13,'Fuel Pressure'!F34,'Post Qty'!F11,0)</f>
        <v>159.99999999999997</v>
      </c>
      <c r="G11" s="8">
        <f>_xll.Interp2dTab(-1,0,'Post Inj Pulse'!$C$2:$K$2,'Post Inj Pulse'!$B$3:$B$13,'Post Inj Pulse'!$C$3:$K$13,'Fuel Pressure'!G34,'Post Qty'!G11,0)</f>
        <v>160</v>
      </c>
      <c r="H11" s="8">
        <f>_xll.Interp2dTab(-1,0,'Post Inj Pulse'!$C$2:$K$2,'Post Inj Pulse'!$B$3:$B$13,'Post Inj Pulse'!$C$3:$K$13,'Fuel Pressure'!H34,'Post Qty'!H11,0)</f>
        <v>160</v>
      </c>
      <c r="I11" s="8">
        <f>_xll.Interp2dTab(-1,0,'Post Inj Pulse'!$C$2:$K$2,'Post Inj Pulse'!$B$3:$B$13,'Post Inj Pulse'!$C$3:$K$13,'Fuel Pressure'!I34,'Post Qty'!I11,0)</f>
        <v>160</v>
      </c>
      <c r="J11" s="8">
        <f>_xll.Interp2dTab(-1,0,'Post Inj Pulse'!$C$2:$K$2,'Post Inj Pulse'!$B$3:$B$13,'Post Inj Pulse'!$C$3:$K$13,'Fuel Pressure'!J34,'Post Qty'!J11,0)</f>
        <v>0</v>
      </c>
      <c r="K11" s="8">
        <f>_xll.Interp2dTab(-1,0,'Post Inj Pulse'!$C$2:$K$2,'Post Inj Pulse'!$B$3:$B$13,'Post Inj Pulse'!$C$3:$K$13,'Fuel Pressure'!K34,'Post Qty'!K11,0)</f>
        <v>0</v>
      </c>
      <c r="L11" s="8">
        <f>_xll.Interp2dTab(-1,0,'Post Inj Pulse'!$C$2:$K$2,'Post Inj Pulse'!$B$3:$B$13,'Post Inj Pulse'!$C$3:$K$13,'Fuel Pressure'!L34,'Post Qty'!L11,0)</f>
        <v>0</v>
      </c>
      <c r="M11" s="8">
        <f>_xll.Interp2dTab(-1,0,'Post Inj Pulse'!$C$2:$K$2,'Post Inj Pulse'!$B$3:$B$13,'Post Inj Pulse'!$C$3:$K$13,'Fuel Pressure'!M34,'Post Qty'!M11,0)</f>
        <v>0</v>
      </c>
      <c r="N11" s="8">
        <f>_xll.Interp2dTab(-1,0,'Post Inj Pulse'!$C$2:$K$2,'Post Inj Pulse'!$B$3:$B$13,'Post Inj Pulse'!$C$3:$K$13,'Fuel Pressure'!N34,'Post Qty'!N11,0)</f>
        <v>0</v>
      </c>
      <c r="O11" s="8">
        <f>_xll.Interp2dTab(-1,0,'Post Inj Pulse'!$C$2:$K$2,'Post Inj Pulse'!$B$3:$B$13,'Post Inj Pulse'!$C$3:$K$13,'Fuel Pressure'!O34,'Post Qty'!O11,0)</f>
        <v>0</v>
      </c>
      <c r="P11" s="8">
        <f>_xll.Interp2dTab(-1,0,'Post Inj Pulse'!$C$2:$K$2,'Post Inj Pulse'!$B$3:$B$13,'Post Inj Pulse'!$C$3:$K$13,'Fuel Pressure'!P34,'Post Qty'!P11,0)</f>
        <v>0</v>
      </c>
      <c r="Q11" s="8">
        <f>_xll.Interp2dTab(-1,0,'Post Inj Pulse'!$C$2:$K$2,'Post Inj Pulse'!$B$3:$B$13,'Post Inj Pulse'!$C$3:$K$13,'Fuel Pressure'!Q34,'Post Qty'!Q11,0)</f>
        <v>0</v>
      </c>
      <c r="R11" s="8">
        <f>_xll.Interp2dTab(-1,0,'Post Inj Pulse'!$C$2:$K$2,'Post Inj Pulse'!$B$3:$B$13,'Post Inj Pulse'!$C$3:$K$13,'Fuel Pressure'!R34,'Post Qty'!R11,0)</f>
        <v>0</v>
      </c>
      <c r="T11" s="47"/>
      <c r="U11" s="7">
        <v>1800</v>
      </c>
      <c r="V11" s="8">
        <v>0</v>
      </c>
      <c r="W11" s="8">
        <v>165.26890717964798</v>
      </c>
      <c r="X11" s="8">
        <v>164.13951874215041</v>
      </c>
      <c r="Y11" s="8">
        <v>159.99999999999997</v>
      </c>
      <c r="Z11" s="8">
        <v>160</v>
      </c>
      <c r="AA11" s="8">
        <v>160</v>
      </c>
      <c r="AB11" s="8">
        <v>160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</row>
    <row r="12" spans="1:37" x14ac:dyDescent="0.25">
      <c r="A12" s="48"/>
      <c r="B12" s="19">
        <v>2000</v>
      </c>
      <c r="C12" s="8">
        <f>_xll.Interp2dTab(-1,0,'Post Inj Pulse'!$C$2:$K$2,'Post Inj Pulse'!$B$3:$B$13,'Post Inj Pulse'!$C$3:$K$13,'Fuel Pressure'!C35,'Post Qty'!C12,0)</f>
        <v>0</v>
      </c>
      <c r="D12" s="8">
        <f>_xll.Interp2dTab(-1,0,'Post Inj Pulse'!$C$2:$K$2,'Post Inj Pulse'!$B$3:$B$13,'Post Inj Pulse'!$C$3:$K$13,'Fuel Pressure'!D35,'Post Qty'!D12,0)</f>
        <v>161.57107395289597</v>
      </c>
      <c r="E12" s="8">
        <f>_xll.Interp2dTab(-1,0,'Post Inj Pulse'!$C$2:$K$2,'Post Inj Pulse'!$B$3:$B$13,'Post Inj Pulse'!$C$3:$K$13,'Fuel Pressure'!E35,'Post Qty'!E12,0)</f>
        <v>160</v>
      </c>
      <c r="F12" s="8">
        <f>_xll.Interp2dTab(-1,0,'Post Inj Pulse'!$C$2:$K$2,'Post Inj Pulse'!$B$3:$B$13,'Post Inj Pulse'!$C$3:$K$13,'Fuel Pressure'!F35,'Post Qty'!F12,0)</f>
        <v>160</v>
      </c>
      <c r="G12" s="8">
        <f>_xll.Interp2dTab(-1,0,'Post Inj Pulse'!$C$2:$K$2,'Post Inj Pulse'!$B$3:$B$13,'Post Inj Pulse'!$C$3:$K$13,'Fuel Pressure'!G35,'Post Qty'!G12,0)</f>
        <v>160</v>
      </c>
      <c r="H12" s="8">
        <f>_xll.Interp2dTab(-1,0,'Post Inj Pulse'!$C$2:$K$2,'Post Inj Pulse'!$B$3:$B$13,'Post Inj Pulse'!$C$3:$K$13,'Fuel Pressure'!H35,'Post Qty'!H12,0)</f>
        <v>160</v>
      </c>
      <c r="I12" s="8">
        <f>_xll.Interp2dTab(-1,0,'Post Inj Pulse'!$C$2:$K$2,'Post Inj Pulse'!$B$3:$B$13,'Post Inj Pulse'!$C$3:$K$13,'Fuel Pressure'!I35,'Post Qty'!I12,0)</f>
        <v>0</v>
      </c>
      <c r="J12" s="8">
        <f>_xll.Interp2dTab(-1,0,'Post Inj Pulse'!$C$2:$K$2,'Post Inj Pulse'!$B$3:$B$13,'Post Inj Pulse'!$C$3:$K$13,'Fuel Pressure'!J35,'Post Qty'!J12,0)</f>
        <v>0</v>
      </c>
      <c r="K12" s="8">
        <f>_xll.Interp2dTab(-1,0,'Post Inj Pulse'!$C$2:$K$2,'Post Inj Pulse'!$B$3:$B$13,'Post Inj Pulse'!$C$3:$K$13,'Fuel Pressure'!K35,'Post Qty'!K12,0)</f>
        <v>0</v>
      </c>
      <c r="L12" s="8">
        <f>_xll.Interp2dTab(-1,0,'Post Inj Pulse'!$C$2:$K$2,'Post Inj Pulse'!$B$3:$B$13,'Post Inj Pulse'!$C$3:$K$13,'Fuel Pressure'!L35,'Post Qty'!L12,0)</f>
        <v>0</v>
      </c>
      <c r="M12" s="8">
        <f>_xll.Interp2dTab(-1,0,'Post Inj Pulse'!$C$2:$K$2,'Post Inj Pulse'!$B$3:$B$13,'Post Inj Pulse'!$C$3:$K$13,'Fuel Pressure'!M35,'Post Qty'!M12,0)</f>
        <v>0</v>
      </c>
      <c r="N12" s="8">
        <f>_xll.Interp2dTab(-1,0,'Post Inj Pulse'!$C$2:$K$2,'Post Inj Pulse'!$B$3:$B$13,'Post Inj Pulse'!$C$3:$K$13,'Fuel Pressure'!N35,'Post Qty'!N12,0)</f>
        <v>0</v>
      </c>
      <c r="O12" s="8">
        <f>_xll.Interp2dTab(-1,0,'Post Inj Pulse'!$C$2:$K$2,'Post Inj Pulse'!$B$3:$B$13,'Post Inj Pulse'!$C$3:$K$13,'Fuel Pressure'!O35,'Post Qty'!O12,0)</f>
        <v>0</v>
      </c>
      <c r="P12" s="8">
        <f>_xll.Interp2dTab(-1,0,'Post Inj Pulse'!$C$2:$K$2,'Post Inj Pulse'!$B$3:$B$13,'Post Inj Pulse'!$C$3:$K$13,'Fuel Pressure'!P35,'Post Qty'!P12,0)</f>
        <v>0</v>
      </c>
      <c r="Q12" s="8">
        <f>_xll.Interp2dTab(-1,0,'Post Inj Pulse'!$C$2:$K$2,'Post Inj Pulse'!$B$3:$B$13,'Post Inj Pulse'!$C$3:$K$13,'Fuel Pressure'!Q35,'Post Qty'!Q12,0)</f>
        <v>0</v>
      </c>
      <c r="R12" s="8">
        <f>_xll.Interp2dTab(-1,0,'Post Inj Pulse'!$C$2:$K$2,'Post Inj Pulse'!$B$3:$B$13,'Post Inj Pulse'!$C$3:$K$13,'Fuel Pressure'!R35,'Post Qty'!R12,0)</f>
        <v>0</v>
      </c>
      <c r="T12" s="47"/>
      <c r="U12" s="7">
        <v>2000</v>
      </c>
      <c r="V12" s="8">
        <v>0</v>
      </c>
      <c r="W12" s="8">
        <v>161.57107395289597</v>
      </c>
      <c r="X12" s="8">
        <v>160</v>
      </c>
      <c r="Y12" s="8">
        <v>160</v>
      </c>
      <c r="Z12" s="8">
        <v>160</v>
      </c>
      <c r="AA12" s="8">
        <v>160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</row>
    <row r="13" spans="1:37" x14ac:dyDescent="0.25">
      <c r="A13" s="48"/>
      <c r="B13" s="19">
        <v>2200</v>
      </c>
      <c r="C13" s="8">
        <f>_xll.Interp2dTab(-1,0,'Post Inj Pulse'!$C$2:$K$2,'Post Inj Pulse'!$B$3:$B$13,'Post Inj Pulse'!$C$3:$K$13,'Fuel Pressure'!C36,'Post Qty'!C13,0)</f>
        <v>0</v>
      </c>
      <c r="D13" s="8">
        <f>_xll.Interp2dTab(-1,0,'Post Inj Pulse'!$C$2:$K$2,'Post Inj Pulse'!$B$3:$B$13,'Post Inj Pulse'!$C$3:$K$13,'Fuel Pressure'!D36,'Post Qty'!D13,0)</f>
        <v>0</v>
      </c>
      <c r="E13" s="8">
        <f>_xll.Interp2dTab(-1,0,'Post Inj Pulse'!$C$2:$K$2,'Post Inj Pulse'!$B$3:$B$13,'Post Inj Pulse'!$C$3:$K$13,'Fuel Pressure'!E36,'Post Qty'!E13,0)</f>
        <v>0</v>
      </c>
      <c r="F13" s="8">
        <f>_xll.Interp2dTab(-1,0,'Post Inj Pulse'!$C$2:$K$2,'Post Inj Pulse'!$B$3:$B$13,'Post Inj Pulse'!$C$3:$K$13,'Fuel Pressure'!F36,'Post Qty'!F13,0)</f>
        <v>0</v>
      </c>
      <c r="G13" s="8">
        <f>_xll.Interp2dTab(-1,0,'Post Inj Pulse'!$C$2:$K$2,'Post Inj Pulse'!$B$3:$B$13,'Post Inj Pulse'!$C$3:$K$13,'Fuel Pressure'!G36,'Post Qty'!G13,0)</f>
        <v>0</v>
      </c>
      <c r="H13" s="8">
        <f>_xll.Interp2dTab(-1,0,'Post Inj Pulse'!$C$2:$K$2,'Post Inj Pulse'!$B$3:$B$13,'Post Inj Pulse'!$C$3:$K$13,'Fuel Pressure'!H36,'Post Qty'!H13,0)</f>
        <v>0</v>
      </c>
      <c r="I13" s="8">
        <f>_xll.Interp2dTab(-1,0,'Post Inj Pulse'!$C$2:$K$2,'Post Inj Pulse'!$B$3:$B$13,'Post Inj Pulse'!$C$3:$K$13,'Fuel Pressure'!I36,'Post Qty'!I13,0)</f>
        <v>0</v>
      </c>
      <c r="J13" s="8">
        <f>_xll.Interp2dTab(-1,0,'Post Inj Pulse'!$C$2:$K$2,'Post Inj Pulse'!$B$3:$B$13,'Post Inj Pulse'!$C$3:$K$13,'Fuel Pressure'!J36,'Post Qty'!J13,0)</f>
        <v>0</v>
      </c>
      <c r="K13" s="8">
        <f>_xll.Interp2dTab(-1,0,'Post Inj Pulse'!$C$2:$K$2,'Post Inj Pulse'!$B$3:$B$13,'Post Inj Pulse'!$C$3:$K$13,'Fuel Pressure'!K36,'Post Qty'!K13,0)</f>
        <v>0</v>
      </c>
      <c r="L13" s="8">
        <f>_xll.Interp2dTab(-1,0,'Post Inj Pulse'!$C$2:$K$2,'Post Inj Pulse'!$B$3:$B$13,'Post Inj Pulse'!$C$3:$K$13,'Fuel Pressure'!L36,'Post Qty'!L13,0)</f>
        <v>0</v>
      </c>
      <c r="M13" s="8">
        <f>_xll.Interp2dTab(-1,0,'Post Inj Pulse'!$C$2:$K$2,'Post Inj Pulse'!$B$3:$B$13,'Post Inj Pulse'!$C$3:$K$13,'Fuel Pressure'!M36,'Post Qty'!M13,0)</f>
        <v>0</v>
      </c>
      <c r="N13" s="8">
        <f>_xll.Interp2dTab(-1,0,'Post Inj Pulse'!$C$2:$K$2,'Post Inj Pulse'!$B$3:$B$13,'Post Inj Pulse'!$C$3:$K$13,'Fuel Pressure'!N36,'Post Qty'!N13,0)</f>
        <v>0</v>
      </c>
      <c r="O13" s="8">
        <f>_xll.Interp2dTab(-1,0,'Post Inj Pulse'!$C$2:$K$2,'Post Inj Pulse'!$B$3:$B$13,'Post Inj Pulse'!$C$3:$K$13,'Fuel Pressure'!O36,'Post Qty'!O13,0)</f>
        <v>0</v>
      </c>
      <c r="P13" s="8">
        <f>_xll.Interp2dTab(-1,0,'Post Inj Pulse'!$C$2:$K$2,'Post Inj Pulse'!$B$3:$B$13,'Post Inj Pulse'!$C$3:$K$13,'Fuel Pressure'!P36,'Post Qty'!P13,0)</f>
        <v>0</v>
      </c>
      <c r="Q13" s="8">
        <f>_xll.Interp2dTab(-1,0,'Post Inj Pulse'!$C$2:$K$2,'Post Inj Pulse'!$B$3:$B$13,'Post Inj Pulse'!$C$3:$K$13,'Fuel Pressure'!Q36,'Post Qty'!Q13,0)</f>
        <v>0</v>
      </c>
      <c r="R13" s="8">
        <f>_xll.Interp2dTab(-1,0,'Post Inj Pulse'!$C$2:$K$2,'Post Inj Pulse'!$B$3:$B$13,'Post Inj Pulse'!$C$3:$K$13,'Fuel Pressure'!R36,'Post Qty'!R13,0)</f>
        <v>0</v>
      </c>
      <c r="T13" s="47"/>
      <c r="U13" s="7">
        <v>2200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</row>
    <row r="14" spans="1:37" x14ac:dyDescent="0.25">
      <c r="A14" s="48"/>
      <c r="B14" s="19">
        <v>2400</v>
      </c>
      <c r="C14" s="8">
        <f>_xll.Interp2dTab(-1,0,'Post Inj Pulse'!$C$2:$K$2,'Post Inj Pulse'!$B$3:$B$13,'Post Inj Pulse'!$C$3:$K$13,'Fuel Pressure'!C37,'Post Qty'!C14,0)</f>
        <v>0</v>
      </c>
      <c r="D14" s="8">
        <f>_xll.Interp2dTab(-1,0,'Post Inj Pulse'!$C$2:$K$2,'Post Inj Pulse'!$B$3:$B$13,'Post Inj Pulse'!$C$3:$K$13,'Fuel Pressure'!D37,'Post Qty'!D14,0)</f>
        <v>0</v>
      </c>
      <c r="E14" s="8">
        <f>_xll.Interp2dTab(-1,0,'Post Inj Pulse'!$C$2:$K$2,'Post Inj Pulse'!$B$3:$B$13,'Post Inj Pulse'!$C$3:$K$13,'Fuel Pressure'!E37,'Post Qty'!E14,0)</f>
        <v>0</v>
      </c>
      <c r="F14" s="8">
        <f>_xll.Interp2dTab(-1,0,'Post Inj Pulse'!$C$2:$K$2,'Post Inj Pulse'!$B$3:$B$13,'Post Inj Pulse'!$C$3:$K$13,'Fuel Pressure'!F37,'Post Qty'!F14,0)</f>
        <v>0</v>
      </c>
      <c r="G14" s="8">
        <f>_xll.Interp2dTab(-1,0,'Post Inj Pulse'!$C$2:$K$2,'Post Inj Pulse'!$B$3:$B$13,'Post Inj Pulse'!$C$3:$K$13,'Fuel Pressure'!G37,'Post Qty'!G14,0)</f>
        <v>0</v>
      </c>
      <c r="H14" s="8">
        <f>_xll.Interp2dTab(-1,0,'Post Inj Pulse'!$C$2:$K$2,'Post Inj Pulse'!$B$3:$B$13,'Post Inj Pulse'!$C$3:$K$13,'Fuel Pressure'!H37,'Post Qty'!H14,0)</f>
        <v>0</v>
      </c>
      <c r="I14" s="8">
        <f>_xll.Interp2dTab(-1,0,'Post Inj Pulse'!$C$2:$K$2,'Post Inj Pulse'!$B$3:$B$13,'Post Inj Pulse'!$C$3:$K$13,'Fuel Pressure'!I37,'Post Qty'!I14,0)</f>
        <v>0</v>
      </c>
      <c r="J14" s="8">
        <f>_xll.Interp2dTab(-1,0,'Post Inj Pulse'!$C$2:$K$2,'Post Inj Pulse'!$B$3:$B$13,'Post Inj Pulse'!$C$3:$K$13,'Fuel Pressure'!J37,'Post Qty'!J14,0)</f>
        <v>0</v>
      </c>
      <c r="K14" s="8">
        <f>_xll.Interp2dTab(-1,0,'Post Inj Pulse'!$C$2:$K$2,'Post Inj Pulse'!$B$3:$B$13,'Post Inj Pulse'!$C$3:$K$13,'Fuel Pressure'!K37,'Post Qty'!K14,0)</f>
        <v>0</v>
      </c>
      <c r="L14" s="8">
        <f>_xll.Interp2dTab(-1,0,'Post Inj Pulse'!$C$2:$K$2,'Post Inj Pulse'!$B$3:$B$13,'Post Inj Pulse'!$C$3:$K$13,'Fuel Pressure'!L37,'Post Qty'!L14,0)</f>
        <v>0</v>
      </c>
      <c r="M14" s="8">
        <f>_xll.Interp2dTab(-1,0,'Post Inj Pulse'!$C$2:$K$2,'Post Inj Pulse'!$B$3:$B$13,'Post Inj Pulse'!$C$3:$K$13,'Fuel Pressure'!M37,'Post Qty'!M14,0)</f>
        <v>0</v>
      </c>
      <c r="N14" s="8">
        <f>_xll.Interp2dTab(-1,0,'Post Inj Pulse'!$C$2:$K$2,'Post Inj Pulse'!$B$3:$B$13,'Post Inj Pulse'!$C$3:$K$13,'Fuel Pressure'!N37,'Post Qty'!N14,0)</f>
        <v>0</v>
      </c>
      <c r="O14" s="8">
        <f>_xll.Interp2dTab(-1,0,'Post Inj Pulse'!$C$2:$K$2,'Post Inj Pulse'!$B$3:$B$13,'Post Inj Pulse'!$C$3:$K$13,'Fuel Pressure'!O37,'Post Qty'!O14,0)</f>
        <v>0</v>
      </c>
      <c r="P14" s="8">
        <f>_xll.Interp2dTab(-1,0,'Post Inj Pulse'!$C$2:$K$2,'Post Inj Pulse'!$B$3:$B$13,'Post Inj Pulse'!$C$3:$K$13,'Fuel Pressure'!P37,'Post Qty'!P14,0)</f>
        <v>0</v>
      </c>
      <c r="Q14" s="8">
        <f>_xll.Interp2dTab(-1,0,'Post Inj Pulse'!$C$2:$K$2,'Post Inj Pulse'!$B$3:$B$13,'Post Inj Pulse'!$C$3:$K$13,'Fuel Pressure'!Q37,'Post Qty'!Q14,0)</f>
        <v>0</v>
      </c>
      <c r="R14" s="8">
        <f>_xll.Interp2dTab(-1,0,'Post Inj Pulse'!$C$2:$K$2,'Post Inj Pulse'!$B$3:$B$13,'Post Inj Pulse'!$C$3:$K$13,'Fuel Pressure'!R37,'Post Qty'!R14,0)</f>
        <v>0</v>
      </c>
      <c r="T14" s="47"/>
      <c r="U14" s="7">
        <v>2400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</row>
    <row r="15" spans="1:37" x14ac:dyDescent="0.25">
      <c r="A15" s="48"/>
      <c r="B15" s="19">
        <v>2600</v>
      </c>
      <c r="C15" s="8">
        <f>_xll.Interp2dTab(-1,0,'Post Inj Pulse'!$C$2:$K$2,'Post Inj Pulse'!$B$3:$B$13,'Post Inj Pulse'!$C$3:$K$13,'Fuel Pressure'!C38,'Post Qty'!C15,0)</f>
        <v>0</v>
      </c>
      <c r="D15" s="8">
        <f>_xll.Interp2dTab(-1,0,'Post Inj Pulse'!$C$2:$K$2,'Post Inj Pulse'!$B$3:$B$13,'Post Inj Pulse'!$C$3:$K$13,'Fuel Pressure'!D38,'Post Qty'!D15,0)</f>
        <v>0</v>
      </c>
      <c r="E15" s="8">
        <f>_xll.Interp2dTab(-1,0,'Post Inj Pulse'!$C$2:$K$2,'Post Inj Pulse'!$B$3:$B$13,'Post Inj Pulse'!$C$3:$K$13,'Fuel Pressure'!E38,'Post Qty'!E15,0)</f>
        <v>0</v>
      </c>
      <c r="F15" s="8">
        <f>_xll.Interp2dTab(-1,0,'Post Inj Pulse'!$C$2:$K$2,'Post Inj Pulse'!$B$3:$B$13,'Post Inj Pulse'!$C$3:$K$13,'Fuel Pressure'!F38,'Post Qty'!F15,0)</f>
        <v>0</v>
      </c>
      <c r="G15" s="8">
        <f>_xll.Interp2dTab(-1,0,'Post Inj Pulse'!$C$2:$K$2,'Post Inj Pulse'!$B$3:$B$13,'Post Inj Pulse'!$C$3:$K$13,'Fuel Pressure'!G38,'Post Qty'!G15,0)</f>
        <v>0</v>
      </c>
      <c r="H15" s="8">
        <f>_xll.Interp2dTab(-1,0,'Post Inj Pulse'!$C$2:$K$2,'Post Inj Pulse'!$B$3:$B$13,'Post Inj Pulse'!$C$3:$K$13,'Fuel Pressure'!H38,'Post Qty'!H15,0)</f>
        <v>0</v>
      </c>
      <c r="I15" s="8">
        <f>_xll.Interp2dTab(-1,0,'Post Inj Pulse'!$C$2:$K$2,'Post Inj Pulse'!$B$3:$B$13,'Post Inj Pulse'!$C$3:$K$13,'Fuel Pressure'!I38,'Post Qty'!I15,0)</f>
        <v>0</v>
      </c>
      <c r="J15" s="8">
        <f>_xll.Interp2dTab(-1,0,'Post Inj Pulse'!$C$2:$K$2,'Post Inj Pulse'!$B$3:$B$13,'Post Inj Pulse'!$C$3:$K$13,'Fuel Pressure'!J38,'Post Qty'!J15,0)</f>
        <v>0</v>
      </c>
      <c r="K15" s="8">
        <f>_xll.Interp2dTab(-1,0,'Post Inj Pulse'!$C$2:$K$2,'Post Inj Pulse'!$B$3:$B$13,'Post Inj Pulse'!$C$3:$K$13,'Fuel Pressure'!K38,'Post Qty'!K15,0)</f>
        <v>0</v>
      </c>
      <c r="L15" s="8">
        <f>_xll.Interp2dTab(-1,0,'Post Inj Pulse'!$C$2:$K$2,'Post Inj Pulse'!$B$3:$B$13,'Post Inj Pulse'!$C$3:$K$13,'Fuel Pressure'!L38,'Post Qty'!L15,0)</f>
        <v>0</v>
      </c>
      <c r="M15" s="8">
        <f>_xll.Interp2dTab(-1,0,'Post Inj Pulse'!$C$2:$K$2,'Post Inj Pulse'!$B$3:$B$13,'Post Inj Pulse'!$C$3:$K$13,'Fuel Pressure'!M38,'Post Qty'!M15,0)</f>
        <v>0</v>
      </c>
      <c r="N15" s="8">
        <f>_xll.Interp2dTab(-1,0,'Post Inj Pulse'!$C$2:$K$2,'Post Inj Pulse'!$B$3:$B$13,'Post Inj Pulse'!$C$3:$K$13,'Fuel Pressure'!N38,'Post Qty'!N15,0)</f>
        <v>0</v>
      </c>
      <c r="O15" s="8">
        <f>_xll.Interp2dTab(-1,0,'Post Inj Pulse'!$C$2:$K$2,'Post Inj Pulse'!$B$3:$B$13,'Post Inj Pulse'!$C$3:$K$13,'Fuel Pressure'!O38,'Post Qty'!O15,0)</f>
        <v>0</v>
      </c>
      <c r="P15" s="8">
        <f>_xll.Interp2dTab(-1,0,'Post Inj Pulse'!$C$2:$K$2,'Post Inj Pulse'!$B$3:$B$13,'Post Inj Pulse'!$C$3:$K$13,'Fuel Pressure'!P38,'Post Qty'!P15,0)</f>
        <v>0</v>
      </c>
      <c r="Q15" s="8">
        <f>_xll.Interp2dTab(-1,0,'Post Inj Pulse'!$C$2:$K$2,'Post Inj Pulse'!$B$3:$B$13,'Post Inj Pulse'!$C$3:$K$13,'Fuel Pressure'!Q38,'Post Qty'!Q15,0)</f>
        <v>0</v>
      </c>
      <c r="R15" s="8">
        <f>_xll.Interp2dTab(-1,0,'Post Inj Pulse'!$C$2:$K$2,'Post Inj Pulse'!$B$3:$B$13,'Post Inj Pulse'!$C$3:$K$13,'Fuel Pressure'!R38,'Post Qty'!R15,0)</f>
        <v>0</v>
      </c>
      <c r="T15" s="47"/>
      <c r="U15" s="7">
        <v>2600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</row>
    <row r="16" spans="1:37" x14ac:dyDescent="0.25">
      <c r="A16" s="48"/>
      <c r="B16" s="19">
        <v>2800</v>
      </c>
      <c r="C16" s="8">
        <f>_xll.Interp2dTab(-1,0,'Post Inj Pulse'!$C$2:$K$2,'Post Inj Pulse'!$B$3:$B$13,'Post Inj Pulse'!$C$3:$K$13,'Fuel Pressure'!C39,'Post Qty'!C16,0)</f>
        <v>0</v>
      </c>
      <c r="D16" s="8">
        <f>_xll.Interp2dTab(-1,0,'Post Inj Pulse'!$C$2:$K$2,'Post Inj Pulse'!$B$3:$B$13,'Post Inj Pulse'!$C$3:$K$13,'Fuel Pressure'!D39,'Post Qty'!D16,0)</f>
        <v>0</v>
      </c>
      <c r="E16" s="8">
        <f>_xll.Interp2dTab(-1,0,'Post Inj Pulse'!$C$2:$K$2,'Post Inj Pulse'!$B$3:$B$13,'Post Inj Pulse'!$C$3:$K$13,'Fuel Pressure'!E39,'Post Qty'!E16,0)</f>
        <v>0</v>
      </c>
      <c r="F16" s="8">
        <f>_xll.Interp2dTab(-1,0,'Post Inj Pulse'!$C$2:$K$2,'Post Inj Pulse'!$B$3:$B$13,'Post Inj Pulse'!$C$3:$K$13,'Fuel Pressure'!F39,'Post Qty'!F16,0)</f>
        <v>0</v>
      </c>
      <c r="G16" s="8">
        <f>_xll.Interp2dTab(-1,0,'Post Inj Pulse'!$C$2:$K$2,'Post Inj Pulse'!$B$3:$B$13,'Post Inj Pulse'!$C$3:$K$13,'Fuel Pressure'!G39,'Post Qty'!G16,0)</f>
        <v>0</v>
      </c>
      <c r="H16" s="8">
        <f>_xll.Interp2dTab(-1,0,'Post Inj Pulse'!$C$2:$K$2,'Post Inj Pulse'!$B$3:$B$13,'Post Inj Pulse'!$C$3:$K$13,'Fuel Pressure'!H39,'Post Qty'!H16,0)</f>
        <v>0</v>
      </c>
      <c r="I16" s="8">
        <f>_xll.Interp2dTab(-1,0,'Post Inj Pulse'!$C$2:$K$2,'Post Inj Pulse'!$B$3:$B$13,'Post Inj Pulse'!$C$3:$K$13,'Fuel Pressure'!I39,'Post Qty'!I16,0)</f>
        <v>0</v>
      </c>
      <c r="J16" s="8">
        <f>_xll.Interp2dTab(-1,0,'Post Inj Pulse'!$C$2:$K$2,'Post Inj Pulse'!$B$3:$B$13,'Post Inj Pulse'!$C$3:$K$13,'Fuel Pressure'!J39,'Post Qty'!J16,0)</f>
        <v>0</v>
      </c>
      <c r="K16" s="8">
        <f>_xll.Interp2dTab(-1,0,'Post Inj Pulse'!$C$2:$K$2,'Post Inj Pulse'!$B$3:$B$13,'Post Inj Pulse'!$C$3:$K$13,'Fuel Pressure'!K39,'Post Qty'!K16,0)</f>
        <v>0</v>
      </c>
      <c r="L16" s="8">
        <f>_xll.Interp2dTab(-1,0,'Post Inj Pulse'!$C$2:$K$2,'Post Inj Pulse'!$B$3:$B$13,'Post Inj Pulse'!$C$3:$K$13,'Fuel Pressure'!L39,'Post Qty'!L16,0)</f>
        <v>0</v>
      </c>
      <c r="M16" s="8">
        <f>_xll.Interp2dTab(-1,0,'Post Inj Pulse'!$C$2:$K$2,'Post Inj Pulse'!$B$3:$B$13,'Post Inj Pulse'!$C$3:$K$13,'Fuel Pressure'!M39,'Post Qty'!M16,0)</f>
        <v>0</v>
      </c>
      <c r="N16" s="8">
        <f>_xll.Interp2dTab(-1,0,'Post Inj Pulse'!$C$2:$K$2,'Post Inj Pulse'!$B$3:$B$13,'Post Inj Pulse'!$C$3:$K$13,'Fuel Pressure'!N39,'Post Qty'!N16,0)</f>
        <v>0</v>
      </c>
      <c r="O16" s="8">
        <f>_xll.Interp2dTab(-1,0,'Post Inj Pulse'!$C$2:$K$2,'Post Inj Pulse'!$B$3:$B$13,'Post Inj Pulse'!$C$3:$K$13,'Fuel Pressure'!O39,'Post Qty'!O16,0)</f>
        <v>216.73377677311998</v>
      </c>
      <c r="P16" s="8">
        <f>_xll.Interp2dTab(-1,0,'Post Inj Pulse'!$C$2:$K$2,'Post Inj Pulse'!$B$3:$B$13,'Post Inj Pulse'!$C$3:$K$13,'Fuel Pressure'!P39,'Post Qty'!P16,0)</f>
        <v>231.30161541191998</v>
      </c>
      <c r="Q16" s="8">
        <f>_xll.Interp2dTab(-1,0,'Post Inj Pulse'!$C$2:$K$2,'Post Inj Pulse'!$B$3:$B$13,'Post Inj Pulse'!$C$3:$K$13,'Fuel Pressure'!Q39,'Post Qty'!Q16,0)</f>
        <v>245.86308758445867</v>
      </c>
      <c r="R16" s="8">
        <f>_xll.Interp2dTab(-1,0,'Post Inj Pulse'!$C$2:$K$2,'Post Inj Pulse'!$B$3:$B$13,'Post Inj Pulse'!$C$3:$K$13,'Fuel Pressure'!R39,'Post Qty'!R16,0)</f>
        <v>251.77868460794664</v>
      </c>
      <c r="T16" s="47"/>
      <c r="U16" s="7">
        <v>2800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216.73377677311998</v>
      </c>
      <c r="AI16" s="8">
        <v>231.30161541191998</v>
      </c>
      <c r="AJ16" s="8">
        <v>245.86308758445867</v>
      </c>
      <c r="AK16" s="8">
        <v>251.77868460794664</v>
      </c>
    </row>
    <row r="17" spans="1:37" x14ac:dyDescent="0.25">
      <c r="A17" s="48"/>
      <c r="B17" s="19">
        <v>2900</v>
      </c>
      <c r="C17" s="8">
        <f>_xll.Interp2dTab(-1,0,'Post Inj Pulse'!$C$2:$K$2,'Post Inj Pulse'!$B$3:$B$13,'Post Inj Pulse'!$C$3:$K$13,'Fuel Pressure'!C40,'Post Qty'!C17,0)</f>
        <v>0</v>
      </c>
      <c r="D17" s="8">
        <f>_xll.Interp2dTab(-1,0,'Post Inj Pulse'!$C$2:$K$2,'Post Inj Pulse'!$B$3:$B$13,'Post Inj Pulse'!$C$3:$K$13,'Fuel Pressure'!D40,'Post Qty'!D17,0)</f>
        <v>0</v>
      </c>
      <c r="E17" s="8">
        <f>_xll.Interp2dTab(-1,0,'Post Inj Pulse'!$C$2:$K$2,'Post Inj Pulse'!$B$3:$B$13,'Post Inj Pulse'!$C$3:$K$13,'Fuel Pressure'!E40,'Post Qty'!E17,0)</f>
        <v>0</v>
      </c>
      <c r="F17" s="8">
        <f>_xll.Interp2dTab(-1,0,'Post Inj Pulse'!$C$2:$K$2,'Post Inj Pulse'!$B$3:$B$13,'Post Inj Pulse'!$C$3:$K$13,'Fuel Pressure'!F40,'Post Qty'!F17,0)</f>
        <v>0</v>
      </c>
      <c r="G17" s="8">
        <f>_xll.Interp2dTab(-1,0,'Post Inj Pulse'!$C$2:$K$2,'Post Inj Pulse'!$B$3:$B$13,'Post Inj Pulse'!$C$3:$K$13,'Fuel Pressure'!G40,'Post Qty'!G17,0)</f>
        <v>0</v>
      </c>
      <c r="H17" s="8">
        <f>_xll.Interp2dTab(-1,0,'Post Inj Pulse'!$C$2:$K$2,'Post Inj Pulse'!$B$3:$B$13,'Post Inj Pulse'!$C$3:$K$13,'Fuel Pressure'!H40,'Post Qty'!H17,0)</f>
        <v>0</v>
      </c>
      <c r="I17" s="8">
        <f>_xll.Interp2dTab(-1,0,'Post Inj Pulse'!$C$2:$K$2,'Post Inj Pulse'!$B$3:$B$13,'Post Inj Pulse'!$C$3:$K$13,'Fuel Pressure'!I40,'Post Qty'!I17,0)</f>
        <v>0</v>
      </c>
      <c r="J17" s="8">
        <f>_xll.Interp2dTab(-1,0,'Post Inj Pulse'!$C$2:$K$2,'Post Inj Pulse'!$B$3:$B$13,'Post Inj Pulse'!$C$3:$K$13,'Fuel Pressure'!J40,'Post Qty'!J17,0)</f>
        <v>0</v>
      </c>
      <c r="K17" s="8">
        <f>_xll.Interp2dTab(-1,0,'Post Inj Pulse'!$C$2:$K$2,'Post Inj Pulse'!$B$3:$B$13,'Post Inj Pulse'!$C$3:$K$13,'Fuel Pressure'!K40,'Post Qty'!K17,0)</f>
        <v>0</v>
      </c>
      <c r="L17" s="8">
        <f>_xll.Interp2dTab(-1,0,'Post Inj Pulse'!$C$2:$K$2,'Post Inj Pulse'!$B$3:$B$13,'Post Inj Pulse'!$C$3:$K$13,'Fuel Pressure'!L40,'Post Qty'!L17,0)</f>
        <v>0</v>
      </c>
      <c r="M17" s="8">
        <f>_xll.Interp2dTab(-1,0,'Post Inj Pulse'!$C$2:$K$2,'Post Inj Pulse'!$B$3:$B$13,'Post Inj Pulse'!$C$3:$K$13,'Fuel Pressure'!M40,'Post Qty'!M17,0)</f>
        <v>0</v>
      </c>
      <c r="N17" s="8">
        <f>_xll.Interp2dTab(-1,0,'Post Inj Pulse'!$C$2:$K$2,'Post Inj Pulse'!$B$3:$B$13,'Post Inj Pulse'!$C$3:$K$13,'Fuel Pressure'!N40,'Post Qty'!N17,0)</f>
        <v>229.25262290744891</v>
      </c>
      <c r="O17" s="8">
        <f>_xll.Interp2dTab(-1,0,'Post Inj Pulse'!$C$2:$K$2,'Post Inj Pulse'!$B$3:$B$13,'Post Inj Pulse'!$C$3:$K$13,'Fuel Pressure'!O40,'Post Qty'!O17,0)</f>
        <v>239.9474838626933</v>
      </c>
      <c r="P17" s="8">
        <f>_xll.Interp2dTab(-1,0,'Post Inj Pulse'!$C$2:$K$2,'Post Inj Pulse'!$B$3:$B$13,'Post Inj Pulse'!$C$3:$K$13,'Fuel Pressure'!P40,'Post Qty'!P17,0)</f>
        <v>250.41354219602667</v>
      </c>
      <c r="Q17" s="8">
        <f>_xll.Interp2dTab(-1,0,'Post Inj Pulse'!$C$2:$K$2,'Post Inj Pulse'!$B$3:$B$13,'Post Inj Pulse'!$C$3:$K$13,'Fuel Pressure'!Q40,'Post Qty'!Q17,0)</f>
        <v>254.05391526286931</v>
      </c>
      <c r="R17" s="8">
        <f>_xll.Interp2dTab(-1,0,'Post Inj Pulse'!$C$2:$K$2,'Post Inj Pulse'!$B$3:$B$13,'Post Inj Pulse'!$C$3:$K$13,'Fuel Pressure'!R40,'Post Qty'!R17,0)</f>
        <v>258.16483836188263</v>
      </c>
      <c r="T17" s="47"/>
      <c r="U17" s="7">
        <v>2900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229.25262290744891</v>
      </c>
      <c r="AH17" s="8">
        <v>239.9474838626933</v>
      </c>
      <c r="AI17" s="8">
        <v>250.41354219602667</v>
      </c>
      <c r="AJ17" s="8">
        <v>254.05391526286931</v>
      </c>
      <c r="AK17" s="8">
        <v>258.16483836188263</v>
      </c>
    </row>
    <row r="18" spans="1:37" x14ac:dyDescent="0.25">
      <c r="A18" s="48"/>
      <c r="B18" s="19">
        <v>3000</v>
      </c>
      <c r="C18" s="8">
        <f>_xll.Interp2dTab(-1,0,'Post Inj Pulse'!$C$2:$K$2,'Post Inj Pulse'!$B$3:$B$13,'Post Inj Pulse'!$C$3:$K$13,'Fuel Pressure'!C41,'Post Qty'!C18,0)</f>
        <v>0</v>
      </c>
      <c r="D18" s="8">
        <f>_xll.Interp2dTab(-1,0,'Post Inj Pulse'!$C$2:$K$2,'Post Inj Pulse'!$B$3:$B$13,'Post Inj Pulse'!$C$3:$K$13,'Fuel Pressure'!D41,'Post Qty'!D18,0)</f>
        <v>0</v>
      </c>
      <c r="E18" s="8">
        <f>_xll.Interp2dTab(-1,0,'Post Inj Pulse'!$C$2:$K$2,'Post Inj Pulse'!$B$3:$B$13,'Post Inj Pulse'!$C$3:$K$13,'Fuel Pressure'!E41,'Post Qty'!E18,0)</f>
        <v>0</v>
      </c>
      <c r="F18" s="8">
        <f>_xll.Interp2dTab(-1,0,'Post Inj Pulse'!$C$2:$K$2,'Post Inj Pulse'!$B$3:$B$13,'Post Inj Pulse'!$C$3:$K$13,'Fuel Pressure'!F41,'Post Qty'!F18,0)</f>
        <v>0</v>
      </c>
      <c r="G18" s="8">
        <f>_xll.Interp2dTab(-1,0,'Post Inj Pulse'!$C$2:$K$2,'Post Inj Pulse'!$B$3:$B$13,'Post Inj Pulse'!$C$3:$K$13,'Fuel Pressure'!G41,'Post Qty'!G18,0)</f>
        <v>0</v>
      </c>
      <c r="H18" s="8">
        <f>_xll.Interp2dTab(-1,0,'Post Inj Pulse'!$C$2:$K$2,'Post Inj Pulse'!$B$3:$B$13,'Post Inj Pulse'!$C$3:$K$13,'Fuel Pressure'!H41,'Post Qty'!H18,0)</f>
        <v>0</v>
      </c>
      <c r="I18" s="8">
        <f>_xll.Interp2dTab(-1,0,'Post Inj Pulse'!$C$2:$K$2,'Post Inj Pulse'!$B$3:$B$13,'Post Inj Pulse'!$C$3:$K$13,'Fuel Pressure'!I41,'Post Qty'!I18,0)</f>
        <v>0</v>
      </c>
      <c r="J18" s="8">
        <f>_xll.Interp2dTab(-1,0,'Post Inj Pulse'!$C$2:$K$2,'Post Inj Pulse'!$B$3:$B$13,'Post Inj Pulse'!$C$3:$K$13,'Fuel Pressure'!J41,'Post Qty'!J18,0)</f>
        <v>0</v>
      </c>
      <c r="K18" s="8">
        <f>_xll.Interp2dTab(-1,0,'Post Inj Pulse'!$C$2:$K$2,'Post Inj Pulse'!$B$3:$B$13,'Post Inj Pulse'!$C$3:$K$13,'Fuel Pressure'!K41,'Post Qty'!K18,0)</f>
        <v>0</v>
      </c>
      <c r="L18" s="8">
        <f>_xll.Interp2dTab(-1,0,'Post Inj Pulse'!$C$2:$K$2,'Post Inj Pulse'!$B$3:$B$13,'Post Inj Pulse'!$C$3:$K$13,'Fuel Pressure'!L41,'Post Qty'!L18,0)</f>
        <v>0</v>
      </c>
      <c r="M18" s="8">
        <f>_xll.Interp2dTab(-1,0,'Post Inj Pulse'!$C$2:$K$2,'Post Inj Pulse'!$B$3:$B$13,'Post Inj Pulse'!$C$3:$K$13,'Fuel Pressure'!M41,'Post Qty'!M18,0)</f>
        <v>0</v>
      </c>
      <c r="N18" s="8">
        <f>_xll.Interp2dTab(-1,0,'Post Inj Pulse'!$C$2:$K$2,'Post Inj Pulse'!$B$3:$B$13,'Post Inj Pulse'!$C$3:$K$13,'Fuel Pressure'!N41,'Post Qty'!N18,0)</f>
        <v>228.84510469518221</v>
      </c>
      <c r="O18" s="8">
        <f>_xll.Interp2dTab(-1,0,'Post Inj Pulse'!$C$2:$K$2,'Post Inj Pulse'!$B$3:$B$13,'Post Inj Pulse'!$C$3:$K$13,'Fuel Pressure'!O41,'Post Qty'!O18,0)</f>
        <v>245.86308758445867</v>
      </c>
      <c r="P18" s="8">
        <f>_xll.Interp2dTab(-1,0,'Post Inj Pulse'!$C$2:$K$2,'Post Inj Pulse'!$B$3:$B$13,'Post Inj Pulse'!$C$3:$K$13,'Fuel Pressure'!P41,'Post Qty'!P18,0)</f>
        <v>249.50345395302404</v>
      </c>
      <c r="Q18" s="8">
        <f>_xll.Interp2dTab(-1,0,'Post Inj Pulse'!$C$2:$K$2,'Post Inj Pulse'!$B$3:$B$13,'Post Inj Pulse'!$C$3:$K$13,'Fuel Pressure'!Q41,'Post Qty'!Q18,0)</f>
        <v>253.14382032158935</v>
      </c>
      <c r="R18" s="8">
        <f>_xll.Interp2dTab(-1,0,'Post Inj Pulse'!$C$2:$K$2,'Post Inj Pulse'!$B$3:$B$13,'Post Inj Pulse'!$C$3:$K$13,'Fuel Pressure'!R41,'Post Qty'!R18,0)</f>
        <v>256.78418669015468</v>
      </c>
      <c r="T18" s="47"/>
      <c r="U18" s="7">
        <v>3000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228.84510469518221</v>
      </c>
      <c r="AH18" s="8">
        <v>245.86308758445867</v>
      </c>
      <c r="AI18" s="8">
        <v>249.50345395302404</v>
      </c>
      <c r="AJ18" s="8">
        <v>253.14382032158935</v>
      </c>
      <c r="AK18" s="8">
        <v>256.78418669015468</v>
      </c>
    </row>
    <row r="19" spans="1:37" x14ac:dyDescent="0.25">
      <c r="A19" s="48"/>
      <c r="B19" s="19">
        <v>3200</v>
      </c>
      <c r="C19" s="8">
        <f>_xll.Interp2dTab(-1,0,'Post Inj Pulse'!$C$2:$K$2,'Post Inj Pulse'!$B$3:$B$13,'Post Inj Pulse'!$C$3:$K$13,'Fuel Pressure'!C42,'Post Qty'!C19,0)</f>
        <v>0</v>
      </c>
      <c r="D19" s="8">
        <f>_xll.Interp2dTab(-1,0,'Post Inj Pulse'!$C$2:$K$2,'Post Inj Pulse'!$B$3:$B$13,'Post Inj Pulse'!$C$3:$K$13,'Fuel Pressure'!D42,'Post Qty'!D19,0)</f>
        <v>0</v>
      </c>
      <c r="E19" s="8">
        <f>_xll.Interp2dTab(-1,0,'Post Inj Pulse'!$C$2:$K$2,'Post Inj Pulse'!$B$3:$B$13,'Post Inj Pulse'!$C$3:$K$13,'Fuel Pressure'!E42,'Post Qty'!E19,0)</f>
        <v>0</v>
      </c>
      <c r="F19" s="8">
        <f>_xll.Interp2dTab(-1,0,'Post Inj Pulse'!$C$2:$K$2,'Post Inj Pulse'!$B$3:$B$13,'Post Inj Pulse'!$C$3:$K$13,'Fuel Pressure'!F42,'Post Qty'!F19,0)</f>
        <v>0</v>
      </c>
      <c r="G19" s="8">
        <f>_xll.Interp2dTab(-1,0,'Post Inj Pulse'!$C$2:$K$2,'Post Inj Pulse'!$B$3:$B$13,'Post Inj Pulse'!$C$3:$K$13,'Fuel Pressure'!G42,'Post Qty'!G19,0)</f>
        <v>0</v>
      </c>
      <c r="H19" s="8">
        <f>_xll.Interp2dTab(-1,0,'Post Inj Pulse'!$C$2:$K$2,'Post Inj Pulse'!$B$3:$B$13,'Post Inj Pulse'!$C$3:$K$13,'Fuel Pressure'!H42,'Post Qty'!H19,0)</f>
        <v>0</v>
      </c>
      <c r="I19" s="8">
        <f>_xll.Interp2dTab(-1,0,'Post Inj Pulse'!$C$2:$K$2,'Post Inj Pulse'!$B$3:$B$13,'Post Inj Pulse'!$C$3:$K$13,'Fuel Pressure'!I42,'Post Qty'!I19,0)</f>
        <v>0</v>
      </c>
      <c r="J19" s="8">
        <f>_xll.Interp2dTab(-1,0,'Post Inj Pulse'!$C$2:$K$2,'Post Inj Pulse'!$B$3:$B$13,'Post Inj Pulse'!$C$3:$K$13,'Fuel Pressure'!J42,'Post Qty'!J19,0)</f>
        <v>0</v>
      </c>
      <c r="K19" s="8">
        <f>_xll.Interp2dTab(-1,0,'Post Inj Pulse'!$C$2:$K$2,'Post Inj Pulse'!$B$3:$B$13,'Post Inj Pulse'!$C$3:$K$13,'Fuel Pressure'!K42,'Post Qty'!K19,0)</f>
        <v>0</v>
      </c>
      <c r="L19" s="8">
        <f>_xll.Interp2dTab(-1,0,'Post Inj Pulse'!$C$2:$K$2,'Post Inj Pulse'!$B$3:$B$13,'Post Inj Pulse'!$C$3:$K$13,'Fuel Pressure'!L42,'Post Qty'!L19,0)</f>
        <v>225.17745278207997</v>
      </c>
      <c r="M19" s="8">
        <f>_xll.Interp2dTab(-1,0,'Post Inj Pulse'!$C$2:$K$2,'Post Inj Pulse'!$B$3:$B$13,'Post Inj Pulse'!$C$3:$K$13,'Fuel Pressure'!M42,'Post Qty'!M19,0)</f>
        <v>234.03188683920533</v>
      </c>
      <c r="N19" s="8">
        <f>_xll.Interp2dTab(-1,0,'Post Inj Pulse'!$C$2:$K$2,'Post Inj Pulse'!$B$3:$B$13,'Post Inj Pulse'!$C$3:$K$13,'Fuel Pressure'!N42,'Post Qty'!N19,0)</f>
        <v>240.40253133333334</v>
      </c>
      <c r="O19" s="8">
        <f>_xll.Interp2dTab(-1,0,'Post Inj Pulse'!$C$2:$K$2,'Post Inj Pulse'!$B$3:$B$13,'Post Inj Pulse'!$C$3:$K$13,'Fuel Pressure'!O42,'Post Qty'!O19,0)</f>
        <v>244.49794517253869</v>
      </c>
      <c r="P19" s="8">
        <f>_xll.Interp2dTab(-1,0,'Post Inj Pulse'!$C$2:$K$2,'Post Inj Pulse'!$B$3:$B$13,'Post Inj Pulse'!$C$3:$K$13,'Fuel Pressure'!P42,'Post Qty'!P19,0)</f>
        <v>248.13831823938133</v>
      </c>
      <c r="Q19" s="8">
        <f>_xll.Interp2dTab(-1,0,'Post Inj Pulse'!$C$2:$K$2,'Post Inj Pulse'!$B$3:$B$13,'Post Inj Pulse'!$C$3:$K$13,'Fuel Pressure'!Q42,'Post Qty'!Q19,0)</f>
        <v>251.77868460794664</v>
      </c>
      <c r="R19" s="8">
        <f>_xll.Interp2dTab(-1,0,'Post Inj Pulse'!$C$2:$K$2,'Post Inj Pulse'!$B$3:$B$13,'Post Inj Pulse'!$C$3:$K$13,'Fuel Pressure'!R42,'Post Qty'!R19,0)</f>
        <v>254.50895603523202</v>
      </c>
      <c r="T19" s="47"/>
      <c r="U19" s="7">
        <v>3200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225.17745278207997</v>
      </c>
      <c r="AF19" s="8">
        <v>234.03188683920533</v>
      </c>
      <c r="AG19" s="8">
        <v>240.40253133333334</v>
      </c>
      <c r="AH19" s="8">
        <v>244.49794517253869</v>
      </c>
      <c r="AI19" s="8">
        <v>248.13831823938133</v>
      </c>
      <c r="AJ19" s="8">
        <v>251.77868460794664</v>
      </c>
      <c r="AK19" s="8">
        <v>254.50895603523202</v>
      </c>
    </row>
    <row r="20" spans="1:37" x14ac:dyDescent="0.25">
      <c r="A20" s="48"/>
      <c r="B20" s="19">
        <v>3300</v>
      </c>
      <c r="C20" s="8">
        <f>_xll.Interp2dTab(-1,0,'Post Inj Pulse'!$C$2:$K$2,'Post Inj Pulse'!$B$3:$B$13,'Post Inj Pulse'!$C$3:$K$13,'Fuel Pressure'!C43,'Post Qty'!C20,0)</f>
        <v>0</v>
      </c>
      <c r="D20" s="8">
        <f>_xll.Interp2dTab(-1,0,'Post Inj Pulse'!$C$2:$K$2,'Post Inj Pulse'!$B$3:$B$13,'Post Inj Pulse'!$C$3:$K$13,'Fuel Pressure'!D43,'Post Qty'!D20,0)</f>
        <v>0</v>
      </c>
      <c r="E20" s="8">
        <f>_xll.Interp2dTab(-1,0,'Post Inj Pulse'!$C$2:$K$2,'Post Inj Pulse'!$B$3:$B$13,'Post Inj Pulse'!$C$3:$K$13,'Fuel Pressure'!E43,'Post Qty'!E20,0)</f>
        <v>0</v>
      </c>
      <c r="F20" s="8">
        <f>_xll.Interp2dTab(-1,0,'Post Inj Pulse'!$C$2:$K$2,'Post Inj Pulse'!$B$3:$B$13,'Post Inj Pulse'!$C$3:$K$13,'Fuel Pressure'!F43,'Post Qty'!F20,0)</f>
        <v>0</v>
      </c>
      <c r="G20" s="8">
        <f>_xll.Interp2dTab(-1,0,'Post Inj Pulse'!$C$2:$K$2,'Post Inj Pulse'!$B$3:$B$13,'Post Inj Pulse'!$C$3:$K$13,'Fuel Pressure'!G43,'Post Qty'!G20,0)</f>
        <v>0</v>
      </c>
      <c r="H20" s="8">
        <f>_xll.Interp2dTab(-1,0,'Post Inj Pulse'!$C$2:$K$2,'Post Inj Pulse'!$B$3:$B$13,'Post Inj Pulse'!$C$3:$K$13,'Fuel Pressure'!H43,'Post Qty'!H20,0)</f>
        <v>0</v>
      </c>
      <c r="I20" s="8">
        <f>_xll.Interp2dTab(-1,0,'Post Inj Pulse'!$C$2:$K$2,'Post Inj Pulse'!$B$3:$B$13,'Post Inj Pulse'!$C$3:$K$13,'Fuel Pressure'!I43,'Post Qty'!I20,0)</f>
        <v>0</v>
      </c>
      <c r="J20" s="8">
        <f>_xll.Interp2dTab(-1,0,'Post Inj Pulse'!$C$2:$K$2,'Post Inj Pulse'!$B$3:$B$13,'Post Inj Pulse'!$C$3:$K$13,'Fuel Pressure'!J43,'Post Qty'!J20,0)</f>
        <v>0</v>
      </c>
      <c r="K20" s="8">
        <f>_xll.Interp2dTab(-1,0,'Post Inj Pulse'!$C$2:$K$2,'Post Inj Pulse'!$B$3:$B$13,'Post Inj Pulse'!$C$3:$K$13,'Fuel Pressure'!K43,'Post Qty'!K20,0)</f>
        <v>0</v>
      </c>
      <c r="L20" s="8">
        <f>_xll.Interp2dTab(-1,0,'Post Inj Pulse'!$C$2:$K$2,'Post Inj Pulse'!$B$3:$B$13,'Post Inj Pulse'!$C$3:$K$13,'Fuel Pressure'!L43,'Post Qty'!L20,0)</f>
        <v>227.83052510461624</v>
      </c>
      <c r="M20" s="8">
        <f>_xll.Interp2dTab(-1,0,'Post Inj Pulse'!$C$2:$K$2,'Post Inj Pulse'!$B$3:$B$13,'Post Inj Pulse'!$C$3:$K$13,'Fuel Pressure'!M43,'Post Qty'!M20,0)</f>
        <v>235.85942914161419</v>
      </c>
      <c r="N20" s="8">
        <f>_xll.Interp2dTab(-1,0,'Post Inj Pulse'!$C$2:$K$2,'Post Inj Pulse'!$B$3:$B$13,'Post Inj Pulse'!$C$3:$K$13,'Fuel Pressure'!N43,'Post Qty'!N20,0)</f>
        <v>0</v>
      </c>
      <c r="O20" s="8">
        <f>_xll.Interp2dTab(-1,0,'Post Inj Pulse'!$C$2:$K$2,'Post Inj Pulse'!$B$3:$B$13,'Post Inj Pulse'!$C$3:$K$13,'Fuel Pressure'!O43,'Post Qty'!O20,0)</f>
        <v>0</v>
      </c>
      <c r="P20" s="8">
        <f>_xll.Interp2dTab(-1,0,'Post Inj Pulse'!$C$2:$K$2,'Post Inj Pulse'!$B$3:$B$13,'Post Inj Pulse'!$C$3:$K$13,'Fuel Pressure'!P43,'Post Qty'!P20,0)</f>
        <v>0</v>
      </c>
      <c r="Q20" s="8">
        <f>_xll.Interp2dTab(-1,0,'Post Inj Pulse'!$C$2:$K$2,'Post Inj Pulse'!$B$3:$B$13,'Post Inj Pulse'!$C$3:$K$13,'Fuel Pressure'!Q43,'Post Qty'!Q20,0)</f>
        <v>0</v>
      </c>
      <c r="R20" s="8">
        <f>_xll.Interp2dTab(-1,0,'Post Inj Pulse'!$C$2:$K$2,'Post Inj Pulse'!$B$3:$B$13,'Post Inj Pulse'!$C$3:$K$13,'Fuel Pressure'!R43,'Post Qty'!R20,0)</f>
        <v>0</v>
      </c>
      <c r="T20" s="47"/>
      <c r="U20" s="7">
        <v>3300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227.83052510461624</v>
      </c>
      <c r="AF20" s="8">
        <v>235.85942914161419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</row>
    <row r="21" spans="1:37" x14ac:dyDescent="0.25">
      <c r="A21" s="48"/>
      <c r="B21" s="19">
        <v>3500</v>
      </c>
      <c r="C21" s="8">
        <f>_xll.Interp2dTab(-1,0,'Post Inj Pulse'!$C$2:$K$2,'Post Inj Pulse'!$B$3:$B$13,'Post Inj Pulse'!$C$3:$K$13,'Fuel Pressure'!C44,'Post Qty'!C21,0)</f>
        <v>0</v>
      </c>
      <c r="D21" s="8">
        <f>_xll.Interp2dTab(-1,0,'Post Inj Pulse'!$C$2:$K$2,'Post Inj Pulse'!$B$3:$B$13,'Post Inj Pulse'!$C$3:$K$13,'Fuel Pressure'!D44,'Post Qty'!D21,0)</f>
        <v>0</v>
      </c>
      <c r="E21" s="8">
        <f>_xll.Interp2dTab(-1,0,'Post Inj Pulse'!$C$2:$K$2,'Post Inj Pulse'!$B$3:$B$13,'Post Inj Pulse'!$C$3:$K$13,'Fuel Pressure'!E44,'Post Qty'!E21,0)</f>
        <v>0</v>
      </c>
      <c r="F21" s="8">
        <f>_xll.Interp2dTab(-1,0,'Post Inj Pulse'!$C$2:$K$2,'Post Inj Pulse'!$B$3:$B$13,'Post Inj Pulse'!$C$3:$K$13,'Fuel Pressure'!F44,'Post Qty'!F21,0)</f>
        <v>0</v>
      </c>
      <c r="G21" s="8">
        <f>_xll.Interp2dTab(-1,0,'Post Inj Pulse'!$C$2:$K$2,'Post Inj Pulse'!$B$3:$B$13,'Post Inj Pulse'!$C$3:$K$13,'Fuel Pressure'!G44,'Post Qty'!G21,0)</f>
        <v>0</v>
      </c>
      <c r="H21" s="8">
        <f>_xll.Interp2dTab(-1,0,'Post Inj Pulse'!$C$2:$K$2,'Post Inj Pulse'!$B$3:$B$13,'Post Inj Pulse'!$C$3:$K$13,'Fuel Pressure'!H44,'Post Qty'!H21,0)</f>
        <v>0</v>
      </c>
      <c r="I21" s="8">
        <f>_xll.Interp2dTab(-1,0,'Post Inj Pulse'!$C$2:$K$2,'Post Inj Pulse'!$B$3:$B$13,'Post Inj Pulse'!$C$3:$K$13,'Fuel Pressure'!I44,'Post Qty'!I21,0)</f>
        <v>0</v>
      </c>
      <c r="J21" s="8">
        <f>_xll.Interp2dTab(-1,0,'Post Inj Pulse'!$C$2:$K$2,'Post Inj Pulse'!$B$3:$B$13,'Post Inj Pulse'!$C$3:$K$13,'Fuel Pressure'!J44,'Post Qty'!J21,0)</f>
        <v>0</v>
      </c>
      <c r="K21" s="8">
        <f>_xll.Interp2dTab(-1,0,'Post Inj Pulse'!$C$2:$K$2,'Post Inj Pulse'!$B$3:$B$13,'Post Inj Pulse'!$C$3:$K$13,'Fuel Pressure'!K44,'Post Qty'!K21,0)</f>
        <v>0</v>
      </c>
      <c r="L21" s="8">
        <f>_xll.Interp2dTab(-1,0,'Post Inj Pulse'!$C$2:$K$2,'Post Inj Pulse'!$B$3:$B$13,'Post Inj Pulse'!$C$3:$K$13,'Fuel Pressure'!L44,'Post Qty'!L21,0)</f>
        <v>0</v>
      </c>
      <c r="M21" s="8">
        <f>_xll.Interp2dTab(-1,0,'Post Inj Pulse'!$C$2:$K$2,'Post Inj Pulse'!$B$3:$B$13,'Post Inj Pulse'!$C$3:$K$13,'Fuel Pressure'!M44,'Post Qty'!M21,0)</f>
        <v>0</v>
      </c>
      <c r="N21" s="8">
        <f>_xll.Interp2dTab(-1,0,'Post Inj Pulse'!$C$2:$K$2,'Post Inj Pulse'!$B$3:$B$13,'Post Inj Pulse'!$C$3:$K$13,'Fuel Pressure'!N44,'Post Qty'!N21,0)</f>
        <v>0</v>
      </c>
      <c r="O21" s="8">
        <f>_xll.Interp2dTab(-1,0,'Post Inj Pulse'!$C$2:$K$2,'Post Inj Pulse'!$B$3:$B$13,'Post Inj Pulse'!$C$3:$K$13,'Fuel Pressure'!O44,'Post Qty'!O21,0)</f>
        <v>0</v>
      </c>
      <c r="P21" s="8">
        <f>_xll.Interp2dTab(-1,0,'Post Inj Pulse'!$C$2:$K$2,'Post Inj Pulse'!$B$3:$B$13,'Post Inj Pulse'!$C$3:$K$13,'Fuel Pressure'!P44,'Post Qty'!P21,0)</f>
        <v>0</v>
      </c>
      <c r="Q21" s="8">
        <f>_xll.Interp2dTab(-1,0,'Post Inj Pulse'!$C$2:$K$2,'Post Inj Pulse'!$B$3:$B$13,'Post Inj Pulse'!$C$3:$K$13,'Fuel Pressure'!Q44,'Post Qty'!Q21,0)</f>
        <v>0</v>
      </c>
      <c r="R21" s="8">
        <f>_xll.Interp2dTab(-1,0,'Post Inj Pulse'!$C$2:$K$2,'Post Inj Pulse'!$B$3:$B$13,'Post Inj Pulse'!$C$3:$K$13,'Fuel Pressure'!R44,'Post Qty'!R21,0)</f>
        <v>0</v>
      </c>
      <c r="T21" s="47"/>
      <c r="U21" s="7">
        <v>3500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</row>
  </sheetData>
  <sheetProtection password="BAE5" sheet="1" objects="1" scenarios="1"/>
  <mergeCells count="6">
    <mergeCell ref="A1:B2"/>
    <mergeCell ref="C1:R1"/>
    <mergeCell ref="T1:U2"/>
    <mergeCell ref="V1:AK1"/>
    <mergeCell ref="A3:A21"/>
    <mergeCell ref="T3:T21"/>
  </mergeCells>
  <conditionalFormatting sqref="C3:R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AK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AK21"/>
  <sheetViews>
    <sheetView zoomScaleNormal="100" workbookViewId="0">
      <selection activeCell="H9" sqref="H9"/>
    </sheetView>
  </sheetViews>
  <sheetFormatPr defaultColWidth="8.85546875" defaultRowHeight="15" x14ac:dyDescent="0.25"/>
  <cols>
    <col min="1" max="1" width="5" style="1" bestFit="1" customWidth="1"/>
    <col min="2" max="2" width="6.140625" style="1" customWidth="1"/>
    <col min="3" max="18" width="4.140625" style="1" bestFit="1" customWidth="1"/>
    <col min="19" max="19" width="8.85546875" style="1"/>
    <col min="20" max="20" width="5" style="1" bestFit="1" customWidth="1"/>
    <col min="21" max="21" width="5.28515625" style="1" bestFit="1" customWidth="1"/>
    <col min="22" max="37" width="4.140625" style="1" bestFit="1" customWidth="1"/>
    <col min="38" max="16384" width="8.85546875" style="1"/>
  </cols>
  <sheetData>
    <row r="1" spans="1:37" ht="15" customHeight="1" x14ac:dyDescent="0.25">
      <c r="A1" s="69" t="s">
        <v>20</v>
      </c>
      <c r="B1" s="69"/>
      <c r="C1" s="70" t="s">
        <v>10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T1" s="67" t="s">
        <v>0</v>
      </c>
      <c r="U1" s="67"/>
      <c r="V1" s="68" t="s">
        <v>10</v>
      </c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</row>
    <row r="2" spans="1:37" x14ac:dyDescent="0.25">
      <c r="A2" s="69"/>
      <c r="B2" s="69"/>
      <c r="C2" s="20">
        <v>0</v>
      </c>
      <c r="D2" s="20">
        <v>10</v>
      </c>
      <c r="E2" s="20">
        <v>20</v>
      </c>
      <c r="F2" s="20">
        <v>30</v>
      </c>
      <c r="G2" s="20">
        <v>45</v>
      </c>
      <c r="H2" s="20">
        <v>55</v>
      </c>
      <c r="I2" s="20">
        <v>65</v>
      </c>
      <c r="J2" s="20">
        <v>75</v>
      </c>
      <c r="K2" s="20">
        <v>85</v>
      </c>
      <c r="L2" s="20">
        <v>95</v>
      </c>
      <c r="M2" s="20">
        <v>110</v>
      </c>
      <c r="N2" s="20">
        <v>120</v>
      </c>
      <c r="O2" s="20">
        <v>125</v>
      </c>
      <c r="P2" s="20">
        <v>130</v>
      </c>
      <c r="Q2" s="20">
        <v>135</v>
      </c>
      <c r="R2" s="20">
        <v>140</v>
      </c>
      <c r="T2" s="67"/>
      <c r="U2" s="67"/>
      <c r="V2" s="2">
        <v>0</v>
      </c>
      <c r="W2" s="2">
        <v>10</v>
      </c>
      <c r="X2" s="2">
        <v>20</v>
      </c>
      <c r="Y2" s="2">
        <v>30</v>
      </c>
      <c r="Z2" s="2">
        <v>45</v>
      </c>
      <c r="AA2" s="2">
        <v>55</v>
      </c>
      <c r="AB2" s="2">
        <v>65</v>
      </c>
      <c r="AC2" s="2">
        <v>75</v>
      </c>
      <c r="AD2" s="2">
        <v>85</v>
      </c>
      <c r="AE2" s="2">
        <v>95</v>
      </c>
      <c r="AF2" s="2">
        <v>110</v>
      </c>
      <c r="AG2" s="2">
        <v>120</v>
      </c>
      <c r="AH2" s="2">
        <v>125</v>
      </c>
      <c r="AI2" s="2">
        <v>130</v>
      </c>
      <c r="AJ2" s="2">
        <v>135</v>
      </c>
      <c r="AK2" s="2">
        <v>140</v>
      </c>
    </row>
    <row r="3" spans="1:37" x14ac:dyDescent="0.25">
      <c r="A3" s="69" t="s">
        <v>7</v>
      </c>
      <c r="B3" s="20">
        <v>620</v>
      </c>
      <c r="C3" s="3">
        <f>_xll.Interp2dTab(-1,0,'Pilot Inj Pulse'!$C$2:$K$2,'Pilot Inj Pulse'!$B$3:$B$13,'Pilot Inj Pulse'!$C$3:$K$13,'Fuel Pressure'!C26,'Pilot Qty'!C3,0)</f>
        <v>273.57267561775996</v>
      </c>
      <c r="D3" s="3">
        <f>_xll.Interp2dTab(-1,0,'Pilot Inj Pulse'!$C$2:$K$2,'Pilot Inj Pulse'!$B$3:$B$13,'Pilot Inj Pulse'!$C$3:$K$13,'Fuel Pressure'!D26,'Pilot Qty'!D3,0)</f>
        <v>273.57267561775996</v>
      </c>
      <c r="E3" s="3">
        <f>_xll.Interp2dTab(-1,0,'Pilot Inj Pulse'!$C$2:$K$2,'Pilot Inj Pulse'!$B$3:$B$13,'Pilot Inj Pulse'!$C$3:$K$13,'Fuel Pressure'!E26,'Pilot Qty'!E3,0)</f>
        <v>254.94443434300157</v>
      </c>
      <c r="F3" s="3">
        <f>_xll.Interp2dTab(-1,0,'Pilot Inj Pulse'!$C$2:$K$2,'Pilot Inj Pulse'!$B$3:$B$13,'Pilot Inj Pulse'!$C$3:$K$13,'Fuel Pressure'!F26,'Pilot Qty'!F3,0)</f>
        <v>262.021483942656</v>
      </c>
      <c r="G3" s="3">
        <f>_xll.Interp2dTab(-1,0,'Pilot Inj Pulse'!$C$2:$K$2,'Pilot Inj Pulse'!$B$3:$B$13,'Pilot Inj Pulse'!$C$3:$K$13,'Fuel Pressure'!G26,'Pilot Qty'!G3,0)</f>
        <v>230.48769081413121</v>
      </c>
      <c r="H3" s="3">
        <f>_xll.Interp2dTab(-1,0,'Pilot Inj Pulse'!$C$2:$K$2,'Pilot Inj Pulse'!$B$3:$B$13,'Pilot Inj Pulse'!$C$3:$K$13,'Fuel Pressure'!H26,'Pilot Qty'!H3,0)</f>
        <v>288.79622881795581</v>
      </c>
      <c r="I3" s="3">
        <f>_xll.Interp2dTab(-1,0,'Pilot Inj Pulse'!$C$2:$K$2,'Pilot Inj Pulse'!$B$3:$B$13,'Pilot Inj Pulse'!$C$3:$K$13,'Fuel Pressure'!I26,'Pilot Qty'!I3,0)</f>
        <v>280.28743694671357</v>
      </c>
      <c r="J3" s="3">
        <f>_xll.Interp2dTab(-1,0,'Pilot Inj Pulse'!$C$2:$K$2,'Pilot Inj Pulse'!$B$3:$B$13,'Pilot Inj Pulse'!$C$3:$K$13,'Fuel Pressure'!J26,'Pilot Qty'!J3,0)</f>
        <v>292.58785373737464</v>
      </c>
      <c r="K3" s="3">
        <f>_xll.Interp2dTab(-1,0,'Pilot Inj Pulse'!$C$2:$K$2,'Pilot Inj Pulse'!$B$3:$B$13,'Pilot Inj Pulse'!$C$3:$K$13,'Fuel Pressure'!K26,'Pilot Qty'!K3,0)</f>
        <v>323.45387908788638</v>
      </c>
      <c r="L3" s="3">
        <f>_xll.Interp2dTab(-1,0,'Pilot Inj Pulse'!$C$2:$K$2,'Pilot Inj Pulse'!$B$3:$B$13,'Pilot Inj Pulse'!$C$3:$K$13,'Fuel Pressure'!L26,'Pilot Qty'!L3,0)</f>
        <v>317.59107385546719</v>
      </c>
      <c r="M3" s="3">
        <f>_xll.Interp2dTab(-1,0,'Pilot Inj Pulse'!$C$2:$K$2,'Pilot Inj Pulse'!$B$3:$B$13,'Pilot Inj Pulse'!$C$3:$K$13,'Fuel Pressure'!M26,'Pilot Qty'!M3,0)</f>
        <v>290.75563201927201</v>
      </c>
      <c r="N3" s="3">
        <f>_xll.Interp2dTab(-1,0,'Pilot Inj Pulse'!$C$2:$K$2,'Pilot Inj Pulse'!$B$3:$B$13,'Pilot Inj Pulse'!$C$3:$K$13,'Fuel Pressure'!N26,'Pilot Qty'!N3,0)</f>
        <v>229.62212528770772</v>
      </c>
      <c r="O3" s="3">
        <f>_xll.Interp2dTab(-1,0,'Pilot Inj Pulse'!$C$2:$K$2,'Pilot Inj Pulse'!$B$3:$B$13,'Pilot Inj Pulse'!$C$3:$K$13,'Fuel Pressure'!O26,'Pilot Qty'!O3,0)</f>
        <v>229.62212528770772</v>
      </c>
      <c r="P3" s="3">
        <f>_xll.Interp2dTab(-1,0,'Pilot Inj Pulse'!$C$2:$K$2,'Pilot Inj Pulse'!$B$3:$B$13,'Pilot Inj Pulse'!$C$3:$K$13,'Fuel Pressure'!P26,'Pilot Qty'!P3,0)</f>
        <v>229.62212528770772</v>
      </c>
      <c r="Q3" s="3">
        <f>_xll.Interp2dTab(-1,0,'Pilot Inj Pulse'!$C$2:$K$2,'Pilot Inj Pulse'!$B$3:$B$13,'Pilot Inj Pulse'!$C$3:$K$13,'Fuel Pressure'!Q26,'Pilot Qty'!Q3,0)</f>
        <v>229.62212528770772</v>
      </c>
      <c r="R3" s="3">
        <f>_xll.Interp2dTab(-1,0,'Pilot Inj Pulse'!$C$2:$K$2,'Pilot Inj Pulse'!$B$3:$B$13,'Pilot Inj Pulse'!$C$3:$K$13,'Fuel Pressure'!R26,'Pilot Qty'!R3,0)</f>
        <v>229.62212528770772</v>
      </c>
      <c r="T3" s="67" t="s">
        <v>7</v>
      </c>
      <c r="U3" s="2">
        <v>620</v>
      </c>
      <c r="V3" s="3">
        <v>273.57267561775996</v>
      </c>
      <c r="W3" s="3">
        <v>273.57267561775996</v>
      </c>
      <c r="X3" s="3">
        <v>254.94443434300157</v>
      </c>
      <c r="Y3" s="3">
        <v>262.021483942656</v>
      </c>
      <c r="Z3" s="3">
        <v>230.48769081413121</v>
      </c>
      <c r="AA3" s="3">
        <v>288.79622881795581</v>
      </c>
      <c r="AB3" s="3">
        <v>280.28743694671357</v>
      </c>
      <c r="AC3" s="3">
        <v>292.58785373737464</v>
      </c>
      <c r="AD3" s="3">
        <v>323.45387908788638</v>
      </c>
      <c r="AE3" s="3">
        <v>317.59107385546719</v>
      </c>
      <c r="AF3" s="3">
        <v>290.75563201927201</v>
      </c>
      <c r="AG3" s="3">
        <v>229.62212528770772</v>
      </c>
      <c r="AH3" s="3">
        <v>229.62212528770772</v>
      </c>
      <c r="AI3" s="3">
        <v>229.62212528770772</v>
      </c>
      <c r="AJ3" s="3">
        <v>229.62212528770772</v>
      </c>
      <c r="AK3" s="3">
        <v>229.62212528770772</v>
      </c>
    </row>
    <row r="4" spans="1:37" x14ac:dyDescent="0.25">
      <c r="A4" s="69"/>
      <c r="B4" s="20">
        <v>650</v>
      </c>
      <c r="C4" s="3">
        <f>_xll.Interp2dTab(-1,0,'Pilot Inj Pulse'!$C$2:$K$2,'Pilot Inj Pulse'!$B$3:$B$13,'Pilot Inj Pulse'!$C$3:$K$13,'Fuel Pressure'!C27,'Pilot Qty'!C4,0)</f>
        <v>246.14235754678401</v>
      </c>
      <c r="D4" s="3">
        <f>_xll.Interp2dTab(-1,0,'Pilot Inj Pulse'!$C$2:$K$2,'Pilot Inj Pulse'!$B$3:$B$13,'Pilot Inj Pulse'!$C$3:$K$13,'Fuel Pressure'!D27,'Pilot Qty'!D4,0)</f>
        <v>246.14235754678401</v>
      </c>
      <c r="E4" s="3">
        <f>_xll.Interp2dTab(-1,0,'Pilot Inj Pulse'!$C$2:$K$2,'Pilot Inj Pulse'!$B$3:$B$13,'Pilot Inj Pulse'!$C$3:$K$13,'Fuel Pressure'!E27,'Pilot Qty'!E4,0)</f>
        <v>246.14235754678401</v>
      </c>
      <c r="F4" s="3">
        <f>_xll.Interp2dTab(-1,0,'Pilot Inj Pulse'!$C$2:$K$2,'Pilot Inj Pulse'!$B$3:$B$13,'Pilot Inj Pulse'!$C$3:$K$13,'Fuel Pressure'!F27,'Pilot Qty'!F4,0)</f>
        <v>245.74990046559998</v>
      </c>
      <c r="G4" s="3">
        <f>_xll.Interp2dTab(-1,0,'Pilot Inj Pulse'!$C$2:$K$2,'Pilot Inj Pulse'!$B$3:$B$13,'Pilot Inj Pulse'!$C$3:$K$13,'Fuel Pressure'!G27,'Pilot Qty'!G4,0)</f>
        <v>257.02699959889918</v>
      </c>
      <c r="H4" s="3">
        <f>_xll.Interp2dTab(-1,0,'Pilot Inj Pulse'!$C$2:$K$2,'Pilot Inj Pulse'!$B$3:$B$13,'Pilot Inj Pulse'!$C$3:$K$13,'Fuel Pressure'!H27,'Pilot Qty'!H4,0)</f>
        <v>278.62556353436156</v>
      </c>
      <c r="I4" s="3">
        <f>_xll.Interp2dTab(-1,0,'Pilot Inj Pulse'!$C$2:$K$2,'Pilot Inj Pulse'!$B$3:$B$13,'Pilot Inj Pulse'!$C$3:$K$13,'Fuel Pressure'!I27,'Pilot Qty'!I4,0)</f>
        <v>270.0669154607487</v>
      </c>
      <c r="J4" s="3">
        <f>_xll.Interp2dTab(-1,0,'Pilot Inj Pulse'!$C$2:$K$2,'Pilot Inj Pulse'!$B$3:$B$13,'Pilot Inj Pulse'!$C$3:$K$13,'Fuel Pressure'!J27,'Pilot Qty'!J4,0)</f>
        <v>270.0669154607487</v>
      </c>
      <c r="K4" s="3">
        <f>_xll.Interp2dTab(-1,0,'Pilot Inj Pulse'!$C$2:$K$2,'Pilot Inj Pulse'!$B$3:$B$13,'Pilot Inj Pulse'!$C$3:$K$13,'Fuel Pressure'!K27,'Pilot Qty'!K4,0)</f>
        <v>240.1732527182144</v>
      </c>
      <c r="L4" s="3">
        <f>_xll.Interp2dTab(-1,0,'Pilot Inj Pulse'!$C$2:$K$2,'Pilot Inj Pulse'!$B$3:$B$13,'Pilot Inj Pulse'!$C$3:$K$13,'Fuel Pressure'!L27,'Pilot Qty'!L4,0)</f>
        <v>245.59787780799786</v>
      </c>
      <c r="M4" s="3">
        <f>_xll.Interp2dTab(-1,0,'Pilot Inj Pulse'!$C$2:$K$2,'Pilot Inj Pulse'!$B$3:$B$13,'Pilot Inj Pulse'!$C$3:$K$13,'Fuel Pressure'!M27,'Pilot Qty'!M4,0)</f>
        <v>214.12688809879251</v>
      </c>
      <c r="N4" s="3">
        <f>_xll.Interp2dTab(-1,0,'Pilot Inj Pulse'!$C$2:$K$2,'Pilot Inj Pulse'!$B$3:$B$13,'Pilot Inj Pulse'!$C$3:$K$13,'Fuel Pressure'!N27,'Pilot Qty'!N4,0)</f>
        <v>214.12688809879251</v>
      </c>
      <c r="O4" s="3">
        <f>_xll.Interp2dTab(-1,0,'Pilot Inj Pulse'!$C$2:$K$2,'Pilot Inj Pulse'!$B$3:$B$13,'Pilot Inj Pulse'!$C$3:$K$13,'Fuel Pressure'!O27,'Pilot Qty'!O4,0)</f>
        <v>211.08314821392852</v>
      </c>
      <c r="P4" s="3">
        <f>_xll.Interp2dTab(-1,0,'Pilot Inj Pulse'!$C$2:$K$2,'Pilot Inj Pulse'!$B$3:$B$13,'Pilot Inj Pulse'!$C$3:$K$13,'Fuel Pressure'!P27,'Pilot Qty'!P4,0)</f>
        <v>211.08314821392852</v>
      </c>
      <c r="Q4" s="3">
        <f>_xll.Interp2dTab(-1,0,'Pilot Inj Pulse'!$C$2:$K$2,'Pilot Inj Pulse'!$B$3:$B$13,'Pilot Inj Pulse'!$C$3:$K$13,'Fuel Pressure'!Q27,'Pilot Qty'!Q4,0)</f>
        <v>211.08314821392852</v>
      </c>
      <c r="R4" s="3">
        <f>_xll.Interp2dTab(-1,0,'Pilot Inj Pulse'!$C$2:$K$2,'Pilot Inj Pulse'!$B$3:$B$13,'Pilot Inj Pulse'!$C$3:$K$13,'Fuel Pressure'!R27,'Pilot Qty'!R4,0)</f>
        <v>211.08314821392852</v>
      </c>
      <c r="T4" s="67"/>
      <c r="U4" s="2">
        <v>650</v>
      </c>
      <c r="V4" s="3">
        <v>246.14235754678401</v>
      </c>
      <c r="W4" s="3">
        <v>246.14235754678401</v>
      </c>
      <c r="X4" s="3">
        <v>246.14235754678401</v>
      </c>
      <c r="Y4" s="3">
        <v>245.74990046559998</v>
      </c>
      <c r="Z4" s="3">
        <v>257.02699959889918</v>
      </c>
      <c r="AA4" s="3">
        <v>278.62556353436156</v>
      </c>
      <c r="AB4" s="3">
        <v>270.0669154607487</v>
      </c>
      <c r="AC4" s="3">
        <v>270.0669154607487</v>
      </c>
      <c r="AD4" s="3">
        <v>240.1732527182144</v>
      </c>
      <c r="AE4" s="3">
        <v>245.59787780799786</v>
      </c>
      <c r="AF4" s="3">
        <v>214.12688809879251</v>
      </c>
      <c r="AG4" s="3">
        <v>214.12688809879251</v>
      </c>
      <c r="AH4" s="3">
        <v>211.08314821392852</v>
      </c>
      <c r="AI4" s="3">
        <v>211.08314821392852</v>
      </c>
      <c r="AJ4" s="3">
        <v>211.08314821392852</v>
      </c>
      <c r="AK4" s="3">
        <v>211.08314821392852</v>
      </c>
    </row>
    <row r="5" spans="1:37" x14ac:dyDescent="0.25">
      <c r="A5" s="69"/>
      <c r="B5" s="20">
        <v>800</v>
      </c>
      <c r="C5" s="3">
        <f>_xll.Interp2dTab(-1,0,'Pilot Inj Pulse'!$C$2:$K$2,'Pilot Inj Pulse'!$B$3:$B$13,'Pilot Inj Pulse'!$C$3:$K$13,'Fuel Pressure'!C28,'Pilot Qty'!C5,0)</f>
        <v>236.282107583808</v>
      </c>
      <c r="D5" s="3">
        <f>_xll.Interp2dTab(-1,0,'Pilot Inj Pulse'!$C$2:$K$2,'Pilot Inj Pulse'!$B$3:$B$13,'Pilot Inj Pulse'!$C$3:$K$13,'Fuel Pressure'!D28,'Pilot Qty'!D5,0)</f>
        <v>221.371485688576</v>
      </c>
      <c r="E5" s="3">
        <f>_xll.Interp2dTab(-1,0,'Pilot Inj Pulse'!$C$2:$K$2,'Pilot Inj Pulse'!$B$3:$B$13,'Pilot Inj Pulse'!$C$3:$K$13,'Fuel Pressure'!E28,'Pilot Qty'!E5,0)</f>
        <v>240.52926441826136</v>
      </c>
      <c r="F5" s="3">
        <f>_xll.Interp2dTab(-1,0,'Pilot Inj Pulse'!$C$2:$K$2,'Pilot Inj Pulse'!$B$3:$B$13,'Pilot Inj Pulse'!$C$3:$K$13,'Fuel Pressure'!F28,'Pilot Qty'!F5,0)</f>
        <v>253.95964332189868</v>
      </c>
      <c r="G5" s="3">
        <f>_xll.Interp2dTab(-1,0,'Pilot Inj Pulse'!$C$2:$K$2,'Pilot Inj Pulse'!$B$3:$B$13,'Pilot Inj Pulse'!$C$3:$K$13,'Fuel Pressure'!G28,'Pilot Qty'!G5,0)</f>
        <v>248.36448378260906</v>
      </c>
      <c r="H5" s="3">
        <f>_xll.Interp2dTab(-1,0,'Pilot Inj Pulse'!$C$2:$K$2,'Pilot Inj Pulse'!$B$3:$B$13,'Pilot Inj Pulse'!$C$3:$K$13,'Fuel Pressure'!H28,'Pilot Qty'!H5,0)</f>
        <v>276.88059645139197</v>
      </c>
      <c r="I5" s="3">
        <f>_xll.Interp2dTab(-1,0,'Pilot Inj Pulse'!$C$2:$K$2,'Pilot Inj Pulse'!$B$3:$B$13,'Pilot Inj Pulse'!$C$3:$K$13,'Fuel Pressure'!I28,'Pilot Qty'!I5,0)</f>
        <v>268.40504204839675</v>
      </c>
      <c r="J5" s="3">
        <f>_xll.Interp2dTab(-1,0,'Pilot Inj Pulse'!$C$2:$K$2,'Pilot Inj Pulse'!$B$3:$B$13,'Pilot Inj Pulse'!$C$3:$K$13,'Fuel Pressure'!J28,'Pilot Qty'!J5,0)</f>
        <v>259.84639397478395</v>
      </c>
      <c r="K5" s="3">
        <f>_xll.Interp2dTab(-1,0,'Pilot Inj Pulse'!$C$2:$K$2,'Pilot Inj Pulse'!$B$3:$B$13,'Pilot Inj Pulse'!$C$3:$K$13,'Fuel Pressure'!K28,'Pilot Qty'!K5,0)</f>
        <v>225.82272796190719</v>
      </c>
      <c r="L5" s="3">
        <f>_xll.Interp2dTab(-1,0,'Pilot Inj Pulse'!$C$2:$K$2,'Pilot Inj Pulse'!$B$3:$B$13,'Pilot Inj Pulse'!$C$3:$K$13,'Fuel Pressure'!L28,'Pilot Qty'!L5,0)</f>
        <v>238.15269204063998</v>
      </c>
      <c r="M5" s="3">
        <f>_xll.Interp2dTab(-1,0,'Pilot Inj Pulse'!$C$2:$K$2,'Pilot Inj Pulse'!$B$3:$B$13,'Pilot Inj Pulse'!$C$3:$K$13,'Fuel Pressure'!M28,'Pilot Qty'!M5,0)</f>
        <v>233.34114726708904</v>
      </c>
      <c r="N5" s="3">
        <f>_xll.Interp2dTab(-1,0,'Pilot Inj Pulse'!$C$2:$K$2,'Pilot Inj Pulse'!$B$3:$B$13,'Pilot Inj Pulse'!$C$3:$K$13,'Fuel Pressure'!N28,'Pilot Qty'!N5,0)</f>
        <v>229.05189160618664</v>
      </c>
      <c r="O5" s="3">
        <f>_xll.Interp2dTab(-1,0,'Pilot Inj Pulse'!$C$2:$K$2,'Pilot Inj Pulse'!$B$3:$B$13,'Pilot Inj Pulse'!$C$3:$K$13,'Fuel Pressure'!O28,'Pilot Qty'!O5,0)</f>
        <v>196.72277068344891</v>
      </c>
      <c r="P5" s="3">
        <f>_xll.Interp2dTab(-1,0,'Pilot Inj Pulse'!$C$2:$K$2,'Pilot Inj Pulse'!$B$3:$B$13,'Pilot Inj Pulse'!$C$3:$K$13,'Fuel Pressure'!P28,'Pilot Qty'!P5,0)</f>
        <v>196.33646982597332</v>
      </c>
      <c r="Q5" s="3">
        <f>_xll.Interp2dTab(-1,0,'Pilot Inj Pulse'!$C$2:$K$2,'Pilot Inj Pulse'!$B$3:$B$13,'Pilot Inj Pulse'!$C$3:$K$13,'Fuel Pressure'!Q28,'Pilot Qty'!Q5,0)</f>
        <v>196.07682498734221</v>
      </c>
      <c r="R5" s="3">
        <f>_xll.Interp2dTab(-1,0,'Pilot Inj Pulse'!$C$2:$K$2,'Pilot Inj Pulse'!$B$3:$B$13,'Pilot Inj Pulse'!$C$3:$K$13,'Fuel Pressure'!R28,'Pilot Qty'!R5,0)</f>
        <v>195.68419132892444</v>
      </c>
      <c r="T5" s="67"/>
      <c r="U5" s="2">
        <v>800</v>
      </c>
      <c r="V5" s="3">
        <v>236.282107583808</v>
      </c>
      <c r="W5" s="3">
        <v>221.371485688576</v>
      </c>
      <c r="X5" s="3">
        <v>240.52926441826136</v>
      </c>
      <c r="Y5" s="3">
        <v>253.95964332189868</v>
      </c>
      <c r="Z5" s="3">
        <v>248.36448378260906</v>
      </c>
      <c r="AA5" s="3">
        <v>276.88059645139197</v>
      </c>
      <c r="AB5" s="3">
        <v>268.40504204839675</v>
      </c>
      <c r="AC5" s="3">
        <v>259.84639397478395</v>
      </c>
      <c r="AD5" s="3">
        <v>225.82272796190719</v>
      </c>
      <c r="AE5" s="3">
        <v>238.15269204063998</v>
      </c>
      <c r="AF5" s="3">
        <v>233.34114726708904</v>
      </c>
      <c r="AG5" s="3">
        <v>229.05189160618664</v>
      </c>
      <c r="AH5" s="3">
        <v>196.72277068344891</v>
      </c>
      <c r="AI5" s="3">
        <v>196.33646982597332</v>
      </c>
      <c r="AJ5" s="3">
        <v>196.07682498734221</v>
      </c>
      <c r="AK5" s="3">
        <v>195.68419132892444</v>
      </c>
    </row>
    <row r="6" spans="1:37" x14ac:dyDescent="0.25">
      <c r="A6" s="69"/>
      <c r="B6" s="20">
        <v>1000</v>
      </c>
      <c r="C6" s="3">
        <f>_xll.Interp2dTab(-1,0,'Pilot Inj Pulse'!$C$2:$K$2,'Pilot Inj Pulse'!$B$3:$B$13,'Pilot Inj Pulse'!$C$3:$K$13,'Fuel Pressure'!C29,'Pilot Qty'!C6,0)</f>
        <v>211.58915488047998</v>
      </c>
      <c r="D6" s="3">
        <f>_xll.Interp2dTab(-1,0,'Pilot Inj Pulse'!$C$2:$K$2,'Pilot Inj Pulse'!$B$3:$B$13,'Pilot Inj Pulse'!$C$3:$K$13,'Fuel Pressure'!D29,'Pilot Qty'!D6,0)</f>
        <v>254.66929150655145</v>
      </c>
      <c r="E6" s="3">
        <f>_xll.Interp2dTab(-1,0,'Pilot Inj Pulse'!$C$2:$K$2,'Pilot Inj Pulse'!$B$3:$B$13,'Pilot Inj Pulse'!$C$3:$K$13,'Fuel Pressure'!E29,'Pilot Qty'!E6,0)</f>
        <v>258.90870555504637</v>
      </c>
      <c r="F6" s="3">
        <f>_xll.Interp2dTab(-1,0,'Pilot Inj Pulse'!$C$2:$K$2,'Pilot Inj Pulse'!$B$3:$B$13,'Pilot Inj Pulse'!$C$3:$K$13,'Fuel Pressure'!F29,'Pilot Qty'!F6,0)</f>
        <v>240.72025173408429</v>
      </c>
      <c r="G6" s="3">
        <f>_xll.Interp2dTab(-1,0,'Pilot Inj Pulse'!$C$2:$K$2,'Pilot Inj Pulse'!$B$3:$B$13,'Pilot Inj Pulse'!$C$3:$K$13,'Fuel Pressure'!G29,'Pilot Qty'!G6,0)</f>
        <v>216.8564532998144</v>
      </c>
      <c r="H6" s="3">
        <f>_xll.Interp2dTab(-1,0,'Pilot Inj Pulse'!$C$2:$K$2,'Pilot Inj Pulse'!$B$3:$B$13,'Pilot Inj Pulse'!$C$3:$K$13,'Fuel Pressure'!H29,'Pilot Qty'!H6,0)</f>
        <v>253.03271298414077</v>
      </c>
      <c r="I6" s="3">
        <f>_xll.Interp2dTab(-1,0,'Pilot Inj Pulse'!$C$2:$K$2,'Pilot Inj Pulse'!$B$3:$B$13,'Pilot Inj Pulse'!$C$3:$K$13,'Fuel Pressure'!I29,'Pilot Qty'!I6,0)</f>
        <v>249.62587248881914</v>
      </c>
      <c r="J6" s="3">
        <f>_xll.Interp2dTab(-1,0,'Pilot Inj Pulse'!$C$2:$K$2,'Pilot Inj Pulse'!$B$3:$B$13,'Pilot Inj Pulse'!$C$3:$K$13,'Fuel Pressure'!J29,'Pilot Qty'!J6,0)</f>
        <v>242.81219149817599</v>
      </c>
      <c r="K6" s="3">
        <f>_xll.Interp2dTab(-1,0,'Pilot Inj Pulse'!$C$2:$K$2,'Pilot Inj Pulse'!$B$3:$B$13,'Pilot Inj Pulse'!$C$3:$K$13,'Fuel Pressure'!K29,'Pilot Qty'!K6,0)</f>
        <v>235.99851050753279</v>
      </c>
      <c r="L6" s="3">
        <f>_xll.Interp2dTab(-1,0,'Pilot Inj Pulse'!$C$2:$K$2,'Pilot Inj Pulse'!$B$3:$B$13,'Pilot Inj Pulse'!$C$3:$K$13,'Fuel Pressure'!L29,'Pilot Qty'!L6,0)</f>
        <v>237.83654607622614</v>
      </c>
      <c r="M6" s="3">
        <f>_xll.Interp2dTab(-1,0,'Pilot Inj Pulse'!$C$2:$K$2,'Pilot Inj Pulse'!$B$3:$B$13,'Pilot Inj Pulse'!$C$3:$K$13,'Fuel Pressure'!M29,'Pilot Qty'!M6,0)</f>
        <v>236.67987156501329</v>
      </c>
      <c r="N6" s="3">
        <f>_xll.Interp2dTab(-1,0,'Pilot Inj Pulse'!$C$2:$K$2,'Pilot Inj Pulse'!$B$3:$B$13,'Pilot Inj Pulse'!$C$3:$K$13,'Fuel Pressure'!N29,'Pilot Qty'!N6,0)</f>
        <v>235.72643268991996</v>
      </c>
      <c r="O6" s="3">
        <f>_xll.Interp2dTab(-1,0,'Pilot Inj Pulse'!$C$2:$K$2,'Pilot Inj Pulse'!$B$3:$B$13,'Pilot Inj Pulse'!$C$3:$K$13,'Fuel Pressure'!O29,'Pilot Qty'!O6,0)</f>
        <v>199.01468704547554</v>
      </c>
      <c r="P6" s="3">
        <f>_xll.Interp2dTab(-1,0,'Pilot Inj Pulse'!$C$2:$K$2,'Pilot Inj Pulse'!$B$3:$B$13,'Pilot Inj Pulse'!$C$3:$K$13,'Fuel Pressure'!P29,'Pilot Qty'!P6,0)</f>
        <v>198.73389841937777</v>
      </c>
      <c r="Q6" s="3">
        <f>_xll.Interp2dTab(-1,0,'Pilot Inj Pulse'!$C$2:$K$2,'Pilot Inj Pulse'!$B$3:$B$13,'Pilot Inj Pulse'!$C$3:$K$13,'Fuel Pressure'!Q29,'Pilot Qty'!Q6,0)</f>
        <v>198.45310979327996</v>
      </c>
      <c r="R6" s="3">
        <f>_xll.Interp2dTab(-1,0,'Pilot Inj Pulse'!$C$2:$K$2,'Pilot Inj Pulse'!$B$3:$B$13,'Pilot Inj Pulse'!$C$3:$K$13,'Fuel Pressure'!R29,'Pilot Qty'!R6,0)</f>
        <v>198.17232116718219</v>
      </c>
      <c r="T6" s="67"/>
      <c r="U6" s="2">
        <v>1000</v>
      </c>
      <c r="V6" s="3">
        <v>211.58915488047998</v>
      </c>
      <c r="W6" s="3">
        <v>254.66929150655145</v>
      </c>
      <c r="X6" s="3">
        <v>258.90870555504637</v>
      </c>
      <c r="Y6" s="3">
        <v>240.72025173408429</v>
      </c>
      <c r="Z6" s="3">
        <v>216.8564532998144</v>
      </c>
      <c r="AA6" s="3">
        <v>253.03271298414077</v>
      </c>
      <c r="AB6" s="3">
        <v>249.62587248881914</v>
      </c>
      <c r="AC6" s="3">
        <v>242.81219149817599</v>
      </c>
      <c r="AD6" s="3">
        <v>235.99851050753279</v>
      </c>
      <c r="AE6" s="3">
        <v>237.83654607622614</v>
      </c>
      <c r="AF6" s="3">
        <v>236.67987156501329</v>
      </c>
      <c r="AG6" s="3">
        <v>235.72643268991996</v>
      </c>
      <c r="AH6" s="3">
        <v>199.01468704547554</v>
      </c>
      <c r="AI6" s="3">
        <v>198.73389841937777</v>
      </c>
      <c r="AJ6" s="3">
        <v>198.45310979327996</v>
      </c>
      <c r="AK6" s="3">
        <v>198.17232116718219</v>
      </c>
    </row>
    <row r="7" spans="1:37" x14ac:dyDescent="0.25">
      <c r="A7" s="69"/>
      <c r="B7" s="20">
        <v>1200</v>
      </c>
      <c r="C7" s="3">
        <f>_xll.Interp2dTab(-1,0,'Pilot Inj Pulse'!$C$2:$K$2,'Pilot Inj Pulse'!$B$3:$B$13,'Pilot Inj Pulse'!$C$3:$K$13,'Fuel Pressure'!C30,'Pilot Qty'!C7,0)</f>
        <v>207.4587194629184</v>
      </c>
      <c r="D7" s="3">
        <f>_xll.Interp2dTab(-1,0,'Pilot Inj Pulse'!$C$2:$K$2,'Pilot Inj Pulse'!$B$3:$B$13,'Pilot Inj Pulse'!$C$3:$K$13,'Fuel Pressure'!D30,'Pilot Qty'!D7,0)</f>
        <v>240.65835778284799</v>
      </c>
      <c r="E7" s="3">
        <f>_xll.Interp2dTab(-1,0,'Pilot Inj Pulse'!$C$2:$K$2,'Pilot Inj Pulse'!$B$3:$B$13,'Pilot Inj Pulse'!$C$3:$K$13,'Fuel Pressure'!E30,'Pilot Qty'!E7,0)</f>
        <v>245.53236599111682</v>
      </c>
      <c r="F7" s="3">
        <f>_xll.Interp2dTab(-1,0,'Pilot Inj Pulse'!$C$2:$K$2,'Pilot Inj Pulse'!$B$3:$B$13,'Pilot Inj Pulse'!$C$3:$K$13,'Fuel Pressure'!F30,'Pilot Qty'!F7,0)</f>
        <v>234.74860101155838</v>
      </c>
      <c r="G7" s="3">
        <f>_xll.Interp2dTab(-1,0,'Pilot Inj Pulse'!$C$2:$K$2,'Pilot Inj Pulse'!$B$3:$B$13,'Pilot Inj Pulse'!$C$3:$K$13,'Fuel Pressure'!G30,'Pilot Qty'!G7,0)</f>
        <v>204.19890786304001</v>
      </c>
      <c r="H7" s="3">
        <f>_xll.Interp2dTab(-1,0,'Pilot Inj Pulse'!$C$2:$K$2,'Pilot Inj Pulse'!$B$3:$B$13,'Pilot Inj Pulse'!$C$3:$K$13,'Fuel Pressure'!H30,'Pilot Qty'!H7,0)</f>
        <v>215.15571303822219</v>
      </c>
      <c r="I7" s="3">
        <f>_xll.Interp2dTab(-1,0,'Pilot Inj Pulse'!$C$2:$K$2,'Pilot Inj Pulse'!$B$3:$B$13,'Pilot Inj Pulse'!$C$3:$K$13,'Fuel Pressure'!I30,'Pilot Qty'!I7,0)</f>
        <v>234.70316024261973</v>
      </c>
      <c r="J7" s="3">
        <f>_xll.Interp2dTab(-1,0,'Pilot Inj Pulse'!$C$2:$K$2,'Pilot Inj Pulse'!$B$3:$B$13,'Pilot Inj Pulse'!$C$3:$K$13,'Fuel Pressure'!J30,'Pilot Qty'!J7,0)</f>
        <v>249.62587248881914</v>
      </c>
      <c r="K7" s="3">
        <f>_xll.Interp2dTab(-1,0,'Pilot Inj Pulse'!$C$2:$K$2,'Pilot Inj Pulse'!$B$3:$B$13,'Pilot Inj Pulse'!$C$3:$K$13,'Fuel Pressure'!K30,'Pilot Qty'!K7,0)</f>
        <v>247.96399907646719</v>
      </c>
      <c r="L7" s="3">
        <f>_xll.Interp2dTab(-1,0,'Pilot Inj Pulse'!$C$2:$K$2,'Pilot Inj Pulse'!$B$3:$B$13,'Pilot Inj Pulse'!$C$3:$K$13,'Fuel Pressure'!L30,'Pilot Qty'!L7,0)</f>
        <v>259.58994159024638</v>
      </c>
      <c r="M7" s="3">
        <f>_xll.Interp2dTab(-1,0,'Pilot Inj Pulse'!$C$2:$K$2,'Pilot Inj Pulse'!$B$3:$B$13,'Pilot Inj Pulse'!$C$3:$K$13,'Fuel Pressure'!M30,'Pilot Qty'!M7,0)</f>
        <v>255.71117324726396</v>
      </c>
      <c r="N7" s="3">
        <f>_xll.Interp2dTab(-1,0,'Pilot Inj Pulse'!$C$2:$K$2,'Pilot Inj Pulse'!$B$3:$B$13,'Pilot Inj Pulse'!$C$3:$K$13,'Fuel Pressure'!N30,'Pilot Qty'!N7,0)</f>
        <v>253.81909112873598</v>
      </c>
      <c r="O7" s="3">
        <f>_xll.Interp2dTab(-1,0,'Pilot Inj Pulse'!$C$2:$K$2,'Pilot Inj Pulse'!$B$3:$B$13,'Pilot Inj Pulse'!$C$3:$K$13,'Fuel Pressure'!O30,'Pilot Qty'!O7,0)</f>
        <v>251.83240490428159</v>
      </c>
      <c r="P7" s="3">
        <f>_xll.Interp2dTab(-1,0,'Pilot Inj Pulse'!$C$2:$K$2,'Pilot Inj Pulse'!$B$3:$B$13,'Pilot Inj Pulse'!$C$3:$K$13,'Fuel Pressure'!P30,'Pilot Qty'!P7,0)</f>
        <v>251.83240490428159</v>
      </c>
      <c r="Q7" s="3">
        <f>_xll.Interp2dTab(-1,0,'Pilot Inj Pulse'!$C$2:$K$2,'Pilot Inj Pulse'!$B$3:$B$13,'Pilot Inj Pulse'!$C$3:$K$13,'Fuel Pressure'!Q30,'Pilot Qty'!Q7,0)</f>
        <v>249.94032278575355</v>
      </c>
      <c r="R7" s="3">
        <f>_xll.Interp2dTab(-1,0,'Pilot Inj Pulse'!$C$2:$K$2,'Pilot Inj Pulse'!$B$3:$B$13,'Pilot Inj Pulse'!$C$3:$K$13,'Fuel Pressure'!R30,'Pilot Qty'!R7,0)</f>
        <v>249.94032278575355</v>
      </c>
      <c r="T7" s="67"/>
      <c r="U7" s="2">
        <v>1200</v>
      </c>
      <c r="V7" s="3">
        <v>207.4587194629184</v>
      </c>
      <c r="W7" s="3">
        <v>240.65835778284799</v>
      </c>
      <c r="X7" s="3">
        <v>245.53236599111682</v>
      </c>
      <c r="Y7" s="3">
        <v>234.74860101155838</v>
      </c>
      <c r="Z7" s="3">
        <v>204.19890786304001</v>
      </c>
      <c r="AA7" s="3">
        <v>215.15571303822219</v>
      </c>
      <c r="AB7" s="3">
        <v>234.70316024261973</v>
      </c>
      <c r="AC7" s="3">
        <v>249.62587248881914</v>
      </c>
      <c r="AD7" s="3">
        <v>247.96399907646719</v>
      </c>
      <c r="AE7" s="3">
        <v>259.58994159024638</v>
      </c>
      <c r="AF7" s="3">
        <v>255.71117324726396</v>
      </c>
      <c r="AG7" s="3">
        <v>253.81909112873598</v>
      </c>
      <c r="AH7" s="3">
        <v>251.83240490428159</v>
      </c>
      <c r="AI7" s="3">
        <v>251.83240490428159</v>
      </c>
      <c r="AJ7" s="3">
        <v>249.94032278575355</v>
      </c>
      <c r="AK7" s="3">
        <v>249.94032278575355</v>
      </c>
    </row>
    <row r="8" spans="1:37" x14ac:dyDescent="0.25">
      <c r="A8" s="69"/>
      <c r="B8" s="20">
        <v>1400</v>
      </c>
      <c r="C8" s="3">
        <f>_xll.Interp2dTab(-1,0,'Pilot Inj Pulse'!$C$2:$K$2,'Pilot Inj Pulse'!$B$3:$B$13,'Pilot Inj Pulse'!$C$3:$K$13,'Fuel Pressure'!C31,'Pilot Qty'!C8,0)</f>
        <v>203.32828404535678</v>
      </c>
      <c r="D8" s="3">
        <f>_xll.Interp2dTab(-1,0,'Pilot Inj Pulse'!$C$2:$K$2,'Pilot Inj Pulse'!$B$3:$B$13,'Pilot Inj Pulse'!$C$3:$K$13,'Fuel Pressure'!D31,'Pilot Qty'!D8,0)</f>
        <v>214.34190032991361</v>
      </c>
      <c r="E8" s="3">
        <f>_xll.Interp2dTab(-1,0,'Pilot Inj Pulse'!$C$2:$K$2,'Pilot Inj Pulse'!$B$3:$B$13,'Pilot Inj Pulse'!$C$3:$K$13,'Fuel Pressure'!E31,'Pilot Qty'!E8,0)</f>
        <v>216.96549372550396</v>
      </c>
      <c r="F8" s="3">
        <f>_xll.Interp2dTab(-1,0,'Pilot Inj Pulse'!$C$2:$K$2,'Pilot Inj Pulse'!$B$3:$B$13,'Pilot Inj Pulse'!$C$3:$K$13,'Fuel Pressure'!F31,'Pilot Qty'!F8,0)</f>
        <v>208.2168898245888</v>
      </c>
      <c r="G8" s="3">
        <f>_xll.Interp2dTab(-1,0,'Pilot Inj Pulse'!$C$2:$K$2,'Pilot Inj Pulse'!$B$3:$B$13,'Pilot Inj Pulse'!$C$3:$K$13,'Fuel Pressure'!G31,'Pilot Qty'!G8,0)</f>
        <v>201.38637049791998</v>
      </c>
      <c r="H8" s="3">
        <f>_xll.Interp2dTab(-1,0,'Pilot Inj Pulse'!$C$2:$K$2,'Pilot Inj Pulse'!$B$3:$B$13,'Pilot Inj Pulse'!$C$3:$K$13,'Fuel Pressure'!H31,'Pilot Qty'!H8,0)</f>
        <v>207.52320314877335</v>
      </c>
      <c r="I8" s="3">
        <f>_xll.Interp2dTab(-1,0,'Pilot Inj Pulse'!$C$2:$K$2,'Pilot Inj Pulse'!$B$3:$B$13,'Pilot Inj Pulse'!$C$3:$K$13,'Fuel Pressure'!I31,'Pilot Qty'!I8,0)</f>
        <v>209.82502163376887</v>
      </c>
      <c r="J8" s="3">
        <f>_xll.Interp2dTab(-1,0,'Pilot Inj Pulse'!$C$2:$K$2,'Pilot Inj Pulse'!$B$3:$B$13,'Pilot Inj Pulse'!$C$3:$K$13,'Fuel Pressure'!J31,'Pilot Qty'!J8,0)</f>
        <v>205.85961767538669</v>
      </c>
      <c r="K8" s="3">
        <f>_xll.Interp2dTab(-1,0,'Pilot Inj Pulse'!$C$2:$K$2,'Pilot Inj Pulse'!$B$3:$B$13,'Pilot Inj Pulse'!$C$3:$K$13,'Fuel Pressure'!K31,'Pilot Qty'!K8,0)</f>
        <v>222.58101246319995</v>
      </c>
      <c r="L8" s="3">
        <f>_xll.Interp2dTab(-1,0,'Pilot Inj Pulse'!$C$2:$K$2,'Pilot Inj Pulse'!$B$3:$B$13,'Pilot Inj Pulse'!$C$3:$K$13,'Fuel Pressure'!L31,'Pilot Qty'!L8,0)</f>
        <v>249.41843048639998</v>
      </c>
      <c r="M8" s="3">
        <f>_xll.Interp2dTab(-1,0,'Pilot Inj Pulse'!$C$2:$K$2,'Pilot Inj Pulse'!$B$3:$B$13,'Pilot Inj Pulse'!$C$3:$K$13,'Fuel Pressure'!M31,'Pilot Qty'!M8,0)</f>
        <v>278.62079552333921</v>
      </c>
      <c r="N8" s="3">
        <f>_xll.Interp2dTab(-1,0,'Pilot Inj Pulse'!$C$2:$K$2,'Pilot Inj Pulse'!$B$3:$B$13,'Pilot Inj Pulse'!$C$3:$K$13,'Fuel Pressure'!N31,'Pilot Qty'!N8,0)</f>
        <v>293.37507559438723</v>
      </c>
      <c r="O8" s="3">
        <f>_xll.Interp2dTab(-1,0,'Pilot Inj Pulse'!$C$2:$K$2,'Pilot Inj Pulse'!$B$3:$B$13,'Pilot Inj Pulse'!$C$3:$K$13,'Fuel Pressure'!O31,'Pilot Qty'!O8,0)</f>
        <v>298.79826609413118</v>
      </c>
      <c r="P8" s="3">
        <f>_xll.Interp2dTab(-1,0,'Pilot Inj Pulse'!$C$2:$K$2,'Pilot Inj Pulse'!$B$3:$B$13,'Pilot Inj Pulse'!$C$3:$K$13,'Fuel Pressure'!P31,'Pilot Qty'!P8,0)</f>
        <v>304.39918538448319</v>
      </c>
      <c r="Q8" s="3">
        <f>_xll.Interp2dTab(-1,0,'Pilot Inj Pulse'!$C$2:$K$2,'Pilot Inj Pulse'!$B$3:$B$13,'Pilot Inj Pulse'!$C$3:$K$13,'Fuel Pressure'!Q31,'Pilot Qty'!Q8,0)</f>
        <v>312.93279010373601</v>
      </c>
      <c r="R8" s="3">
        <f>_xll.Interp2dTab(-1,0,'Pilot Inj Pulse'!$C$2:$K$2,'Pilot Inj Pulse'!$B$3:$B$13,'Pilot Inj Pulse'!$C$3:$K$13,'Fuel Pressure'!R31,'Pilot Qty'!R8,0)</f>
        <v>325.20599992243683</v>
      </c>
      <c r="T8" s="67"/>
      <c r="U8" s="2">
        <v>1400</v>
      </c>
      <c r="V8" s="3">
        <v>203.32828404535678</v>
      </c>
      <c r="W8" s="3">
        <v>214.34190032991361</v>
      </c>
      <c r="X8" s="3">
        <v>216.96549372550396</v>
      </c>
      <c r="Y8" s="3">
        <v>208.2168898245888</v>
      </c>
      <c r="Z8" s="3">
        <v>201.38637049791998</v>
      </c>
      <c r="AA8" s="3">
        <v>207.52320314877335</v>
      </c>
      <c r="AB8" s="3">
        <v>209.82502163376887</v>
      </c>
      <c r="AC8" s="3">
        <v>205.85961767538669</v>
      </c>
      <c r="AD8" s="3">
        <v>222.58101246319995</v>
      </c>
      <c r="AE8" s="3">
        <v>249.41843048639998</v>
      </c>
      <c r="AF8" s="3">
        <v>278.62079552333921</v>
      </c>
      <c r="AG8" s="3">
        <v>293.37507559438723</v>
      </c>
      <c r="AH8" s="3">
        <v>298.79826609413118</v>
      </c>
      <c r="AI8" s="3">
        <v>304.39918538448319</v>
      </c>
      <c r="AJ8" s="3">
        <v>312.93279010373601</v>
      </c>
      <c r="AK8" s="3">
        <v>325.20599992243683</v>
      </c>
    </row>
    <row r="9" spans="1:37" x14ac:dyDescent="0.25">
      <c r="A9" s="69"/>
      <c r="B9" s="20">
        <v>1550</v>
      </c>
      <c r="C9" s="3">
        <f>_xll.Interp2dTab(-1,0,'Pilot Inj Pulse'!$C$2:$K$2,'Pilot Inj Pulse'!$B$3:$B$13,'Pilot Inj Pulse'!$C$3:$K$13,'Fuel Pressure'!C32,'Pilot Qty'!C9,0)</f>
        <v>197.925976746168</v>
      </c>
      <c r="D9" s="3">
        <f>_xll.Interp2dTab(-1,0,'Pilot Inj Pulse'!$C$2:$K$2,'Pilot Inj Pulse'!$B$3:$B$13,'Pilot Inj Pulse'!$C$3:$K$13,'Fuel Pressure'!D32,'Pilot Qty'!D9,0)</f>
        <v>204.2158173733296</v>
      </c>
      <c r="E9" s="3">
        <f>_xll.Interp2dTab(-1,0,'Pilot Inj Pulse'!$C$2:$K$2,'Pilot Inj Pulse'!$B$3:$B$13,'Pilot Inj Pulse'!$C$3:$K$13,'Fuel Pressure'!E32,'Pilot Qty'!E9,0)</f>
        <v>229.16085934632957</v>
      </c>
      <c r="F9" s="3">
        <f>_xll.Interp2dTab(-1,0,'Pilot Inj Pulse'!$C$2:$K$2,'Pilot Inj Pulse'!$B$3:$B$13,'Pilot Inj Pulse'!$C$3:$K$13,'Fuel Pressure'!F32,'Pilot Qty'!F9,0)</f>
        <v>204.90585323055998</v>
      </c>
      <c r="G9" s="3">
        <f>_xll.Interp2dTab(-1,0,'Pilot Inj Pulse'!$C$2:$K$2,'Pilot Inj Pulse'!$B$3:$B$13,'Pilot Inj Pulse'!$C$3:$K$13,'Fuel Pressure'!G32,'Pilot Qty'!G9,0)</f>
        <v>200.8032834832</v>
      </c>
      <c r="H9" s="8">
        <f>_xll.Interp2dTab(-1,0,'Pilot Inj Pulse'!$C$2:$K$2,'Pilot Inj Pulse'!$B$3:$B$13,'Pilot Inj Pulse'!$C$3:$K$13,'Fuel Pressure'!H32,'Pilot Qty'!H9,0)</f>
        <v>210.61189607338665</v>
      </c>
      <c r="I9" s="3">
        <f>_xll.Interp2dTab(-1,0,'Pilot Inj Pulse'!$C$2:$K$2,'Pilot Inj Pulse'!$B$3:$B$13,'Pilot Inj Pulse'!$C$3:$K$13,'Fuel Pressure'!I32,'Pilot Qty'!I9,0)</f>
        <v>212.68819417816889</v>
      </c>
      <c r="J9" s="3">
        <f>_xll.Interp2dTab(-1,0,'Pilot Inj Pulse'!$C$2:$K$2,'Pilot Inj Pulse'!$B$3:$B$13,'Pilot Inj Pulse'!$C$3:$K$13,'Fuel Pressure'!J32,'Pilot Qty'!J9,0)</f>
        <v>218.17048534165551</v>
      </c>
      <c r="K9" s="3">
        <f>_xll.Interp2dTab(-1,0,'Pilot Inj Pulse'!$C$2:$K$2,'Pilot Inj Pulse'!$B$3:$B$13,'Pilot Inj Pulse'!$C$3:$K$13,'Fuel Pressure'!K32,'Pilot Qty'!K9,0)</f>
        <v>232.68962337983996</v>
      </c>
      <c r="L9" s="3">
        <f>_xll.Interp2dTab(-1,0,'Pilot Inj Pulse'!$C$2:$K$2,'Pilot Inj Pulse'!$B$3:$B$13,'Pilot Inj Pulse'!$C$3:$K$13,'Fuel Pressure'!L32,'Pilot Qty'!L9,0)</f>
        <v>245.45114074374453</v>
      </c>
      <c r="M9" s="3">
        <f>_xll.Interp2dTab(-1,0,'Pilot Inj Pulse'!$C$2:$K$2,'Pilot Inj Pulse'!$B$3:$B$13,'Pilot Inj Pulse'!$C$3:$K$13,'Fuel Pressure'!M32,'Pilot Qty'!M9,0)</f>
        <v>272.12892078925597</v>
      </c>
      <c r="N9" s="3">
        <f>_xll.Interp2dTab(-1,0,'Pilot Inj Pulse'!$C$2:$K$2,'Pilot Inj Pulse'!$B$3:$B$13,'Pilot Inj Pulse'!$C$3:$K$13,'Fuel Pressure'!N32,'Pilot Qty'!N9,0)</f>
        <v>297.77086363631332</v>
      </c>
      <c r="O9" s="3">
        <f>_xll.Interp2dTab(-1,0,'Pilot Inj Pulse'!$C$2:$K$2,'Pilot Inj Pulse'!$B$3:$B$13,'Pilot Inj Pulse'!$C$3:$K$13,'Fuel Pressure'!O32,'Pilot Qty'!O9,0)</f>
        <v>298.78312786536799</v>
      </c>
      <c r="P9" s="3">
        <f>_xll.Interp2dTab(-1,0,'Pilot Inj Pulse'!$C$2:$K$2,'Pilot Inj Pulse'!$B$3:$B$13,'Pilot Inj Pulse'!$C$3:$K$13,'Fuel Pressure'!P32,'Pilot Qty'!P9,0)</f>
        <v>305.61146589350795</v>
      </c>
      <c r="Q9" s="3">
        <f>_xll.Interp2dTab(-1,0,'Pilot Inj Pulse'!$C$2:$K$2,'Pilot Inj Pulse'!$B$3:$B$13,'Pilot Inj Pulse'!$C$3:$K$13,'Fuel Pressure'!Q32,'Pilot Qty'!Q9,0)</f>
        <v>311.70306207778128</v>
      </c>
      <c r="R9" s="3">
        <f>_xll.Interp2dTab(-1,0,'Pilot Inj Pulse'!$C$2:$K$2,'Pilot Inj Pulse'!$B$3:$B$13,'Pilot Inj Pulse'!$C$3:$K$13,'Fuel Pressure'!R32,'Pilot Qty'!R9,0)</f>
        <v>308.17245932362664</v>
      </c>
      <c r="T9" s="67"/>
      <c r="U9" s="2">
        <v>1550</v>
      </c>
      <c r="V9" s="3">
        <v>197.925976746168</v>
      </c>
      <c r="W9" s="3">
        <v>204.2158173733296</v>
      </c>
      <c r="X9" s="3">
        <v>229.16085934632957</v>
      </c>
      <c r="Y9" s="3">
        <v>204.90585323055998</v>
      </c>
      <c r="Z9" s="3">
        <v>200.8032834832</v>
      </c>
      <c r="AA9" s="3">
        <v>210.61189607338665</v>
      </c>
      <c r="AB9" s="3">
        <v>212.68819417816889</v>
      </c>
      <c r="AC9" s="3">
        <v>218.17048534165551</v>
      </c>
      <c r="AD9" s="3">
        <v>232.68962337983996</v>
      </c>
      <c r="AE9" s="3">
        <v>245.45114074374453</v>
      </c>
      <c r="AF9" s="3">
        <v>272.12892078925597</v>
      </c>
      <c r="AG9" s="3">
        <v>297.77086363631332</v>
      </c>
      <c r="AH9" s="3">
        <v>298.78312786536799</v>
      </c>
      <c r="AI9" s="3">
        <v>305.61146589350795</v>
      </c>
      <c r="AJ9" s="3">
        <v>311.70306207778128</v>
      </c>
      <c r="AK9" s="3">
        <v>308.17245932362664</v>
      </c>
    </row>
    <row r="10" spans="1:37" x14ac:dyDescent="0.25">
      <c r="A10" s="69"/>
      <c r="B10" s="20">
        <v>1700</v>
      </c>
      <c r="C10" s="3">
        <f>_xll.Interp2dTab(-1,0,'Pilot Inj Pulse'!$C$2:$K$2,'Pilot Inj Pulse'!$B$3:$B$13,'Pilot Inj Pulse'!$C$3:$K$13,'Fuel Pressure'!C33,'Pilot Qty'!C10,0)</f>
        <v>188.39323402941761</v>
      </c>
      <c r="D10" s="3">
        <f>_xll.Interp2dTab(-1,0,'Pilot Inj Pulse'!$C$2:$K$2,'Pilot Inj Pulse'!$B$3:$B$13,'Pilot Inj Pulse'!$C$3:$K$13,'Fuel Pressure'!D33,'Pilot Qty'!D10,0)</f>
        <v>189.54332982399359</v>
      </c>
      <c r="E10" s="3">
        <f>_xll.Interp2dTab(-1,0,'Pilot Inj Pulse'!$C$2:$K$2,'Pilot Inj Pulse'!$B$3:$B$13,'Pilot Inj Pulse'!$C$3:$K$13,'Fuel Pressure'!E33,'Pilot Qty'!E10,0)</f>
        <v>218.3845004205312</v>
      </c>
      <c r="F10" s="3">
        <f>_xll.Interp2dTab(-1,0,'Pilot Inj Pulse'!$C$2:$K$2,'Pilot Inj Pulse'!$B$3:$B$13,'Pilot Inj Pulse'!$C$3:$K$13,'Fuel Pressure'!F33,'Pilot Qty'!F10,0)</f>
        <v>205.77687868814667</v>
      </c>
      <c r="G10" s="3">
        <f>_xll.Interp2dTab(-1,0,'Pilot Inj Pulse'!$C$2:$K$2,'Pilot Inj Pulse'!$B$3:$B$13,'Pilot Inj Pulse'!$C$3:$K$13,'Fuel Pressure'!G33,'Pilot Qty'!G10,0)</f>
        <v>200.29641699327999</v>
      </c>
      <c r="H10" s="3">
        <f>_xll.Interp2dTab(-1,0,'Pilot Inj Pulse'!$C$2:$K$2,'Pilot Inj Pulse'!$B$3:$B$13,'Pilot Inj Pulse'!$C$3:$K$13,'Fuel Pressure'!H33,'Pilot Qty'!H10,0)</f>
        <v>210.80514969948442</v>
      </c>
      <c r="I10" s="3">
        <f>_xll.Interp2dTab(-1,0,'Pilot Inj Pulse'!$C$2:$K$2,'Pilot Inj Pulse'!$B$3:$B$13,'Pilot Inj Pulse'!$C$3:$K$13,'Fuel Pressure'!I33,'Pilot Qty'!I10,0)</f>
        <v>219.95017120057776</v>
      </c>
      <c r="J10" s="3">
        <f>_xll.Interp2dTab(-1,0,'Pilot Inj Pulse'!$C$2:$K$2,'Pilot Inj Pulse'!$B$3:$B$13,'Pilot Inj Pulse'!$C$3:$K$13,'Fuel Pressure'!J33,'Pilot Qty'!J10,0)</f>
        <v>236.36726865514663</v>
      </c>
      <c r="K10" s="3">
        <f>_xll.Interp2dTab(-1,0,'Pilot Inj Pulse'!$C$2:$K$2,'Pilot Inj Pulse'!$B$3:$B$13,'Pilot Inj Pulse'!$C$3:$K$13,'Fuel Pressure'!K33,'Pilot Qty'!K10,0)</f>
        <v>267.10108688485866</v>
      </c>
      <c r="L10" s="3">
        <f>_xll.Interp2dTab(-1,0,'Pilot Inj Pulse'!$C$2:$K$2,'Pilot Inj Pulse'!$B$3:$B$13,'Pilot Inj Pulse'!$C$3:$K$13,'Fuel Pressure'!L33,'Pilot Qty'!L10,0)</f>
        <v>285.47515106799466</v>
      </c>
      <c r="M10" s="3">
        <f>_xll.Interp2dTab(-1,0,'Pilot Inj Pulse'!$C$2:$K$2,'Pilot Inj Pulse'!$B$3:$B$13,'Pilot Inj Pulse'!$C$3:$K$13,'Fuel Pressure'!M33,'Pilot Qty'!M10,0)</f>
        <v>298.45416200793068</v>
      </c>
      <c r="N10" s="3">
        <f>_xll.Interp2dTab(-1,0,'Pilot Inj Pulse'!$C$2:$K$2,'Pilot Inj Pulse'!$B$3:$B$13,'Pilot Inj Pulse'!$C$3:$K$13,'Fuel Pressure'!N33,'Pilot Qty'!N10,0)</f>
        <v>305.10416248360536</v>
      </c>
      <c r="O10" s="3">
        <f>_xll.Interp2dTab(-1,0,'Pilot Inj Pulse'!$C$2:$K$2,'Pilot Inj Pulse'!$B$3:$B$13,'Pilot Inj Pulse'!$C$3:$K$13,'Fuel Pressure'!O33,'Pilot Qty'!O10,0)</f>
        <v>312.47391245374399</v>
      </c>
      <c r="P10" s="3">
        <f>_xll.Interp2dTab(-1,0,'Pilot Inj Pulse'!$C$2:$K$2,'Pilot Inj Pulse'!$B$3:$B$13,'Pilot Inj Pulse'!$C$3:$K$13,'Fuel Pressure'!P33,'Pilot Qty'!P10,0)</f>
        <v>315.36033026666667</v>
      </c>
      <c r="Q10" s="3">
        <f>_xll.Interp2dTab(-1,0,'Pilot Inj Pulse'!$C$2:$K$2,'Pilot Inj Pulse'!$B$3:$B$13,'Pilot Inj Pulse'!$C$3:$K$13,'Fuel Pressure'!Q33,'Pilot Qty'!Q10,0)</f>
        <v>305.36341144709866</v>
      </c>
      <c r="R10" s="3">
        <f>_xll.Interp2dTab(-1,0,'Pilot Inj Pulse'!$C$2:$K$2,'Pilot Inj Pulse'!$B$3:$B$13,'Pilot Inj Pulse'!$C$3:$K$13,'Fuel Pressure'!R33,'Pilot Qty'!R10,0)</f>
        <v>300.54603790294937</v>
      </c>
      <c r="T10" s="67"/>
      <c r="U10" s="2">
        <v>1700</v>
      </c>
      <c r="V10" s="3">
        <v>188.39323402941761</v>
      </c>
      <c r="W10" s="3">
        <v>189.54332982399359</v>
      </c>
      <c r="X10" s="3">
        <v>218.3845004205312</v>
      </c>
      <c r="Y10" s="3">
        <v>205.77687868814667</v>
      </c>
      <c r="Z10" s="3">
        <v>200.29641699327999</v>
      </c>
      <c r="AA10" s="3">
        <v>210.80514969948442</v>
      </c>
      <c r="AB10" s="3">
        <v>219.95017120057776</v>
      </c>
      <c r="AC10" s="3">
        <v>236.36726865514663</v>
      </c>
      <c r="AD10" s="3">
        <v>267.10108688485866</v>
      </c>
      <c r="AE10" s="3">
        <v>285.47515106799466</v>
      </c>
      <c r="AF10" s="3">
        <v>298.45416200793068</v>
      </c>
      <c r="AG10" s="3">
        <v>305.10416248360536</v>
      </c>
      <c r="AH10" s="3">
        <v>312.47391245374399</v>
      </c>
      <c r="AI10" s="3">
        <v>315.36033026666667</v>
      </c>
      <c r="AJ10" s="3">
        <v>305.36341144709866</v>
      </c>
      <c r="AK10" s="3">
        <v>300.54603790294937</v>
      </c>
    </row>
    <row r="11" spans="1:37" x14ac:dyDescent="0.25">
      <c r="A11" s="69"/>
      <c r="B11" s="20">
        <v>1800</v>
      </c>
      <c r="C11" s="3">
        <f>_xll.Interp2dTab(-1,0,'Pilot Inj Pulse'!$C$2:$K$2,'Pilot Inj Pulse'!$B$3:$B$13,'Pilot Inj Pulse'!$C$3:$K$13,'Fuel Pressure'!C34,'Pilot Qty'!C11,0)</f>
        <v>180.66126041239681</v>
      </c>
      <c r="D11" s="3">
        <f>_xll.Interp2dTab(-1,0,'Pilot Inj Pulse'!$C$2:$K$2,'Pilot Inj Pulse'!$B$3:$B$13,'Pilot Inj Pulse'!$C$3:$K$13,'Fuel Pressure'!D34,'Pilot Qty'!D11,0)</f>
        <v>179.9112223398144</v>
      </c>
      <c r="E11" s="3">
        <f>_xll.Interp2dTab(-1,0,'Pilot Inj Pulse'!$C$2:$K$2,'Pilot Inj Pulse'!$B$3:$B$13,'Pilot Inj Pulse'!$C$3:$K$13,'Fuel Pressure'!E34,'Pilot Qty'!E11,0)</f>
        <v>210.94627287915523</v>
      </c>
      <c r="F11" s="3">
        <f>_xll.Interp2dTab(-1,0,'Pilot Inj Pulse'!$C$2:$K$2,'Pilot Inj Pulse'!$B$3:$B$13,'Pilot Inj Pulse'!$C$3:$K$13,'Fuel Pressure'!F34,'Pilot Qty'!F11,0)</f>
        <v>204.19890786304001</v>
      </c>
      <c r="G11" s="3">
        <f>_xll.Interp2dTab(-1,0,'Pilot Inj Pulse'!$C$2:$K$2,'Pilot Inj Pulse'!$B$3:$B$13,'Pilot Inj Pulse'!$C$3:$K$13,'Fuel Pressure'!G34,'Pilot Qty'!G11,0)</f>
        <v>205.39445372279999</v>
      </c>
      <c r="H11" s="3">
        <f>_xll.Interp2dTab(-1,0,'Pilot Inj Pulse'!$C$2:$K$2,'Pilot Inj Pulse'!$B$3:$B$13,'Pilot Inj Pulse'!$C$3:$K$13,'Fuel Pressure'!H34,'Pilot Qty'!H11,0)</f>
        <v>222.32149839999997</v>
      </c>
      <c r="I11" s="3">
        <f>_xll.Interp2dTab(-1,0,'Pilot Inj Pulse'!$C$2:$K$2,'Pilot Inj Pulse'!$B$3:$B$13,'Pilot Inj Pulse'!$C$3:$K$13,'Fuel Pressure'!I34,'Pilot Qty'!I11,0)</f>
        <v>244.90708227839997</v>
      </c>
      <c r="J11" s="3">
        <f>_xll.Interp2dTab(-1,0,'Pilot Inj Pulse'!$C$2:$K$2,'Pilot Inj Pulse'!$B$3:$B$13,'Pilot Inj Pulse'!$C$3:$K$13,'Fuel Pressure'!J34,'Pilot Qty'!J11,0)</f>
        <v>268.16632829403733</v>
      </c>
      <c r="K11" s="3">
        <f>_xll.Interp2dTab(-1,0,'Pilot Inj Pulse'!$C$2:$K$2,'Pilot Inj Pulse'!$B$3:$B$13,'Pilot Inj Pulse'!$C$3:$K$13,'Fuel Pressure'!K34,'Pilot Qty'!K11,0)</f>
        <v>271.30437755750398</v>
      </c>
      <c r="L11" s="3">
        <f>_xll.Interp2dTab(-1,0,'Pilot Inj Pulse'!$C$2:$K$2,'Pilot Inj Pulse'!$B$3:$B$13,'Pilot Inj Pulse'!$C$3:$K$13,'Fuel Pressure'!L34,'Pilot Qty'!L11,0)</f>
        <v>281.364050540704</v>
      </c>
      <c r="M11" s="3">
        <f>_xll.Interp2dTab(-1,0,'Pilot Inj Pulse'!$C$2:$K$2,'Pilot Inj Pulse'!$B$3:$B$13,'Pilot Inj Pulse'!$C$3:$K$13,'Fuel Pressure'!M34,'Pilot Qty'!M11,0)</f>
        <v>288.37727778185598</v>
      </c>
      <c r="N11" s="3">
        <f>_xll.Interp2dTab(-1,0,'Pilot Inj Pulse'!$C$2:$K$2,'Pilot Inj Pulse'!$B$3:$B$13,'Pilot Inj Pulse'!$C$3:$K$13,'Fuel Pressure'!N34,'Pilot Qty'!N11,0)</f>
        <v>301.96051999999997</v>
      </c>
      <c r="O11" s="3">
        <f>_xll.Interp2dTab(-1,0,'Pilot Inj Pulse'!$C$2:$K$2,'Pilot Inj Pulse'!$B$3:$B$13,'Pilot Inj Pulse'!$C$3:$K$13,'Fuel Pressure'!O34,'Pilot Qty'!O11,0)</f>
        <v>303.60489631999997</v>
      </c>
      <c r="P11" s="3">
        <f>_xll.Interp2dTab(-1,0,'Pilot Inj Pulse'!$C$2:$K$2,'Pilot Inj Pulse'!$B$3:$B$13,'Pilot Inj Pulse'!$C$3:$K$13,'Fuel Pressure'!P34,'Pilot Qty'!P11,0)</f>
        <v>299.55581344110931</v>
      </c>
      <c r="Q11" s="3">
        <f>_xll.Interp2dTab(-1,0,'Pilot Inj Pulse'!$C$2:$K$2,'Pilot Inj Pulse'!$B$3:$B$13,'Pilot Inj Pulse'!$C$3:$K$13,'Fuel Pressure'!Q34,'Pilot Qty'!Q11,0)</f>
        <v>286.42098361446398</v>
      </c>
      <c r="R11" s="3">
        <f>_xll.Interp2dTab(-1,0,'Pilot Inj Pulse'!$C$2:$K$2,'Pilot Inj Pulse'!$B$3:$B$13,'Pilot Inj Pulse'!$C$3:$K$13,'Fuel Pressure'!R34,'Pilot Qty'!R11,0)</f>
        <v>282.37190073557332</v>
      </c>
      <c r="T11" s="67"/>
      <c r="U11" s="2">
        <v>1800</v>
      </c>
      <c r="V11" s="3">
        <v>180.66126041239681</v>
      </c>
      <c r="W11" s="3">
        <v>179.9112223398144</v>
      </c>
      <c r="X11" s="3">
        <v>210.94627287915523</v>
      </c>
      <c r="Y11" s="3">
        <v>204.19890786304001</v>
      </c>
      <c r="Z11" s="3">
        <v>205.39445372279999</v>
      </c>
      <c r="AA11" s="3">
        <v>222.32149839999997</v>
      </c>
      <c r="AB11" s="3">
        <v>244.90708227839997</v>
      </c>
      <c r="AC11" s="3">
        <v>268.16632829403733</v>
      </c>
      <c r="AD11" s="3">
        <v>271.30437755750398</v>
      </c>
      <c r="AE11" s="3">
        <v>281.364050540704</v>
      </c>
      <c r="AF11" s="3">
        <v>288.37727778185598</v>
      </c>
      <c r="AG11" s="3">
        <v>301.96051999999997</v>
      </c>
      <c r="AH11" s="3">
        <v>303.60489631999997</v>
      </c>
      <c r="AI11" s="3">
        <v>299.55581344110931</v>
      </c>
      <c r="AJ11" s="3">
        <v>286.42098361446398</v>
      </c>
      <c r="AK11" s="3">
        <v>282.37190073557332</v>
      </c>
    </row>
    <row r="12" spans="1:37" x14ac:dyDescent="0.25">
      <c r="A12" s="69"/>
      <c r="B12" s="20">
        <v>2000</v>
      </c>
      <c r="C12" s="3">
        <f>_xll.Interp2dTab(-1,0,'Pilot Inj Pulse'!$C$2:$K$2,'Pilot Inj Pulse'!$B$3:$B$13,'Pilot Inj Pulse'!$C$3:$K$13,'Fuel Pressure'!C35,'Pilot Qty'!C12,0)</f>
        <v>165.14694201472639</v>
      </c>
      <c r="D12" s="3">
        <f>_xll.Interp2dTab(-1,0,'Pilot Inj Pulse'!$C$2:$K$2,'Pilot Inj Pulse'!$B$3:$B$13,'Pilot Inj Pulse'!$C$3:$K$13,'Fuel Pressure'!D35,'Pilot Qty'!D12,0)</f>
        <v>167.1817150335232</v>
      </c>
      <c r="E12" s="3">
        <f>_xll.Interp2dTab(-1,0,'Pilot Inj Pulse'!$C$2:$K$2,'Pilot Inj Pulse'!$B$3:$B$13,'Pilot Inj Pulse'!$C$3:$K$13,'Fuel Pressure'!E35,'Pilot Qty'!E12,0)</f>
        <v>200.48361807454219</v>
      </c>
      <c r="F12" s="3">
        <f>_xll.Interp2dTab(-1,0,'Pilot Inj Pulse'!$C$2:$K$2,'Pilot Inj Pulse'!$B$3:$B$13,'Pilot Inj Pulse'!$C$3:$K$13,'Fuel Pressure'!F35,'Pilot Qty'!F12,0)</f>
        <v>219.73048791795551</v>
      </c>
      <c r="G12" s="3">
        <f>_xll.Interp2dTab(-1,0,'Pilot Inj Pulse'!$C$2:$K$2,'Pilot Inj Pulse'!$B$3:$B$13,'Pilot Inj Pulse'!$C$3:$K$13,'Fuel Pressure'!G35,'Pilot Qty'!G12,0)</f>
        <v>223.73081480163552</v>
      </c>
      <c r="H12" s="3">
        <f>_xll.Interp2dTab(-1,0,'Pilot Inj Pulse'!$C$2:$K$2,'Pilot Inj Pulse'!$B$3:$B$13,'Pilot Inj Pulse'!$C$3:$K$13,'Fuel Pressure'!H35,'Pilot Qty'!H12,0)</f>
        <v>235.46332669632</v>
      </c>
      <c r="I12" s="3">
        <f>_xll.Interp2dTab(-1,0,'Pilot Inj Pulse'!$C$2:$K$2,'Pilot Inj Pulse'!$B$3:$B$13,'Pilot Inj Pulse'!$C$3:$K$13,'Fuel Pressure'!I35,'Pilot Qty'!I12,0)</f>
        <v>252.53812414760534</v>
      </c>
      <c r="J12" s="3">
        <f>_xll.Interp2dTab(-1,0,'Pilot Inj Pulse'!$C$2:$K$2,'Pilot Inj Pulse'!$B$3:$B$13,'Pilot Inj Pulse'!$C$3:$K$13,'Fuel Pressure'!J35,'Pilot Qty'!J12,0)</f>
        <v>252.13792789380267</v>
      </c>
      <c r="K12" s="3">
        <f>_xll.Interp2dTab(-1,0,'Pilot Inj Pulse'!$C$2:$K$2,'Pilot Inj Pulse'!$B$3:$B$13,'Pilot Inj Pulse'!$C$3:$K$13,'Fuel Pressure'!K35,'Pilot Qty'!K12,0)</f>
        <v>251.06000807326399</v>
      </c>
      <c r="L12" s="3">
        <f>_xll.Interp2dTab(-1,0,'Pilot Inj Pulse'!$C$2:$K$2,'Pilot Inj Pulse'!$B$3:$B$13,'Pilot Inj Pulse'!$C$3:$K$13,'Fuel Pressure'!L35,'Pilot Qty'!L12,0)</f>
        <v>263.49912403414396</v>
      </c>
      <c r="M12" s="3">
        <f>_xll.Interp2dTab(-1,0,'Pilot Inj Pulse'!$C$2:$K$2,'Pilot Inj Pulse'!$B$3:$B$13,'Pilot Inj Pulse'!$C$3:$K$13,'Fuel Pressure'!M35,'Pilot Qty'!M12,0)</f>
        <v>275.72781403658661</v>
      </c>
      <c r="N12" s="3">
        <f>_xll.Interp2dTab(-1,0,'Pilot Inj Pulse'!$C$2:$K$2,'Pilot Inj Pulse'!$B$3:$B$13,'Pilot Inj Pulse'!$C$3:$K$13,'Fuel Pressure'!N35,'Pilot Qty'!N12,0)</f>
        <v>288.33026141734399</v>
      </c>
      <c r="O12" s="3">
        <f>_xll.Interp2dTab(-1,0,'Pilot Inj Pulse'!$C$2:$K$2,'Pilot Inj Pulse'!$B$3:$B$13,'Pilot Inj Pulse'!$C$3:$K$13,'Fuel Pressure'!O35,'Pilot Qty'!O12,0)</f>
        <v>308.03000540583469</v>
      </c>
      <c r="P12" s="3">
        <f>_xll.Interp2dTab(-1,0,'Pilot Inj Pulse'!$C$2:$K$2,'Pilot Inj Pulse'!$B$3:$B$13,'Pilot Inj Pulse'!$C$3:$K$13,'Fuel Pressure'!P35,'Pilot Qty'!P12,0)</f>
        <v>282.06770234113065</v>
      </c>
      <c r="Q12" s="3">
        <f>_xll.Interp2dTab(-1,0,'Pilot Inj Pulse'!$C$2:$K$2,'Pilot Inj Pulse'!$B$3:$B$13,'Pilot Inj Pulse'!$C$3:$K$13,'Fuel Pressure'!Q35,'Pilot Qty'!Q12,0)</f>
        <v>281.32625333333334</v>
      </c>
      <c r="R12" s="3">
        <f>_xll.Interp2dTab(-1,0,'Pilot Inj Pulse'!$C$2:$K$2,'Pilot Inj Pulse'!$B$3:$B$13,'Pilot Inj Pulse'!$C$3:$K$13,'Fuel Pressure'!R35,'Pilot Qty'!R12,0)</f>
        <v>281.33494048610135</v>
      </c>
      <c r="T12" s="67"/>
      <c r="U12" s="2">
        <v>2000</v>
      </c>
      <c r="V12" s="3">
        <v>165.14694201472639</v>
      </c>
      <c r="W12" s="3">
        <v>167.1817150335232</v>
      </c>
      <c r="X12" s="3">
        <v>200.48361807454219</v>
      </c>
      <c r="Y12" s="3">
        <v>219.73048791795551</v>
      </c>
      <c r="Z12" s="3">
        <v>223.73081480163552</v>
      </c>
      <c r="AA12" s="3">
        <v>235.46332669632</v>
      </c>
      <c r="AB12" s="3">
        <v>252.53812414760534</v>
      </c>
      <c r="AC12" s="3">
        <v>252.13792789380267</v>
      </c>
      <c r="AD12" s="3">
        <v>251.06000807326399</v>
      </c>
      <c r="AE12" s="3">
        <v>263.49912403414396</v>
      </c>
      <c r="AF12" s="3">
        <v>275.72781403658661</v>
      </c>
      <c r="AG12" s="3">
        <v>288.33026141734399</v>
      </c>
      <c r="AH12" s="3">
        <v>308.03000540583469</v>
      </c>
      <c r="AI12" s="3">
        <v>282.06770234113065</v>
      </c>
      <c r="AJ12" s="3">
        <v>281.32625333333334</v>
      </c>
      <c r="AK12" s="3">
        <v>281.33494048610135</v>
      </c>
    </row>
    <row r="13" spans="1:37" x14ac:dyDescent="0.25">
      <c r="A13" s="69"/>
      <c r="B13" s="20">
        <v>2200</v>
      </c>
      <c r="C13" s="3">
        <f>_xll.Interp2dTab(-1,0,'Pilot Inj Pulse'!$C$2:$K$2,'Pilot Inj Pulse'!$B$3:$B$13,'Pilot Inj Pulse'!$C$3:$K$13,'Fuel Pressure'!C36,'Pilot Qty'!C13,0)</f>
        <v>160.0090833245888</v>
      </c>
      <c r="D13" s="3">
        <f>_xll.Interp2dTab(-1,0,'Pilot Inj Pulse'!$C$2:$K$2,'Pilot Inj Pulse'!$B$3:$B$13,'Pilot Inj Pulse'!$C$3:$K$13,'Fuel Pressure'!D36,'Pilot Qty'!D13,0)</f>
        <v>180.27528649614223</v>
      </c>
      <c r="E13" s="3">
        <f>_xll.Interp2dTab(-1,0,'Pilot Inj Pulse'!$C$2:$K$2,'Pilot Inj Pulse'!$B$3:$B$13,'Pilot Inj Pulse'!$C$3:$K$13,'Fuel Pressure'!E36,'Pilot Qty'!E13,0)</f>
        <v>206.79559209863999</v>
      </c>
      <c r="F13" s="3">
        <f>_xll.Interp2dTab(-1,0,'Pilot Inj Pulse'!$C$2:$K$2,'Pilot Inj Pulse'!$B$3:$B$13,'Pilot Inj Pulse'!$C$3:$K$13,'Fuel Pressure'!F36,'Pilot Qty'!F13,0)</f>
        <v>210.80986320256</v>
      </c>
      <c r="G13" s="3">
        <f>_xll.Interp2dTab(-1,0,'Pilot Inj Pulse'!$C$2:$K$2,'Pilot Inj Pulse'!$B$3:$B$13,'Pilot Inj Pulse'!$C$3:$K$13,'Fuel Pressure'!G36,'Pilot Qty'!G13,0)</f>
        <v>223.73081480163552</v>
      </c>
      <c r="H13" s="3">
        <f>_xll.Interp2dTab(-1,0,'Pilot Inj Pulse'!$C$2:$K$2,'Pilot Inj Pulse'!$B$3:$B$13,'Pilot Inj Pulse'!$C$3:$K$13,'Fuel Pressure'!H36,'Pilot Qty'!H13,0)</f>
        <v>235.46332669632</v>
      </c>
      <c r="I13" s="3">
        <f>_xll.Interp2dTab(-1,0,'Pilot Inj Pulse'!$C$2:$K$2,'Pilot Inj Pulse'!$B$3:$B$13,'Pilot Inj Pulse'!$C$3:$K$13,'Fuel Pressure'!I36,'Pilot Qty'!I13,0)</f>
        <v>274.31132843739738</v>
      </c>
      <c r="J13" s="3">
        <f>_xll.Interp2dTab(-1,0,'Pilot Inj Pulse'!$C$2:$K$2,'Pilot Inj Pulse'!$B$3:$B$13,'Pilot Inj Pulse'!$C$3:$K$13,'Fuel Pressure'!J36,'Pilot Qty'!J13,0)</f>
        <v>286.82031857092272</v>
      </c>
      <c r="K13" s="3">
        <f>_xll.Interp2dTab(-1,0,'Pilot Inj Pulse'!$C$2:$K$2,'Pilot Inj Pulse'!$B$3:$B$13,'Pilot Inj Pulse'!$C$3:$K$13,'Fuel Pressure'!K36,'Pilot Qty'!K13,0)</f>
        <v>294.13869333333332</v>
      </c>
      <c r="L13" s="3">
        <f>_xll.Interp2dTab(-1,0,'Pilot Inj Pulse'!$C$2:$K$2,'Pilot Inj Pulse'!$B$3:$B$13,'Pilot Inj Pulse'!$C$3:$K$13,'Fuel Pressure'!L36,'Pilot Qty'!L13,0)</f>
        <v>308.31982786250666</v>
      </c>
      <c r="M13" s="3">
        <f>_xll.Interp2dTab(-1,0,'Pilot Inj Pulse'!$C$2:$K$2,'Pilot Inj Pulse'!$B$3:$B$13,'Pilot Inj Pulse'!$C$3:$K$13,'Fuel Pressure'!M36,'Pilot Qty'!M13,0)</f>
        <v>316.11829341415461</v>
      </c>
      <c r="N13" s="3">
        <f>_xll.Interp2dTab(-1,0,'Pilot Inj Pulse'!$C$2:$K$2,'Pilot Inj Pulse'!$B$3:$B$13,'Pilot Inj Pulse'!$C$3:$K$13,'Fuel Pressure'!N36,'Pilot Qty'!N13,0)</f>
        <v>293.5298944247466</v>
      </c>
      <c r="O13" s="3">
        <f>_xll.Interp2dTab(-1,0,'Pilot Inj Pulse'!$C$2:$K$2,'Pilot Inj Pulse'!$B$3:$B$13,'Pilot Inj Pulse'!$C$3:$K$13,'Fuel Pressure'!O36,'Pilot Qty'!O13,0)</f>
        <v>279.8049850619733</v>
      </c>
      <c r="P13" s="3">
        <f>_xll.Interp2dTab(-1,0,'Pilot Inj Pulse'!$C$2:$K$2,'Pilot Inj Pulse'!$B$3:$B$13,'Pilot Inj Pulse'!$C$3:$K$13,'Fuel Pressure'!P36,'Pilot Qty'!P13,0)</f>
        <v>281.08922252911469</v>
      </c>
      <c r="Q13" s="3">
        <f>_xll.Interp2dTab(-1,0,'Pilot Inj Pulse'!$C$2:$K$2,'Pilot Inj Pulse'!$B$3:$B$13,'Pilot Inj Pulse'!$C$3:$K$13,'Fuel Pressure'!Q36,'Pilot Qty'!Q13,0)</f>
        <v>281.64490035194666</v>
      </c>
      <c r="R13" s="3">
        <f>_xll.Interp2dTab(-1,0,'Pilot Inj Pulse'!$C$2:$K$2,'Pilot Inj Pulse'!$B$3:$B$13,'Pilot Inj Pulse'!$C$3:$K$13,'Fuel Pressure'!R36,'Pilot Qty'!R13,0)</f>
        <v>283.1443183454827</v>
      </c>
      <c r="T13" s="67"/>
      <c r="U13" s="2">
        <v>2200</v>
      </c>
      <c r="V13" s="3">
        <v>160.0090833245888</v>
      </c>
      <c r="W13" s="3">
        <v>180.27528649614223</v>
      </c>
      <c r="X13" s="3">
        <v>206.79559209863999</v>
      </c>
      <c r="Y13" s="3">
        <v>210.80986320256</v>
      </c>
      <c r="Z13" s="3">
        <v>223.73081480163552</v>
      </c>
      <c r="AA13" s="3">
        <v>235.46332669632</v>
      </c>
      <c r="AB13" s="3">
        <v>274.31132843739738</v>
      </c>
      <c r="AC13" s="3">
        <v>286.82031857092272</v>
      </c>
      <c r="AD13" s="3">
        <v>294.13869333333332</v>
      </c>
      <c r="AE13" s="3">
        <v>308.31982786250666</v>
      </c>
      <c r="AF13" s="3">
        <v>316.11829341415461</v>
      </c>
      <c r="AG13" s="3">
        <v>293.5298944247466</v>
      </c>
      <c r="AH13" s="3">
        <v>279.8049850619733</v>
      </c>
      <c r="AI13" s="3">
        <v>281.08922252911469</v>
      </c>
      <c r="AJ13" s="3">
        <v>281.64490035194666</v>
      </c>
      <c r="AK13" s="3">
        <v>283.1443183454827</v>
      </c>
    </row>
    <row r="14" spans="1:37" x14ac:dyDescent="0.25">
      <c r="A14" s="69"/>
      <c r="B14" s="20">
        <v>2400</v>
      </c>
      <c r="C14" s="3">
        <f>_xll.Interp2dTab(-1,0,'Pilot Inj Pulse'!$C$2:$K$2,'Pilot Inj Pulse'!$B$3:$B$13,'Pilot Inj Pulse'!$C$3:$K$13,'Fuel Pressure'!C37,'Pilot Qty'!C14,0)</f>
        <v>159.99999999999997</v>
      </c>
      <c r="D14" s="3">
        <f>_xll.Interp2dTab(-1,0,'Pilot Inj Pulse'!$C$2:$K$2,'Pilot Inj Pulse'!$B$3:$B$13,'Pilot Inj Pulse'!$C$3:$K$13,'Fuel Pressure'!D37,'Pilot Qty'!D14,0)</f>
        <v>175.51185544819555</v>
      </c>
      <c r="E14" s="3">
        <f>_xll.Interp2dTab(-1,0,'Pilot Inj Pulse'!$C$2:$K$2,'Pilot Inj Pulse'!$B$3:$B$13,'Pilot Inj Pulse'!$C$3:$K$13,'Fuel Pressure'!E37,'Pilot Qty'!E14,0)</f>
        <v>203.92116140290668</v>
      </c>
      <c r="F14" s="3">
        <f>_xll.Interp2dTab(-1,0,'Pilot Inj Pulse'!$C$2:$K$2,'Pilot Inj Pulse'!$B$3:$B$13,'Pilot Inj Pulse'!$C$3:$K$13,'Fuel Pressure'!F37,'Pilot Qty'!F14,0)</f>
        <v>220.93735998023107</v>
      </c>
      <c r="G14" s="3">
        <f>_xll.Interp2dTab(-1,0,'Pilot Inj Pulse'!$C$2:$K$2,'Pilot Inj Pulse'!$B$3:$B$13,'Pilot Inj Pulse'!$C$3:$K$13,'Fuel Pressure'!G37,'Pilot Qty'!G14,0)</f>
        <v>234.50245835143107</v>
      </c>
      <c r="H14" s="3">
        <f>_xll.Interp2dTab(-1,0,'Pilot Inj Pulse'!$C$2:$K$2,'Pilot Inj Pulse'!$B$3:$B$13,'Pilot Inj Pulse'!$C$3:$K$13,'Fuel Pressure'!H37,'Pilot Qty'!H14,0)</f>
        <v>251.38356097831993</v>
      </c>
      <c r="I14" s="3">
        <f>_xll.Interp2dTab(-1,0,'Pilot Inj Pulse'!$C$2:$K$2,'Pilot Inj Pulse'!$B$3:$B$13,'Pilot Inj Pulse'!$C$3:$K$13,'Fuel Pressure'!I37,'Pilot Qty'!I14,0)</f>
        <v>284.96172565943994</v>
      </c>
      <c r="J14" s="3">
        <f>_xll.Interp2dTab(-1,0,'Pilot Inj Pulse'!$C$2:$K$2,'Pilot Inj Pulse'!$B$3:$B$13,'Pilot Inj Pulse'!$C$3:$K$13,'Fuel Pressure'!J37,'Pilot Qty'!J14,0)</f>
        <v>317.53166952175997</v>
      </c>
      <c r="K14" s="3">
        <f>_xll.Interp2dTab(-1,0,'Pilot Inj Pulse'!$C$2:$K$2,'Pilot Inj Pulse'!$B$3:$B$13,'Pilot Inj Pulse'!$C$3:$K$13,'Fuel Pressure'!K37,'Pilot Qty'!K14,0)</f>
        <v>312.71067116499194</v>
      </c>
      <c r="L14" s="3">
        <f>_xll.Interp2dTab(-1,0,'Pilot Inj Pulse'!$C$2:$K$2,'Pilot Inj Pulse'!$B$3:$B$13,'Pilot Inj Pulse'!$C$3:$K$13,'Fuel Pressure'!L37,'Pilot Qty'!L14,0)</f>
        <v>313.51880489693866</v>
      </c>
      <c r="M14" s="3">
        <f>_xll.Interp2dTab(-1,0,'Pilot Inj Pulse'!$C$2:$K$2,'Pilot Inj Pulse'!$B$3:$B$13,'Pilot Inj Pulse'!$C$3:$K$13,'Fuel Pressure'!M37,'Pilot Qty'!M14,0)</f>
        <v>310.91931637972266</v>
      </c>
      <c r="N14" s="3">
        <f>_xll.Interp2dTab(-1,0,'Pilot Inj Pulse'!$C$2:$K$2,'Pilot Inj Pulse'!$B$3:$B$13,'Pilot Inj Pulse'!$C$3:$K$13,'Fuel Pressure'!N37,'Pilot Qty'!N14,0)</f>
        <v>282.06770234113065</v>
      </c>
      <c r="O14" s="3">
        <f>_xll.Interp2dTab(-1,0,'Pilot Inj Pulse'!$C$2:$K$2,'Pilot Inj Pulse'!$B$3:$B$13,'Pilot Inj Pulse'!$C$3:$K$13,'Fuel Pressure'!O37,'Pilot Qty'!O14,0)</f>
        <v>277.265612667136</v>
      </c>
      <c r="P14" s="3">
        <f>_xll.Interp2dTab(-1,0,'Pilot Inj Pulse'!$C$2:$K$2,'Pilot Inj Pulse'!$B$3:$B$13,'Pilot Inj Pulse'!$C$3:$K$13,'Fuel Pressure'!P37,'Pilot Qty'!P14,0)</f>
        <v>276.69642826815999</v>
      </c>
      <c r="Q14" s="3">
        <f>_xll.Interp2dTab(-1,0,'Pilot Inj Pulse'!$C$2:$K$2,'Pilot Inj Pulse'!$B$3:$B$13,'Pilot Inj Pulse'!$C$3:$K$13,'Fuel Pressure'!Q37,'Pilot Qty'!Q14,0)</f>
        <v>271.64452506791997</v>
      </c>
      <c r="R14" s="3">
        <f>_xll.Interp2dTab(-1,0,'Pilot Inj Pulse'!$C$2:$K$2,'Pilot Inj Pulse'!$B$3:$B$13,'Pilot Inj Pulse'!$C$3:$K$13,'Fuel Pressure'!R37,'Pilot Qty'!R14,0)</f>
        <v>272.25741444814935</v>
      </c>
      <c r="T14" s="67"/>
      <c r="U14" s="2">
        <v>2400</v>
      </c>
      <c r="V14" s="3">
        <v>159.99999999999997</v>
      </c>
      <c r="W14" s="3">
        <v>175.51185544819555</v>
      </c>
      <c r="X14" s="3">
        <v>203.92116140290668</v>
      </c>
      <c r="Y14" s="3">
        <v>220.93735998023107</v>
      </c>
      <c r="Z14" s="3">
        <v>234.50245835143107</v>
      </c>
      <c r="AA14" s="3">
        <v>251.38356097831993</v>
      </c>
      <c r="AB14" s="3">
        <v>284.96172565943994</v>
      </c>
      <c r="AC14" s="3">
        <v>317.53166952175997</v>
      </c>
      <c r="AD14" s="3">
        <v>312.71067116499194</v>
      </c>
      <c r="AE14" s="3">
        <v>313.51880489693866</v>
      </c>
      <c r="AF14" s="3">
        <v>310.91931637972266</v>
      </c>
      <c r="AG14" s="3">
        <v>282.06770234113065</v>
      </c>
      <c r="AH14" s="3">
        <v>277.265612667136</v>
      </c>
      <c r="AI14" s="3">
        <v>276.69642826815999</v>
      </c>
      <c r="AJ14" s="3">
        <v>271.64452506791997</v>
      </c>
      <c r="AK14" s="3">
        <v>272.25741444814935</v>
      </c>
    </row>
    <row r="15" spans="1:37" x14ac:dyDescent="0.25">
      <c r="A15" s="69"/>
      <c r="B15" s="20">
        <v>2600</v>
      </c>
      <c r="C15" s="3">
        <f>_xll.Interp2dTab(-1,0,'Pilot Inj Pulse'!$C$2:$K$2,'Pilot Inj Pulse'!$B$3:$B$13,'Pilot Inj Pulse'!$C$3:$K$13,'Fuel Pressure'!C38,'Pilot Qty'!C15,0)</f>
        <v>160</v>
      </c>
      <c r="D15" s="3">
        <f>_xll.Interp2dTab(-1,0,'Pilot Inj Pulse'!$C$2:$K$2,'Pilot Inj Pulse'!$B$3:$B$13,'Pilot Inj Pulse'!$C$3:$K$13,'Fuel Pressure'!D38,'Pilot Qty'!D15,0)</f>
        <v>172.34667350970665</v>
      </c>
      <c r="E15" s="3">
        <f>_xll.Interp2dTab(-1,0,'Pilot Inj Pulse'!$C$2:$K$2,'Pilot Inj Pulse'!$B$3:$B$13,'Pilot Inj Pulse'!$C$3:$K$13,'Fuel Pressure'!E38,'Pilot Qty'!E15,0)</f>
        <v>195.42454649029332</v>
      </c>
      <c r="F15" s="3">
        <f>_xll.Interp2dTab(-1,0,'Pilot Inj Pulse'!$C$2:$K$2,'Pilot Inj Pulse'!$B$3:$B$13,'Pilot Inj Pulse'!$C$3:$K$13,'Fuel Pressure'!F38,'Pilot Qty'!F15,0)</f>
        <v>221.84981220095995</v>
      </c>
      <c r="G15" s="3">
        <f>_xll.Interp2dTab(-1,0,'Pilot Inj Pulse'!$C$2:$K$2,'Pilot Inj Pulse'!$B$3:$B$13,'Pilot Inj Pulse'!$C$3:$K$13,'Fuel Pressure'!G38,'Pilot Qty'!G15,0)</f>
        <v>234.50245835143107</v>
      </c>
      <c r="H15" s="3">
        <f>_xll.Interp2dTab(-1,0,'Pilot Inj Pulse'!$C$2:$K$2,'Pilot Inj Pulse'!$B$3:$B$13,'Pilot Inj Pulse'!$C$3:$K$13,'Fuel Pressure'!H38,'Pilot Qty'!H15,0)</f>
        <v>250.86926725039999</v>
      </c>
      <c r="I15" s="3">
        <f>_xll.Interp2dTab(-1,0,'Pilot Inj Pulse'!$C$2:$K$2,'Pilot Inj Pulse'!$B$3:$B$13,'Pilot Inj Pulse'!$C$3:$K$13,'Fuel Pressure'!I38,'Pilot Qty'!I15,0)</f>
        <v>284.96172565943994</v>
      </c>
      <c r="J15" s="3">
        <f>_xll.Interp2dTab(-1,0,'Pilot Inj Pulse'!$C$2:$K$2,'Pilot Inj Pulse'!$B$3:$B$13,'Pilot Inj Pulse'!$C$3:$K$13,'Fuel Pressure'!J38,'Pilot Qty'!J15,0)</f>
        <v>315.54796747250134</v>
      </c>
      <c r="K15" s="3">
        <f>_xll.Interp2dTab(-1,0,'Pilot Inj Pulse'!$C$2:$K$2,'Pilot Inj Pulse'!$B$3:$B$13,'Pilot Inj Pulse'!$C$3:$K$13,'Fuel Pressure'!K38,'Pilot Qty'!K15,0)</f>
        <v>318.19290678263997</v>
      </c>
      <c r="L15" s="3">
        <f>_xll.Interp2dTab(-1,0,'Pilot Inj Pulse'!$C$2:$K$2,'Pilot Inj Pulse'!$B$3:$B$13,'Pilot Inj Pulse'!$C$3:$K$13,'Fuel Pressure'!L38,'Pilot Qty'!L15,0)</f>
        <v>306.61701894941865</v>
      </c>
      <c r="M15" s="3">
        <f>_xll.Interp2dTab(-1,0,'Pilot Inj Pulse'!$C$2:$K$2,'Pilot Inj Pulse'!$B$3:$B$13,'Pilot Inj Pulse'!$C$3:$K$13,'Fuel Pressure'!M38,'Pilot Qty'!M15,0)</f>
        <v>300.59277369058128</v>
      </c>
      <c r="N15" s="3">
        <f>_xll.Interp2dTab(-1,0,'Pilot Inj Pulse'!$C$2:$K$2,'Pilot Inj Pulse'!$B$3:$B$13,'Pilot Inj Pulse'!$C$3:$K$13,'Fuel Pressure'!N38,'Pilot Qty'!N15,0)</f>
        <v>277.26849183457597</v>
      </c>
      <c r="O15" s="3">
        <f>_xll.Interp2dTab(-1,0,'Pilot Inj Pulse'!$C$2:$K$2,'Pilot Inj Pulse'!$B$3:$B$13,'Pilot Inj Pulse'!$C$3:$K$13,'Fuel Pressure'!O38,'Pilot Qty'!O15,0)</f>
        <v>272.51587560478401</v>
      </c>
      <c r="P15" s="3">
        <f>_xll.Interp2dTab(-1,0,'Pilot Inj Pulse'!$C$2:$K$2,'Pilot Inj Pulse'!$B$3:$B$13,'Pilot Inj Pulse'!$C$3:$K$13,'Fuel Pressure'!P38,'Pilot Qty'!P15,0)</f>
        <v>263.45764247859199</v>
      </c>
      <c r="Q15" s="3">
        <f>_xll.Interp2dTab(-1,0,'Pilot Inj Pulse'!$C$2:$K$2,'Pilot Inj Pulse'!$B$3:$B$13,'Pilot Inj Pulse'!$C$3:$K$13,'Fuel Pressure'!Q38,'Pilot Qty'!Q15,0)</f>
        <v>251.32363713730669</v>
      </c>
      <c r="R15" s="3">
        <f>_xll.Interp2dTab(-1,0,'Pilot Inj Pulse'!$C$2:$K$2,'Pilot Inj Pulse'!$B$3:$B$13,'Pilot Inj Pulse'!$C$3:$K$13,'Fuel Pressure'!R38,'Pilot Qty'!R15,0)</f>
        <v>254.50895603523202</v>
      </c>
      <c r="T15" s="67"/>
      <c r="U15" s="2">
        <v>2600</v>
      </c>
      <c r="V15" s="3">
        <v>160</v>
      </c>
      <c r="W15" s="3">
        <v>172.34667350970665</v>
      </c>
      <c r="X15" s="3">
        <v>195.42454649029332</v>
      </c>
      <c r="Y15" s="3">
        <v>221.84981220095995</v>
      </c>
      <c r="Z15" s="3">
        <v>234.50245835143107</v>
      </c>
      <c r="AA15" s="3">
        <v>250.86926725039999</v>
      </c>
      <c r="AB15" s="3">
        <v>284.96172565943994</v>
      </c>
      <c r="AC15" s="3">
        <v>315.54796747250134</v>
      </c>
      <c r="AD15" s="3">
        <v>318.19290678263997</v>
      </c>
      <c r="AE15" s="3">
        <v>306.61701894941865</v>
      </c>
      <c r="AF15" s="3">
        <v>300.59277369058128</v>
      </c>
      <c r="AG15" s="3">
        <v>277.26849183457597</v>
      </c>
      <c r="AH15" s="3">
        <v>272.51587560478401</v>
      </c>
      <c r="AI15" s="3">
        <v>263.45764247859199</v>
      </c>
      <c r="AJ15" s="3">
        <v>251.32363713730669</v>
      </c>
      <c r="AK15" s="3">
        <v>254.50895603523202</v>
      </c>
    </row>
    <row r="16" spans="1:37" x14ac:dyDescent="0.25">
      <c r="A16" s="69"/>
      <c r="B16" s="20">
        <v>2800</v>
      </c>
      <c r="C16" s="3">
        <f>_xll.Interp2dTab(-1,0,'Pilot Inj Pulse'!$C$2:$K$2,'Pilot Inj Pulse'!$B$3:$B$13,'Pilot Inj Pulse'!$C$3:$K$13,'Fuel Pressure'!C39,'Pilot Qty'!C16,0)</f>
        <v>160</v>
      </c>
      <c r="D16" s="3">
        <f>_xll.Interp2dTab(-1,0,'Pilot Inj Pulse'!$C$2:$K$2,'Pilot Inj Pulse'!$B$3:$B$13,'Pilot Inj Pulse'!$C$3:$K$13,'Fuel Pressure'!D39,'Pilot Qty'!D16,0)</f>
        <v>172.12153920581332</v>
      </c>
      <c r="E16" s="3">
        <f>_xll.Interp2dTab(-1,0,'Pilot Inj Pulse'!$C$2:$K$2,'Pilot Inj Pulse'!$B$3:$B$13,'Pilot Inj Pulse'!$C$3:$K$13,'Fuel Pressure'!E39,'Pilot Qty'!E16,0)</f>
        <v>192.83443090492443</v>
      </c>
      <c r="F16" s="3">
        <f>_xll.Interp2dTab(-1,0,'Pilot Inj Pulse'!$C$2:$K$2,'Pilot Inj Pulse'!$B$3:$B$13,'Pilot Inj Pulse'!$C$3:$K$13,'Fuel Pressure'!F39,'Pilot Qty'!F16,0)</f>
        <v>227.05239126826666</v>
      </c>
      <c r="G16" s="3">
        <f>_xll.Interp2dTab(-1,0,'Pilot Inj Pulse'!$C$2:$K$2,'Pilot Inj Pulse'!$B$3:$B$13,'Pilot Inj Pulse'!$C$3:$K$13,'Fuel Pressure'!G39,'Pilot Qty'!G16,0)</f>
        <v>231.17474637880889</v>
      </c>
      <c r="H16" s="3">
        <f>_xll.Interp2dTab(-1,0,'Pilot Inj Pulse'!$C$2:$K$2,'Pilot Inj Pulse'!$B$3:$B$13,'Pilot Inj Pulse'!$C$3:$K$13,'Fuel Pressure'!H39,'Pilot Qty'!H16,0)</f>
        <v>239.84868736639999</v>
      </c>
      <c r="I16" s="3">
        <f>_xll.Interp2dTab(-1,0,'Pilot Inj Pulse'!$C$2:$K$2,'Pilot Inj Pulse'!$B$3:$B$13,'Pilot Inj Pulse'!$C$3:$K$13,'Fuel Pressure'!I39,'Pilot Qty'!I16,0)</f>
        <v>268.14268139837333</v>
      </c>
      <c r="J16" s="3">
        <f>_xll.Interp2dTab(-1,0,'Pilot Inj Pulse'!$C$2:$K$2,'Pilot Inj Pulse'!$B$3:$B$13,'Pilot Inj Pulse'!$C$3:$K$13,'Fuel Pressure'!J39,'Pilot Qty'!J16,0)</f>
        <v>299.47260140669869</v>
      </c>
      <c r="K16" s="3">
        <f>_xll.Interp2dTab(-1,0,'Pilot Inj Pulse'!$C$2:$K$2,'Pilot Inj Pulse'!$B$3:$B$13,'Pilot Inj Pulse'!$C$3:$K$13,'Fuel Pressure'!K39,'Pilot Qty'!K16,0)</f>
        <v>295.27141491334396</v>
      </c>
      <c r="L16" s="3">
        <f>_xll.Interp2dTab(-1,0,'Pilot Inj Pulse'!$C$2:$K$2,'Pilot Inj Pulse'!$B$3:$B$13,'Pilot Inj Pulse'!$C$3:$K$13,'Fuel Pressure'!L39,'Pilot Qty'!L16,0)</f>
        <v>279.64479994947197</v>
      </c>
      <c r="M16" s="3">
        <f>_xll.Interp2dTab(-1,0,'Pilot Inj Pulse'!$C$2:$K$2,'Pilot Inj Pulse'!$B$3:$B$13,'Pilot Inj Pulse'!$C$3:$K$13,'Fuel Pressure'!M39,'Pilot Qty'!M16,0)</f>
        <v>281.32625333333334</v>
      </c>
      <c r="N16" s="3">
        <f>_xll.Interp2dTab(-1,0,'Pilot Inj Pulse'!$C$2:$K$2,'Pilot Inj Pulse'!$B$3:$B$13,'Pilot Inj Pulse'!$C$3:$K$13,'Fuel Pressure'!N39,'Pilot Qty'!N16,0)</f>
        <v>262.96404886843732</v>
      </c>
      <c r="O16" s="3">
        <f>_xll.Interp2dTab(-1,0,'Pilot Inj Pulse'!$C$2:$K$2,'Pilot Inj Pulse'!$B$3:$B$13,'Pilot Inj Pulse'!$C$3:$K$13,'Fuel Pressure'!O39,'Pilot Qty'!O16,0)</f>
        <v>262.96404886843732</v>
      </c>
      <c r="P16" s="3">
        <f>_xll.Interp2dTab(-1,0,'Pilot Inj Pulse'!$C$2:$K$2,'Pilot Inj Pulse'!$B$3:$B$13,'Pilot Inj Pulse'!$C$3:$K$13,'Fuel Pressure'!P39,'Pilot Qty'!P16,0)</f>
        <v>251.32363713730669</v>
      </c>
      <c r="Q16" s="3">
        <f>_xll.Interp2dTab(-1,0,'Pilot Inj Pulse'!$C$2:$K$2,'Pilot Inj Pulse'!$B$3:$B$13,'Pilot Inj Pulse'!$C$3:$K$13,'Fuel Pressure'!Q39,'Pilot Qty'!Q16,0)</f>
        <v>244.49794517253869</v>
      </c>
      <c r="R16" s="3">
        <f>_xll.Interp2dTab(-1,0,'Pilot Inj Pulse'!$C$2:$K$2,'Pilot Inj Pulse'!$B$3:$B$13,'Pilot Inj Pulse'!$C$3:$K$13,'Fuel Pressure'!R39,'Pilot Qty'!R16,0)</f>
        <v>251.32363713730669</v>
      </c>
      <c r="T16" s="67"/>
      <c r="U16" s="2">
        <v>2800</v>
      </c>
      <c r="V16" s="3">
        <v>160</v>
      </c>
      <c r="W16" s="3">
        <v>172.12153920581332</v>
      </c>
      <c r="X16" s="3">
        <v>192.83443090492443</v>
      </c>
      <c r="Y16" s="3">
        <v>227.05239126826666</v>
      </c>
      <c r="Z16" s="3">
        <v>231.17474637880889</v>
      </c>
      <c r="AA16" s="3">
        <v>239.84868736639999</v>
      </c>
      <c r="AB16" s="3">
        <v>268.14268139837333</v>
      </c>
      <c r="AC16" s="3">
        <v>299.47260140669869</v>
      </c>
      <c r="AD16" s="3">
        <v>295.27141491334396</v>
      </c>
      <c r="AE16" s="3">
        <v>279.64479994947197</v>
      </c>
      <c r="AF16" s="3">
        <v>281.32625333333334</v>
      </c>
      <c r="AG16" s="3">
        <v>262.96404886843732</v>
      </c>
      <c r="AH16" s="3">
        <v>262.96404886843732</v>
      </c>
      <c r="AI16" s="3">
        <v>251.32363713730669</v>
      </c>
      <c r="AJ16" s="3">
        <v>244.49794517253869</v>
      </c>
      <c r="AK16" s="3">
        <v>251.32363713730669</v>
      </c>
    </row>
    <row r="17" spans="1:37" x14ac:dyDescent="0.25">
      <c r="A17" s="69"/>
      <c r="B17" s="20">
        <v>2900</v>
      </c>
      <c r="C17" s="3">
        <f>_xll.Interp2dTab(-1,0,'Pilot Inj Pulse'!$C$2:$K$2,'Pilot Inj Pulse'!$B$3:$B$13,'Pilot Inj Pulse'!$C$3:$K$13,'Fuel Pressure'!C40,'Pilot Qty'!C17,0)</f>
        <v>160</v>
      </c>
      <c r="D17" s="3">
        <f>_xll.Interp2dTab(-1,0,'Pilot Inj Pulse'!$C$2:$K$2,'Pilot Inj Pulse'!$B$3:$B$13,'Pilot Inj Pulse'!$C$3:$K$13,'Fuel Pressure'!D40,'Pilot Qty'!D17,0)</f>
        <v>206.96350421223997</v>
      </c>
      <c r="E17" s="3">
        <f>_xll.Interp2dTab(-1,0,'Pilot Inj Pulse'!$C$2:$K$2,'Pilot Inj Pulse'!$B$3:$B$13,'Pilot Inj Pulse'!$C$3:$K$13,'Fuel Pressure'!E40,'Pilot Qty'!E17,0)</f>
        <v>203.27500931207999</v>
      </c>
      <c r="F17" s="3">
        <f>_xll.Interp2dTab(-1,0,'Pilot Inj Pulse'!$C$2:$K$2,'Pilot Inj Pulse'!$B$3:$B$13,'Pilot Inj Pulse'!$C$3:$K$13,'Fuel Pressure'!F40,'Pilot Qty'!F17,0)</f>
        <v>208.47566947726222</v>
      </c>
      <c r="G17" s="3">
        <f>_xll.Interp2dTab(-1,0,'Pilot Inj Pulse'!$C$2:$K$2,'Pilot Inj Pulse'!$B$3:$B$13,'Pilot Inj Pulse'!$C$3:$K$13,'Fuel Pressure'!G40,'Pilot Qty'!G17,0)</f>
        <v>225.47305724629334</v>
      </c>
      <c r="H17" s="3">
        <f>_xll.Interp2dTab(-1,0,'Pilot Inj Pulse'!$C$2:$K$2,'Pilot Inj Pulse'!$B$3:$B$13,'Pilot Inj Pulse'!$C$3:$K$13,'Fuel Pressure'!H40,'Pilot Qty'!H17,0)</f>
        <v>233.82410369647999</v>
      </c>
      <c r="I17" s="3">
        <f>_xll.Interp2dTab(-1,0,'Pilot Inj Pulse'!$C$2:$K$2,'Pilot Inj Pulse'!$B$3:$B$13,'Pilot Inj Pulse'!$C$3:$K$13,'Fuel Pressure'!I40,'Pilot Qty'!I17,0)</f>
        <v>259.73315926783999</v>
      </c>
      <c r="J17" s="3">
        <f>_xll.Interp2dTab(-1,0,'Pilot Inj Pulse'!$C$2:$K$2,'Pilot Inj Pulse'!$B$3:$B$13,'Pilot Inj Pulse'!$C$3:$K$13,'Fuel Pressure'!J40,'Pilot Qty'!J17,0)</f>
        <v>283.34487258498137</v>
      </c>
      <c r="K17" s="3">
        <f>_xll.Interp2dTab(-1,0,'Pilot Inj Pulse'!$C$2:$K$2,'Pilot Inj Pulse'!$B$3:$B$13,'Pilot Inj Pulse'!$C$3:$K$13,'Fuel Pressure'!K40,'Pilot Qty'!K17,0)</f>
        <v>275.2613161677653</v>
      </c>
      <c r="L17" s="3">
        <f>_xll.Interp2dTab(-1,0,'Pilot Inj Pulse'!$C$2:$K$2,'Pilot Inj Pulse'!$B$3:$B$13,'Pilot Inj Pulse'!$C$3:$K$13,'Fuel Pressure'!L40,'Pilot Qty'!L17,0)</f>
        <v>262.96404886843732</v>
      </c>
      <c r="M17" s="3">
        <f>_xll.Interp2dTab(-1,0,'Pilot Inj Pulse'!$C$2:$K$2,'Pilot Inj Pulse'!$B$3:$B$13,'Pilot Inj Pulse'!$C$3:$K$13,'Fuel Pressure'!M40,'Pilot Qty'!M17,0)</f>
        <v>251.32363713730669</v>
      </c>
      <c r="N17" s="3">
        <f>_xll.Interp2dTab(-1,0,'Pilot Inj Pulse'!$C$2:$K$2,'Pilot Inj Pulse'!$B$3:$B$13,'Pilot Inj Pulse'!$C$3:$K$13,'Fuel Pressure'!N40,'Pilot Qty'!N17,0)</f>
        <v>251.32363713730669</v>
      </c>
      <c r="O17" s="3">
        <f>_xll.Interp2dTab(-1,0,'Pilot Inj Pulse'!$C$2:$K$2,'Pilot Inj Pulse'!$B$3:$B$13,'Pilot Inj Pulse'!$C$3:$K$13,'Fuel Pressure'!O40,'Pilot Qty'!O17,0)</f>
        <v>251.32363713730669</v>
      </c>
      <c r="P17" s="3">
        <f>_xll.Interp2dTab(-1,0,'Pilot Inj Pulse'!$C$2:$K$2,'Pilot Inj Pulse'!$B$3:$B$13,'Pilot Inj Pulse'!$C$3:$K$13,'Fuel Pressure'!P40,'Pilot Qty'!P17,0)</f>
        <v>246.77317582746136</v>
      </c>
      <c r="Q17" s="3">
        <f>_xll.Interp2dTab(-1,0,'Pilot Inj Pulse'!$C$2:$K$2,'Pilot Inj Pulse'!$B$3:$B$13,'Pilot Inj Pulse'!$C$3:$K$13,'Fuel Pressure'!Q40,'Pilot Qty'!Q17,0)</f>
        <v>244.49794517253869</v>
      </c>
      <c r="R17" s="3">
        <f>_xll.Interp2dTab(-1,0,'Pilot Inj Pulse'!$C$2:$K$2,'Pilot Inj Pulse'!$B$3:$B$13,'Pilot Inj Pulse'!$C$3:$K$13,'Fuel Pressure'!R40,'Pilot Qty'!R17,0)</f>
        <v>244.49794517253869</v>
      </c>
      <c r="T17" s="67"/>
      <c r="U17" s="2">
        <v>2900</v>
      </c>
      <c r="V17" s="3">
        <v>160</v>
      </c>
      <c r="W17" s="3">
        <v>206.96350421223997</v>
      </c>
      <c r="X17" s="3">
        <v>203.27500931207999</v>
      </c>
      <c r="Y17" s="3">
        <v>208.47566947726222</v>
      </c>
      <c r="Z17" s="3">
        <v>225.47305724629334</v>
      </c>
      <c r="AA17" s="3">
        <v>233.82410369647999</v>
      </c>
      <c r="AB17" s="3">
        <v>259.73315926783999</v>
      </c>
      <c r="AC17" s="3">
        <v>283.34487258498137</v>
      </c>
      <c r="AD17" s="3">
        <v>275.2613161677653</v>
      </c>
      <c r="AE17" s="3">
        <v>262.96404886843732</v>
      </c>
      <c r="AF17" s="3">
        <v>251.32363713730669</v>
      </c>
      <c r="AG17" s="3">
        <v>251.32363713730669</v>
      </c>
      <c r="AH17" s="3">
        <v>251.32363713730669</v>
      </c>
      <c r="AI17" s="3">
        <v>246.77317582746136</v>
      </c>
      <c r="AJ17" s="3">
        <v>244.49794517253869</v>
      </c>
      <c r="AK17" s="3">
        <v>244.49794517253869</v>
      </c>
    </row>
    <row r="18" spans="1:37" x14ac:dyDescent="0.25">
      <c r="A18" s="69"/>
      <c r="B18" s="20">
        <v>3000</v>
      </c>
      <c r="C18" s="3">
        <f>_xll.Interp2dTab(-1,0,'Pilot Inj Pulse'!$C$2:$K$2,'Pilot Inj Pulse'!$B$3:$B$13,'Pilot Inj Pulse'!$C$3:$K$13,'Fuel Pressure'!C41,'Pilot Qty'!C18,0)</f>
        <v>160</v>
      </c>
      <c r="D18" s="3">
        <f>_xll.Interp2dTab(-1,0,'Pilot Inj Pulse'!$C$2:$K$2,'Pilot Inj Pulse'!$B$3:$B$13,'Pilot Inj Pulse'!$C$3:$K$13,'Fuel Pressure'!D41,'Pilot Qty'!D18,0)</f>
        <v>221.04858761368882</v>
      </c>
      <c r="E18" s="3">
        <f>_xll.Interp2dTab(-1,0,'Pilot Inj Pulse'!$C$2:$K$2,'Pilot Inj Pulse'!$B$3:$B$13,'Pilot Inj Pulse'!$C$3:$K$13,'Fuel Pressure'!E41,'Pilot Qty'!E18,0)</f>
        <v>218.07632260863997</v>
      </c>
      <c r="F18" s="3">
        <f>_xll.Interp2dTab(-1,0,'Pilot Inj Pulse'!$C$2:$K$2,'Pilot Inj Pulse'!$B$3:$B$13,'Pilot Inj Pulse'!$C$3:$K$13,'Fuel Pressure'!F41,'Pilot Qty'!F18,0)</f>
        <v>218.07632260863997</v>
      </c>
      <c r="G18" s="3">
        <f>_xll.Interp2dTab(-1,0,'Pilot Inj Pulse'!$C$2:$K$2,'Pilot Inj Pulse'!$B$3:$B$13,'Pilot Inj Pulse'!$C$3:$K$13,'Fuel Pressure'!G41,'Pilot Qty'!G18,0)</f>
        <v>218.99338796074662</v>
      </c>
      <c r="H18" s="3">
        <f>_xll.Interp2dTab(-1,0,'Pilot Inj Pulse'!$C$2:$K$2,'Pilot Inj Pulse'!$B$3:$B$13,'Pilot Inj Pulse'!$C$3:$K$13,'Fuel Pressure'!H41,'Pilot Qty'!H18,0)</f>
        <v>231.30161541191998</v>
      </c>
      <c r="I18" s="3">
        <f>_xll.Interp2dTab(-1,0,'Pilot Inj Pulse'!$C$2:$K$2,'Pilot Inj Pulse'!$B$3:$B$13,'Pilot Inj Pulse'!$C$3:$K$13,'Fuel Pressure'!I41,'Pilot Qty'!I18,0)</f>
        <v>244.49794517253869</v>
      </c>
      <c r="J18" s="3">
        <f>_xll.Interp2dTab(-1,0,'Pilot Inj Pulse'!$C$2:$K$2,'Pilot Inj Pulse'!$B$3:$B$13,'Pilot Inj Pulse'!$C$3:$K$13,'Fuel Pressure'!J41,'Pilot Qty'!J18,0)</f>
        <v>258.16483836188263</v>
      </c>
      <c r="K18" s="3">
        <f>_xll.Interp2dTab(-1,0,'Pilot Inj Pulse'!$C$2:$K$2,'Pilot Inj Pulse'!$B$3:$B$13,'Pilot Inj Pulse'!$C$3:$K$13,'Fuel Pressure'!K41,'Pilot Qty'!K18,0)</f>
        <v>254.50895603523202</v>
      </c>
      <c r="L18" s="3">
        <f>_xll.Interp2dTab(-1,0,'Pilot Inj Pulse'!$C$2:$K$2,'Pilot Inj Pulse'!$B$3:$B$13,'Pilot Inj Pulse'!$C$3:$K$13,'Fuel Pressure'!L41,'Pilot Qty'!L18,0)</f>
        <v>244.49794517253869</v>
      </c>
      <c r="M18" s="3">
        <f>_xll.Interp2dTab(-1,0,'Pilot Inj Pulse'!$C$2:$K$2,'Pilot Inj Pulse'!$B$3:$B$13,'Pilot Inj Pulse'!$C$3:$K$13,'Fuel Pressure'!M41,'Pilot Qty'!M18,0)</f>
        <v>237.67225320777064</v>
      </c>
      <c r="N18" s="3">
        <f>_xll.Interp2dTab(-1,0,'Pilot Inj Pulse'!$C$2:$K$2,'Pilot Inj Pulse'!$B$3:$B$13,'Pilot Inj Pulse'!$C$3:$K$13,'Fuel Pressure'!N41,'Pilot Qty'!N18,0)</f>
        <v>231.30161541191998</v>
      </c>
      <c r="O18" s="3">
        <f>_xll.Interp2dTab(-1,0,'Pilot Inj Pulse'!$C$2:$K$2,'Pilot Inj Pulse'!$B$3:$B$13,'Pilot Inj Pulse'!$C$3:$K$13,'Fuel Pressure'!O41,'Pilot Qty'!O18,0)</f>
        <v>231.30161541191998</v>
      </c>
      <c r="P18" s="3">
        <f>_xll.Interp2dTab(-1,0,'Pilot Inj Pulse'!$C$2:$K$2,'Pilot Inj Pulse'!$B$3:$B$13,'Pilot Inj Pulse'!$C$3:$K$13,'Fuel Pressure'!P41,'Pilot Qty'!P18,0)</f>
        <v>231.30161541191998</v>
      </c>
      <c r="Q18" s="3">
        <f>_xll.Interp2dTab(-1,0,'Pilot Inj Pulse'!$C$2:$K$2,'Pilot Inj Pulse'!$B$3:$B$13,'Pilot Inj Pulse'!$C$3:$K$13,'Fuel Pressure'!Q41,'Pilot Qty'!Q18,0)</f>
        <v>237.67225320777064</v>
      </c>
      <c r="R18" s="3">
        <f>_xll.Interp2dTab(-1,0,'Pilot Inj Pulse'!$C$2:$K$2,'Pilot Inj Pulse'!$B$3:$B$13,'Pilot Inj Pulse'!$C$3:$K$13,'Fuel Pressure'!R41,'Pilot Qty'!R18,0)</f>
        <v>244.49794517253869</v>
      </c>
      <c r="T18" s="67"/>
      <c r="U18" s="2">
        <v>3000</v>
      </c>
      <c r="V18" s="3">
        <v>160</v>
      </c>
      <c r="W18" s="3">
        <v>221.04858761368882</v>
      </c>
      <c r="X18" s="3">
        <v>218.07632260863997</v>
      </c>
      <c r="Y18" s="3">
        <v>218.07632260863997</v>
      </c>
      <c r="Z18" s="3">
        <v>218.99338796074662</v>
      </c>
      <c r="AA18" s="3">
        <v>231.30161541191998</v>
      </c>
      <c r="AB18" s="3">
        <v>244.49794517253869</v>
      </c>
      <c r="AC18" s="3">
        <v>258.16483836188263</v>
      </c>
      <c r="AD18" s="3">
        <v>254.50895603523202</v>
      </c>
      <c r="AE18" s="3">
        <v>244.49794517253869</v>
      </c>
      <c r="AF18" s="3">
        <v>237.67225320777064</v>
      </c>
      <c r="AG18" s="3">
        <v>231.30161541191998</v>
      </c>
      <c r="AH18" s="3">
        <v>231.30161541191998</v>
      </c>
      <c r="AI18" s="3">
        <v>231.30161541191998</v>
      </c>
      <c r="AJ18" s="3">
        <v>237.67225320777064</v>
      </c>
      <c r="AK18" s="3">
        <v>244.49794517253869</v>
      </c>
    </row>
    <row r="19" spans="1:37" x14ac:dyDescent="0.25">
      <c r="A19" s="69"/>
      <c r="B19" s="20">
        <v>3200</v>
      </c>
      <c r="C19" s="3">
        <f>_xll.Interp2dTab(-1,0,'Pilot Inj Pulse'!$C$2:$K$2,'Pilot Inj Pulse'!$B$3:$B$13,'Pilot Inj Pulse'!$C$3:$K$13,'Fuel Pressure'!C42,'Pilot Qty'!C19,0)</f>
        <v>160</v>
      </c>
      <c r="D19" s="3">
        <f>_xll.Interp2dTab(-1,0,'Pilot Inj Pulse'!$C$2:$K$2,'Pilot Inj Pulse'!$B$3:$B$13,'Pilot Inj Pulse'!$C$3:$K$13,'Fuel Pressure'!D42,'Pilot Qty'!D19,0)</f>
        <v>213.70395409095113</v>
      </c>
      <c r="E19" s="3">
        <f>_xll.Interp2dTab(-1,0,'Pilot Inj Pulse'!$C$2:$K$2,'Pilot Inj Pulse'!$B$3:$B$13,'Pilot Inj Pulse'!$C$3:$K$13,'Fuel Pressure'!E42,'Pilot Qty'!E19,0)</f>
        <v>207.90634530801779</v>
      </c>
      <c r="F19" s="3">
        <f>_xll.Interp2dTab(-1,0,'Pilot Inj Pulse'!$C$2:$K$2,'Pilot Inj Pulse'!$B$3:$B$13,'Pilot Inj Pulse'!$C$3:$K$13,'Fuel Pressure'!F42,'Pilot Qty'!F19,0)</f>
        <v>207.90634530801779</v>
      </c>
      <c r="G19" s="3">
        <f>_xll.Interp2dTab(-1,0,'Pilot Inj Pulse'!$C$2:$K$2,'Pilot Inj Pulse'!$B$3:$B$13,'Pilot Inj Pulse'!$C$3:$K$13,'Fuel Pressure'!G42,'Pilot Qty'!G19,0)</f>
        <v>205.01225441962666</v>
      </c>
      <c r="H19" s="3">
        <f>_xll.Interp2dTab(-1,0,'Pilot Inj Pulse'!$C$2:$K$2,'Pilot Inj Pulse'!$B$3:$B$13,'Pilot Inj Pulse'!$C$3:$K$13,'Fuel Pressure'!H42,'Pilot Qty'!H19,0)</f>
        <v>219.06469759402665</v>
      </c>
      <c r="I19" s="3">
        <f>_xll.Interp2dTab(-1,0,'Pilot Inj Pulse'!$C$2:$K$2,'Pilot Inj Pulse'!$B$3:$B$13,'Pilot Inj Pulse'!$C$3:$K$13,'Fuel Pressure'!I42,'Pilot Qty'!I19,0)</f>
        <v>219.06469759402665</v>
      </c>
      <c r="J19" s="3">
        <f>_xll.Interp2dTab(-1,0,'Pilot Inj Pulse'!$C$2:$K$2,'Pilot Inj Pulse'!$B$3:$B$13,'Pilot Inj Pulse'!$C$3:$K$13,'Fuel Pressure'!J42,'Pilot Qty'!J19,0)</f>
        <v>225.17745278207997</v>
      </c>
      <c r="K19" s="3">
        <f>_xll.Interp2dTab(-1,0,'Pilot Inj Pulse'!$C$2:$K$2,'Pilot Inj Pulse'!$B$3:$B$13,'Pilot Inj Pulse'!$C$3:$K$13,'Fuel Pressure'!K42,'Pilot Qty'!K19,0)</f>
        <v>228.03006827064888</v>
      </c>
      <c r="L19" s="3">
        <f>_xll.Interp2dTab(-1,0,'Pilot Inj Pulse'!$C$2:$K$2,'Pilot Inj Pulse'!$B$3:$B$13,'Pilot Inj Pulse'!$C$3:$K$13,'Fuel Pressure'!L42,'Pilot Qty'!L19,0)</f>
        <v>228.03006827064888</v>
      </c>
      <c r="M19" s="3">
        <f>_xll.Interp2dTab(-1,0,'Pilot Inj Pulse'!$C$2:$K$2,'Pilot Inj Pulse'!$B$3:$B$13,'Pilot Inj Pulse'!$C$3:$K$13,'Fuel Pressure'!M42,'Pilot Qty'!M19,0)</f>
        <v>222.32483129486218</v>
      </c>
      <c r="N19" s="3">
        <f>_xll.Interp2dTab(-1,0,'Pilot Inj Pulse'!$C$2:$K$2,'Pilot Inj Pulse'!$B$3:$B$13,'Pilot Inj Pulse'!$C$3:$K$13,'Fuel Pressure'!N42,'Pilot Qty'!N19,0)</f>
        <v>219.06469759402665</v>
      </c>
      <c r="O19" s="3">
        <f>_xll.Interp2dTab(-1,0,'Pilot Inj Pulse'!$C$2:$K$2,'Pilot Inj Pulse'!$B$3:$B$13,'Pilot Inj Pulse'!$C$3:$K$13,'Fuel Pressure'!O42,'Pilot Qty'!O19,0)</f>
        <v>219.06469759402665</v>
      </c>
      <c r="P19" s="3">
        <f>_xll.Interp2dTab(-1,0,'Pilot Inj Pulse'!$C$2:$K$2,'Pilot Inj Pulse'!$B$3:$B$13,'Pilot Inj Pulse'!$C$3:$K$13,'Fuel Pressure'!P42,'Pilot Qty'!P19,0)</f>
        <v>219.06469759402665</v>
      </c>
      <c r="Q19" s="3">
        <f>_xll.Interp2dTab(-1,0,'Pilot Inj Pulse'!$C$2:$K$2,'Pilot Inj Pulse'!$B$3:$B$13,'Pilot Inj Pulse'!$C$3:$K$13,'Fuel Pressure'!Q42,'Pilot Qty'!Q19,0)</f>
        <v>222.32483129486218</v>
      </c>
      <c r="R19" s="3">
        <f>_xll.Interp2dTab(-1,0,'Pilot Inj Pulse'!$C$2:$K$2,'Pilot Inj Pulse'!$B$3:$B$13,'Pilot Inj Pulse'!$C$3:$K$13,'Fuel Pressure'!R42,'Pilot Qty'!R19,0)</f>
        <v>222.32483129486218</v>
      </c>
      <c r="T19" s="67"/>
      <c r="U19" s="2">
        <v>3200</v>
      </c>
      <c r="V19" s="3">
        <v>160</v>
      </c>
      <c r="W19" s="3">
        <v>213.70395409095113</v>
      </c>
      <c r="X19" s="3">
        <v>207.90634530801779</v>
      </c>
      <c r="Y19" s="3">
        <v>207.90634530801779</v>
      </c>
      <c r="Z19" s="3">
        <v>205.01225441962666</v>
      </c>
      <c r="AA19" s="3">
        <v>219.06469759402665</v>
      </c>
      <c r="AB19" s="3">
        <v>219.06469759402665</v>
      </c>
      <c r="AC19" s="3">
        <v>225.17745278207997</v>
      </c>
      <c r="AD19" s="3">
        <v>228.03006827064888</v>
      </c>
      <c r="AE19" s="3">
        <v>228.03006827064888</v>
      </c>
      <c r="AF19" s="3">
        <v>222.32483129486218</v>
      </c>
      <c r="AG19" s="3">
        <v>219.06469759402665</v>
      </c>
      <c r="AH19" s="3">
        <v>219.06469759402665</v>
      </c>
      <c r="AI19" s="3">
        <v>219.06469759402665</v>
      </c>
      <c r="AJ19" s="3">
        <v>222.32483129486218</v>
      </c>
      <c r="AK19" s="3">
        <v>222.32483129486218</v>
      </c>
    </row>
    <row r="20" spans="1:37" x14ac:dyDescent="0.25">
      <c r="A20" s="69"/>
      <c r="B20" s="20">
        <v>3300</v>
      </c>
      <c r="C20" s="3">
        <f>_xll.Interp2dTab(-1,0,'Pilot Inj Pulse'!$C$2:$K$2,'Pilot Inj Pulse'!$B$3:$B$13,'Pilot Inj Pulse'!$C$3:$K$13,'Fuel Pressure'!C43,'Pilot Qty'!C20,0)</f>
        <v>160</v>
      </c>
      <c r="D20" s="3">
        <f>_xll.Interp2dTab(-1,0,'Pilot Inj Pulse'!$C$2:$K$2,'Pilot Inj Pulse'!$B$3:$B$13,'Pilot Inj Pulse'!$C$3:$K$13,'Fuel Pressure'!D43,'Pilot Qty'!D20,0)</f>
        <v>213.70395409095113</v>
      </c>
      <c r="E20" s="3">
        <f>_xll.Interp2dTab(-1,0,'Pilot Inj Pulse'!$C$2:$K$2,'Pilot Inj Pulse'!$B$3:$B$13,'Pilot Inj Pulse'!$C$3:$K$13,'Fuel Pressure'!E43,'Pilot Qty'!E20,0)</f>
        <v>208.55052406167704</v>
      </c>
      <c r="F20" s="3">
        <f>_xll.Interp2dTab(-1,0,'Pilot Inj Pulse'!$C$2:$K$2,'Pilot Inj Pulse'!$B$3:$B$13,'Pilot Inj Pulse'!$C$3:$K$13,'Fuel Pressure'!F43,'Pilot Qty'!F20,0)</f>
        <v>207.90634530801779</v>
      </c>
      <c r="G20" s="3">
        <f>_xll.Interp2dTab(-1,0,'Pilot Inj Pulse'!$C$2:$K$2,'Pilot Inj Pulse'!$B$3:$B$13,'Pilot Inj Pulse'!$C$3:$K$13,'Fuel Pressure'!G43,'Pilot Qty'!G20,0)</f>
        <v>205.33277262876445</v>
      </c>
      <c r="H20" s="3">
        <f>_xll.Interp2dTab(-1,0,'Pilot Inj Pulse'!$C$2:$K$2,'Pilot Inj Pulse'!$B$3:$B$13,'Pilot Inj Pulse'!$C$3:$K$13,'Fuel Pressure'!H43,'Pilot Qty'!H20,0)</f>
        <v>220.13275753607107</v>
      </c>
      <c r="I20" s="3">
        <f>_xll.Interp2dTab(-1,0,'Pilot Inj Pulse'!$C$2:$K$2,'Pilot Inj Pulse'!$B$3:$B$13,'Pilot Inj Pulse'!$C$3:$K$13,'Fuel Pressure'!I43,'Pilot Qty'!I20,0)</f>
        <v>220.13275753607107</v>
      </c>
      <c r="J20" s="3">
        <f>_xll.Interp2dTab(-1,0,'Pilot Inj Pulse'!$C$2:$K$2,'Pilot Inj Pulse'!$B$3:$B$13,'Pilot Inj Pulse'!$C$3:$K$13,'Fuel Pressure'!J43,'Pilot Qty'!J20,0)</f>
        <v>220.13275753607107</v>
      </c>
      <c r="K20" s="3">
        <f>_xll.Interp2dTab(-1,0,'Pilot Inj Pulse'!$C$2:$K$2,'Pilot Inj Pulse'!$B$3:$B$13,'Pilot Inj Pulse'!$C$3:$K$13,'Fuel Pressure'!K43,'Pilot Qty'!K20,0)</f>
        <v>220.13275753607107</v>
      </c>
      <c r="L20" s="3">
        <f>_xll.Interp2dTab(-1,0,'Pilot Inj Pulse'!$C$2:$K$2,'Pilot Inj Pulse'!$B$3:$B$13,'Pilot Inj Pulse'!$C$3:$K$13,'Fuel Pressure'!L43,'Pilot Qty'!L20,0)</f>
        <v>220.13275753607107</v>
      </c>
      <c r="M20" s="3">
        <f>_xll.Interp2dTab(-1,0,'Pilot Inj Pulse'!$C$2:$K$2,'Pilot Inj Pulse'!$B$3:$B$13,'Pilot Inj Pulse'!$C$3:$K$13,'Fuel Pressure'!M43,'Pilot Qty'!M20,0)</f>
        <v>220.13275753607107</v>
      </c>
      <c r="N20" s="3">
        <f>_xll.Interp2dTab(-1,0,'Pilot Inj Pulse'!$C$2:$K$2,'Pilot Inj Pulse'!$B$3:$B$13,'Pilot Inj Pulse'!$C$3:$K$13,'Fuel Pressure'!N43,'Pilot Qty'!N20,0)</f>
        <v>220.13275753607107</v>
      </c>
      <c r="O20" s="3">
        <f>_xll.Interp2dTab(-1,0,'Pilot Inj Pulse'!$C$2:$K$2,'Pilot Inj Pulse'!$B$3:$B$13,'Pilot Inj Pulse'!$C$3:$K$13,'Fuel Pressure'!O43,'Pilot Qty'!O20,0)</f>
        <v>0</v>
      </c>
      <c r="P20" s="3">
        <f>_xll.Interp2dTab(-1,0,'Pilot Inj Pulse'!$C$2:$K$2,'Pilot Inj Pulse'!$B$3:$B$13,'Pilot Inj Pulse'!$C$3:$K$13,'Fuel Pressure'!P43,'Pilot Qty'!P20,0)</f>
        <v>0</v>
      </c>
      <c r="Q20" s="3">
        <f>_xll.Interp2dTab(-1,0,'Pilot Inj Pulse'!$C$2:$K$2,'Pilot Inj Pulse'!$B$3:$B$13,'Pilot Inj Pulse'!$C$3:$K$13,'Fuel Pressure'!Q43,'Pilot Qty'!Q20,0)</f>
        <v>0</v>
      </c>
      <c r="R20" s="3">
        <f>_xll.Interp2dTab(-1,0,'Pilot Inj Pulse'!$C$2:$K$2,'Pilot Inj Pulse'!$B$3:$B$13,'Pilot Inj Pulse'!$C$3:$K$13,'Fuel Pressure'!R43,'Pilot Qty'!R20,0)</f>
        <v>0</v>
      </c>
      <c r="T20" s="67"/>
      <c r="U20" s="2">
        <v>3300</v>
      </c>
      <c r="V20" s="3">
        <v>160</v>
      </c>
      <c r="W20" s="3">
        <v>213.70395409095113</v>
      </c>
      <c r="X20" s="3">
        <v>208.55052406167704</v>
      </c>
      <c r="Y20" s="3">
        <v>207.90634530801779</v>
      </c>
      <c r="Z20" s="3">
        <v>205.33277262876445</v>
      </c>
      <c r="AA20" s="3">
        <v>220.13275753607107</v>
      </c>
      <c r="AB20" s="3">
        <v>220.13275753607107</v>
      </c>
      <c r="AC20" s="3">
        <v>220.13275753607107</v>
      </c>
      <c r="AD20" s="3">
        <v>220.13275753607107</v>
      </c>
      <c r="AE20" s="3">
        <v>220.13275753607107</v>
      </c>
      <c r="AF20" s="3">
        <v>220.13275753607107</v>
      </c>
      <c r="AG20" s="3">
        <v>220.13275753607107</v>
      </c>
      <c r="AH20" s="3">
        <v>0</v>
      </c>
      <c r="AI20" s="3">
        <v>0</v>
      </c>
      <c r="AJ20" s="3">
        <v>0</v>
      </c>
      <c r="AK20" s="3">
        <v>0</v>
      </c>
    </row>
    <row r="21" spans="1:37" x14ac:dyDescent="0.25">
      <c r="A21" s="69"/>
      <c r="B21" s="20">
        <v>3500</v>
      </c>
      <c r="C21" s="3">
        <f>_xll.Interp2dTab(-1,0,'Pilot Inj Pulse'!$C$2:$K$2,'Pilot Inj Pulse'!$B$3:$B$13,'Pilot Inj Pulse'!$C$3:$K$13,'Fuel Pressure'!C44,'Pilot Qty'!C21,0)</f>
        <v>160</v>
      </c>
      <c r="D21" s="3">
        <f>_xll.Interp2dTab(-1,0,'Pilot Inj Pulse'!$C$2:$K$2,'Pilot Inj Pulse'!$B$3:$B$13,'Pilot Inj Pulse'!$C$3:$K$13,'Fuel Pressure'!D44,'Pilot Qty'!D21,0)</f>
        <v>213.70395409095113</v>
      </c>
      <c r="E21" s="3">
        <f>_xll.Interp2dTab(-1,0,'Pilot Inj Pulse'!$C$2:$K$2,'Pilot Inj Pulse'!$B$3:$B$13,'Pilot Inj Pulse'!$C$3:$K$13,'Fuel Pressure'!E44,'Pilot Qty'!E21,0)</f>
        <v>220.43475360383999</v>
      </c>
      <c r="F21" s="3">
        <f>_xll.Interp2dTab(-1,0,'Pilot Inj Pulse'!$C$2:$K$2,'Pilot Inj Pulse'!$B$3:$B$13,'Pilot Inj Pulse'!$C$3:$K$13,'Fuel Pressure'!F44,'Pilot Qty'!F21,0)</f>
        <v>221.77469381603552</v>
      </c>
      <c r="G21" s="3">
        <f>_xll.Interp2dTab(-1,0,'Pilot Inj Pulse'!$C$2:$K$2,'Pilot Inj Pulse'!$B$3:$B$13,'Pilot Inj Pulse'!$C$3:$K$13,'Fuel Pressure'!G44,'Pilot Qty'!G21,0)</f>
        <v>218.99338796074662</v>
      </c>
      <c r="H21" s="3">
        <f>_xll.Interp2dTab(-1,0,'Pilot Inj Pulse'!$C$2:$K$2,'Pilot Inj Pulse'!$B$3:$B$13,'Pilot Inj Pulse'!$C$3:$K$13,'Fuel Pressure'!H44,'Pilot Qty'!H21,0)</f>
        <v>222.26887742015998</v>
      </c>
      <c r="I21" s="3">
        <f>_xll.Interp2dTab(-1,0,'Pilot Inj Pulse'!$C$2:$K$2,'Pilot Inj Pulse'!$B$3:$B$13,'Pilot Inj Pulse'!$C$3:$K$13,'Fuel Pressure'!I44,'Pilot Qty'!I21,0)</f>
        <v>222.26887742015998</v>
      </c>
      <c r="J21" s="3">
        <f>_xll.Interp2dTab(-1,0,'Pilot Inj Pulse'!$C$2:$K$2,'Pilot Inj Pulse'!$B$3:$B$13,'Pilot Inj Pulse'!$C$3:$K$13,'Fuel Pressure'!J44,'Pilot Qty'!J21,0)</f>
        <v>222.26887742015998</v>
      </c>
      <c r="K21" s="3">
        <f>_xll.Interp2dTab(-1,0,'Pilot Inj Pulse'!$C$2:$K$2,'Pilot Inj Pulse'!$B$3:$B$13,'Pilot Inj Pulse'!$C$3:$K$13,'Fuel Pressure'!K44,'Pilot Qty'!K21,0)</f>
        <v>222.26887742015998</v>
      </c>
      <c r="L21" s="3">
        <f>_xll.Interp2dTab(-1,0,'Pilot Inj Pulse'!$C$2:$K$2,'Pilot Inj Pulse'!$B$3:$B$13,'Pilot Inj Pulse'!$C$3:$K$13,'Fuel Pressure'!L44,'Pilot Qty'!L21,0)</f>
        <v>222.26887742015998</v>
      </c>
      <c r="M21" s="3">
        <f>_xll.Interp2dTab(-1,0,'Pilot Inj Pulse'!$C$2:$K$2,'Pilot Inj Pulse'!$B$3:$B$13,'Pilot Inj Pulse'!$C$3:$K$13,'Fuel Pressure'!M44,'Pilot Qty'!M21,0)</f>
        <v>222.26887742015998</v>
      </c>
      <c r="N21" s="3">
        <f>_xll.Interp2dTab(-1,0,'Pilot Inj Pulse'!$C$2:$K$2,'Pilot Inj Pulse'!$B$3:$B$13,'Pilot Inj Pulse'!$C$3:$K$13,'Fuel Pressure'!N44,'Pilot Qty'!N21,0)</f>
        <v>222.26887742015998</v>
      </c>
      <c r="O21" s="3">
        <f>_xll.Interp2dTab(-1,0,'Pilot Inj Pulse'!$C$2:$K$2,'Pilot Inj Pulse'!$B$3:$B$13,'Pilot Inj Pulse'!$C$3:$K$13,'Fuel Pressure'!O44,'Pilot Qty'!O21,0)</f>
        <v>0</v>
      </c>
      <c r="P21" s="3">
        <f>_xll.Interp2dTab(-1,0,'Pilot Inj Pulse'!$C$2:$K$2,'Pilot Inj Pulse'!$B$3:$B$13,'Pilot Inj Pulse'!$C$3:$K$13,'Fuel Pressure'!P44,'Pilot Qty'!P21,0)</f>
        <v>0</v>
      </c>
      <c r="Q21" s="3">
        <f>_xll.Interp2dTab(-1,0,'Pilot Inj Pulse'!$C$2:$K$2,'Pilot Inj Pulse'!$B$3:$B$13,'Pilot Inj Pulse'!$C$3:$K$13,'Fuel Pressure'!Q44,'Pilot Qty'!Q21,0)</f>
        <v>0</v>
      </c>
      <c r="R21" s="3">
        <f>_xll.Interp2dTab(-1,0,'Pilot Inj Pulse'!$C$2:$K$2,'Pilot Inj Pulse'!$B$3:$B$13,'Pilot Inj Pulse'!$C$3:$K$13,'Fuel Pressure'!R44,'Pilot Qty'!R21,0)</f>
        <v>0</v>
      </c>
      <c r="T21" s="67"/>
      <c r="U21" s="2">
        <v>3500</v>
      </c>
      <c r="V21" s="3">
        <v>160</v>
      </c>
      <c r="W21" s="3">
        <v>213.70395409095113</v>
      </c>
      <c r="X21" s="3">
        <v>220.43475360383999</v>
      </c>
      <c r="Y21" s="3">
        <v>221.77469381603552</v>
      </c>
      <c r="Z21" s="3">
        <v>218.99338796074662</v>
      </c>
      <c r="AA21" s="3">
        <v>222.26887742015998</v>
      </c>
      <c r="AB21" s="3">
        <v>222.26887742015998</v>
      </c>
      <c r="AC21" s="3">
        <v>222.26887742015998</v>
      </c>
      <c r="AD21" s="3">
        <v>222.26887742015998</v>
      </c>
      <c r="AE21" s="3">
        <v>222.26887742015998</v>
      </c>
      <c r="AF21" s="3">
        <v>222.26887742015998</v>
      </c>
      <c r="AG21" s="3">
        <v>222.26887742015998</v>
      </c>
      <c r="AH21" s="3">
        <v>0</v>
      </c>
      <c r="AI21" s="3">
        <v>0</v>
      </c>
      <c r="AJ21" s="3">
        <v>0</v>
      </c>
      <c r="AK21" s="3">
        <v>0</v>
      </c>
    </row>
  </sheetData>
  <sheetProtection password="BAE5" sheet="1" objects="1" scenarios="1"/>
  <mergeCells count="6">
    <mergeCell ref="C1:R1"/>
    <mergeCell ref="A3:A21"/>
    <mergeCell ref="A1:B2"/>
    <mergeCell ref="T1:U2"/>
    <mergeCell ref="V1:AK1"/>
    <mergeCell ref="T3:T21"/>
  </mergeCells>
  <conditionalFormatting sqref="C3:R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AK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:AK43"/>
  <sheetViews>
    <sheetView topLeftCell="A3" zoomScaleNormal="100" workbookViewId="0">
      <selection activeCell="N13" sqref="N13"/>
    </sheetView>
  </sheetViews>
  <sheetFormatPr defaultColWidth="8.85546875" defaultRowHeight="15" x14ac:dyDescent="0.25"/>
  <cols>
    <col min="1" max="2" width="10.85546875" style="1" customWidth="1"/>
    <col min="3" max="18" width="5" style="1" bestFit="1" customWidth="1"/>
    <col min="19" max="19" width="8.85546875" style="1"/>
    <col min="20" max="20" width="5.28515625" style="1" bestFit="1" customWidth="1"/>
    <col min="21" max="37" width="5" style="1" bestFit="1" customWidth="1"/>
    <col min="38" max="16384" width="8.85546875" style="1"/>
  </cols>
  <sheetData>
    <row r="1" spans="1:37" x14ac:dyDescent="0.25">
      <c r="A1" s="69" t="s">
        <v>30</v>
      </c>
      <c r="B1" s="69"/>
      <c r="C1" s="70" t="s">
        <v>10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T1" s="67" t="s">
        <v>0</v>
      </c>
      <c r="U1" s="67"/>
      <c r="V1" s="68" t="s">
        <v>10</v>
      </c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</row>
    <row r="2" spans="1:37" x14ac:dyDescent="0.25">
      <c r="A2" s="69"/>
      <c r="B2" s="69"/>
      <c r="C2" s="20">
        <v>0</v>
      </c>
      <c r="D2" s="20">
        <v>10</v>
      </c>
      <c r="E2" s="20">
        <v>20</v>
      </c>
      <c r="F2" s="20">
        <v>30</v>
      </c>
      <c r="G2" s="20">
        <v>45</v>
      </c>
      <c r="H2" s="20">
        <v>55</v>
      </c>
      <c r="I2" s="20">
        <v>65</v>
      </c>
      <c r="J2" s="20">
        <v>75</v>
      </c>
      <c r="K2" s="20">
        <v>85</v>
      </c>
      <c r="L2" s="20">
        <v>95</v>
      </c>
      <c r="M2" s="20">
        <v>110</v>
      </c>
      <c r="N2" s="20">
        <v>120</v>
      </c>
      <c r="O2" s="20">
        <v>125</v>
      </c>
      <c r="P2" s="20">
        <v>130</v>
      </c>
      <c r="Q2" s="20">
        <v>135</v>
      </c>
      <c r="R2" s="20">
        <v>140</v>
      </c>
      <c r="T2" s="67"/>
      <c r="U2" s="67"/>
      <c r="V2" s="2">
        <v>0</v>
      </c>
      <c r="W2" s="2">
        <v>10</v>
      </c>
      <c r="X2" s="2">
        <v>20</v>
      </c>
      <c r="Y2" s="2">
        <v>30</v>
      </c>
      <c r="Z2" s="2">
        <v>45</v>
      </c>
      <c r="AA2" s="2">
        <v>55</v>
      </c>
      <c r="AB2" s="2">
        <v>65</v>
      </c>
      <c r="AC2" s="2">
        <v>75</v>
      </c>
      <c r="AD2" s="2">
        <v>85</v>
      </c>
      <c r="AE2" s="2">
        <v>95</v>
      </c>
      <c r="AF2" s="2">
        <v>110</v>
      </c>
      <c r="AG2" s="2">
        <v>120</v>
      </c>
      <c r="AH2" s="2">
        <v>125</v>
      </c>
      <c r="AI2" s="2">
        <v>130</v>
      </c>
      <c r="AJ2" s="2">
        <v>135</v>
      </c>
      <c r="AK2" s="2">
        <v>140</v>
      </c>
    </row>
    <row r="3" spans="1:37" x14ac:dyDescent="0.25">
      <c r="A3" s="69" t="s">
        <v>7</v>
      </c>
      <c r="B3" s="20">
        <v>620</v>
      </c>
      <c r="C3" s="3">
        <f>IF('Pilot Qty'!C3&gt;0,(('Pilot Timing'!C3*60*1000000)/($B3*360))-'Pilot Duration Calc'!C3,0)</f>
        <v>3223.1512491134226</v>
      </c>
      <c r="D3" s="3">
        <f>IF('Pilot Qty'!D3&gt;0,(('Pilot Timing'!D3*60*1000000)/($B3*360))-'Pilot Duration Calc'!D3,0)</f>
        <v>3223.1512491134226</v>
      </c>
      <c r="E3" s="3">
        <f>IF('Pilot Qty'!E3&gt;0,(('Pilot Timing'!E3*60*1000000)/($B3*360))-'Pilot Duration Calc'!E3,0)</f>
        <v>3241.7794903881813</v>
      </c>
      <c r="F3" s="3">
        <f>IF('Pilot Qty'!F3&gt;0,(('Pilot Timing'!F3*60*1000000)/($B3*360))-'Pilot Duration Calc'!F3,0)</f>
        <v>3486.718569820785</v>
      </c>
      <c r="G3" s="3">
        <f>IF('Pilot Qty'!G3&gt;0,(('Pilot Timing'!G3*60*1000000)/($B3*360))-'Pilot Duration Calc'!G3,0)</f>
        <v>3518.2523629493094</v>
      </c>
      <c r="H3" s="3">
        <f>IF('Pilot Qty'!H3&gt;0,(('Pilot Timing'!H3*60*1000000)/($B3*360))-'Pilot Duration Calc'!H3,0)</f>
        <v>3617.453771182044</v>
      </c>
      <c r="I3" s="3">
        <f>IF('Pilot Qty'!I3&gt;0,(('Pilot Timing'!I3*60*1000000)/($B3*360))-'Pilot Duration Calc'!I3,0)</f>
        <v>3751.9706275694157</v>
      </c>
      <c r="J3" s="3">
        <f>IF('Pilot Qty'!J3&gt;0,(('Pilot Timing'!J3*60*1000000)/($B3*360))-'Pilot Duration Calc'!J3,0)</f>
        <v>4558.7226301335932</v>
      </c>
      <c r="K3" s="3">
        <f>IF('Pilot Qty'!K3&gt;0,(('Pilot Timing'!K3*60*1000000)/($B3*360))-'Pilot Duration Calc'!K3,0)</f>
        <v>4811.3748843529738</v>
      </c>
      <c r="L3" s="3">
        <f>IF('Pilot Qty'!L3&gt;0,(('Pilot Timing'!L3*60*1000000)/($B3*360))-'Pilot Duration Calc'!L3,0)</f>
        <v>5132.2578508757151</v>
      </c>
      <c r="M3" s="3">
        <f>IF('Pilot Qty'!M3&gt;0,(('Pilot Timing'!M3*60*1000000)/($B3*360))-'Pilot Duration Calc'!M3,0)</f>
        <v>5568.6193679807284</v>
      </c>
      <c r="N3" s="3">
        <f>IF('Pilot Qty'!N3&gt;0,(('Pilot Timing'!N3*60*1000000)/($B3*360))-'Pilot Duration Calc'!N3,0)</f>
        <v>5944.7730360026153</v>
      </c>
      <c r="O3" s="3">
        <f>IF('Pilot Qty'!O3&gt;0,(('Pilot Timing'!O3*60*1000000)/($B3*360))-'Pilot Duration Calc'!O3,0)</f>
        <v>6070.7811005187441</v>
      </c>
      <c r="P3" s="3">
        <f>IF('Pilot Qty'!P3&gt;0,(('Pilot Timing'!P3*60*1000000)/($B3*360))-'Pilot Duration Calc'!P3,0)</f>
        <v>6228.2913155725073</v>
      </c>
      <c r="Q3" s="3">
        <f>IF('Pilot Qty'!Q3&gt;0,(('Pilot Timing'!Q3*60*1000000)/($B3*360))-'Pilot Duration Calc'!Q3,0)</f>
        <v>6354.2993800886361</v>
      </c>
      <c r="R3" s="3">
        <f>IF('Pilot Qty'!R3&gt;0,(('Pilot Timing'!R3*60*1000000)/($B3*360))-'Pilot Duration Calc'!R3,0)</f>
        <v>6511.8093263251958</v>
      </c>
      <c r="T3" s="67" t="s">
        <v>7</v>
      </c>
      <c r="U3" s="2">
        <v>620</v>
      </c>
      <c r="V3" s="3">
        <v>3223.1512491134226</v>
      </c>
      <c r="W3" s="3">
        <v>3223.1512491134226</v>
      </c>
      <c r="X3" s="3">
        <v>3241.7794903881813</v>
      </c>
      <c r="Y3" s="3">
        <v>3486.718569820785</v>
      </c>
      <c r="Z3" s="3">
        <v>3518.2523629493094</v>
      </c>
      <c r="AA3" s="3">
        <v>3617.453771182044</v>
      </c>
      <c r="AB3" s="3">
        <v>3751.9706275694157</v>
      </c>
      <c r="AC3" s="3">
        <v>4558.7226301335932</v>
      </c>
      <c r="AD3" s="3">
        <v>4811.3748843529738</v>
      </c>
      <c r="AE3" s="3">
        <v>5132.2578508757151</v>
      </c>
      <c r="AF3" s="3">
        <v>5568.6193679807284</v>
      </c>
      <c r="AG3" s="3">
        <v>5944.7730360026153</v>
      </c>
      <c r="AH3" s="3">
        <v>6070.7811005187441</v>
      </c>
      <c r="AI3" s="3">
        <v>6228.2913155725073</v>
      </c>
      <c r="AJ3" s="3">
        <v>6354.2993800886361</v>
      </c>
      <c r="AK3" s="3">
        <v>6511.8093263251958</v>
      </c>
    </row>
    <row r="4" spans="1:37" x14ac:dyDescent="0.25">
      <c r="A4" s="69"/>
      <c r="B4" s="20">
        <v>650</v>
      </c>
      <c r="C4" s="3">
        <f>IF('Pilot Qty'!C4&gt;0,(('Pilot Timing'!C4*60*1000000)/($B4*360))-'Pilot Duration Calc'!C4,0)</f>
        <v>3089.1943091198827</v>
      </c>
      <c r="D4" s="3">
        <f>IF('Pilot Qty'!D4&gt;0,(('Pilot Timing'!D4*60*1000000)/($B4*360))-'Pilot Duration Calc'!D4,0)</f>
        <v>3089.1943091198827</v>
      </c>
      <c r="E4" s="3">
        <f>IF('Pilot Qty'!E4&gt;0,(('Pilot Timing'!E4*60*1000000)/($B4*360))-'Pilot Duration Calc'!E4,0)</f>
        <v>3089.1943091198827</v>
      </c>
      <c r="F4" s="3">
        <f>IF('Pilot Qty'!F4&gt;0,(('Pilot Timing'!F4*60*1000000)/($B4*360))-'Pilot Duration Calc'!F4,0)</f>
        <v>2308.3367662010664</v>
      </c>
      <c r="G4" s="3">
        <f>IF('Pilot Qty'!G4&gt;0,(('Pilot Timing'!G4*60*1000000)/($B4*360))-'Pilot Duration Calc'!G4,0)</f>
        <v>2567.4922311703317</v>
      </c>
      <c r="H4" s="3">
        <f>IF('Pilot Qty'!H4&gt;0,(('Pilot Timing'!H4*60*1000000)/($B4*360))-'Pilot Duration Calc'!H4,0)</f>
        <v>3447.3359749271772</v>
      </c>
      <c r="I4" s="3">
        <f>IF('Pilot Qty'!I4&gt;0,(('Pilot Timing'!I4*60*1000000)/($B4*360))-'Pilot Duration Calc'!I4,0)</f>
        <v>3576.0869306930977</v>
      </c>
      <c r="J4" s="3">
        <f>IF('Pilot Qty'!J4&gt;0,(('Pilot Timing'!J4*60*1000000)/($B4*360))-'Pilot Duration Calc'!J4,0)</f>
        <v>4357.3369306930972</v>
      </c>
      <c r="K4" s="3">
        <f>IF('Pilot Qty'!K4&gt;0,(('Pilot Timing'!K4*60*1000000)/($B4*360))-'Pilot Duration Calc'!K4,0)</f>
        <v>4657.6634139484522</v>
      </c>
      <c r="L4" s="3">
        <f>IF('Pilot Qty'!L4&gt;0,(('Pilot Timing'!L4*60*1000000)/($B4*360))-'Pilot Duration Calc'!L4,0)</f>
        <v>4952.7195580894377</v>
      </c>
      <c r="M4" s="3">
        <f>IF('Pilot Qty'!M4&gt;0,(('Pilot Timing'!M4*60*1000000)/($B4*360))-'Pilot Duration Calc'!M4,0)</f>
        <v>5374.8154195935149</v>
      </c>
      <c r="N4" s="3">
        <f>IF('Pilot Qty'!N4&gt;0,(('Pilot Timing'!N4*60*1000000)/($B4*360))-'Pilot Duration Calc'!N4,0)</f>
        <v>5675.2961888242844</v>
      </c>
      <c r="O4" s="3">
        <f>IF('Pilot Qty'!O4&gt;0,(('Pilot Timing'!O4*60*1000000)/($B4*360))-'Pilot Duration Calc'!O4,0)</f>
        <v>5798.5322364014564</v>
      </c>
      <c r="P4" s="3">
        <f>IF('Pilot Qty'!P4&gt;0,(('Pilot Timing'!P4*60*1000000)/($B4*360))-'Pilot Duration Calc'!P4,0)</f>
        <v>5948.7727492219692</v>
      </c>
      <c r="Q4" s="3">
        <f>IF('Pilot Qty'!Q4&gt;0,(('Pilot Timing'!Q4*60*1000000)/($B4*360))-'Pilot Duration Calc'!Q4,0)</f>
        <v>6068.9650569142768</v>
      </c>
      <c r="R4" s="3">
        <f>IF('Pilot Qty'!R4&gt;0,(('Pilot Timing'!R4*60*1000000)/($B4*360))-'Pilot Duration Calc'!R4,0)</f>
        <v>6219.2053133245336</v>
      </c>
      <c r="T4" s="67"/>
      <c r="U4" s="2">
        <v>650</v>
      </c>
      <c r="V4" s="3">
        <v>3089.1943091198827</v>
      </c>
      <c r="W4" s="3">
        <v>3089.1943091198827</v>
      </c>
      <c r="X4" s="3">
        <v>3089.1943091198827</v>
      </c>
      <c r="Y4" s="3">
        <v>2308.3367662010664</v>
      </c>
      <c r="Z4" s="3">
        <v>2567.4922311703317</v>
      </c>
      <c r="AA4" s="3">
        <v>3447.3359749271772</v>
      </c>
      <c r="AB4" s="3">
        <v>3576.0869306930977</v>
      </c>
      <c r="AC4" s="3">
        <v>4357.3369306930972</v>
      </c>
      <c r="AD4" s="3">
        <v>4657.6634139484522</v>
      </c>
      <c r="AE4" s="3">
        <v>4952.7195580894377</v>
      </c>
      <c r="AF4" s="3">
        <v>5374.8154195935149</v>
      </c>
      <c r="AG4" s="3">
        <v>5675.2961888242844</v>
      </c>
      <c r="AH4" s="3">
        <v>5798.5322364014564</v>
      </c>
      <c r="AI4" s="3">
        <v>5948.7727492219692</v>
      </c>
      <c r="AJ4" s="3">
        <v>6068.9650569142768</v>
      </c>
      <c r="AK4" s="3">
        <v>6219.2053133245336</v>
      </c>
    </row>
    <row r="5" spans="1:37" x14ac:dyDescent="0.25">
      <c r="A5" s="69"/>
      <c r="B5" s="20">
        <v>800</v>
      </c>
      <c r="C5" s="3">
        <f>IF('Pilot Qty'!C5&gt;0,(('Pilot Timing'!C5*60*1000000)/($B5*360))-'Pilot Duration Calc'!C5,0)</f>
        <v>2473.6789340828586</v>
      </c>
      <c r="D5" s="3">
        <f>IF('Pilot Qty'!D5&gt;0,(('Pilot Timing'!D5*60*1000000)/($B5*360))-'Pilot Duration Calc'!D5,0)</f>
        <v>2488.5895559780906</v>
      </c>
      <c r="E5" s="3">
        <f>IF('Pilot Qty'!E5&gt;0,(('Pilot Timing'!E5*60*1000000)/($B5*360))-'Pilot Duration Calc'!E5,0)</f>
        <v>2469.4317772484051</v>
      </c>
      <c r="F5" s="3">
        <f>IF('Pilot Qty'!F5&gt;0,(('Pilot Timing'!F5*60*1000000)/($B5*360))-'Pilot Duration Calc'!F5,0)</f>
        <v>1821.2357733447677</v>
      </c>
      <c r="G5" s="3">
        <f>IF('Pilot Qty'!G5&gt;0,(('Pilot Timing'!G5*60*1000000)/($B5*360))-'Pilot Duration Calc'!G5,0)</f>
        <v>1826.8309328840573</v>
      </c>
      <c r="H5" s="3">
        <f>IF('Pilot Qty'!H5&gt;0,(('Pilot Timing'!H5*60*1000000)/($B5*360))-'Pilot Duration Calc'!H5,0)</f>
        <v>2628.3929452152743</v>
      </c>
      <c r="I5" s="3">
        <f>IF('Pilot Qty'!I5&gt;0,(('Pilot Timing'!I5*60*1000000)/($B5*360))-'Pilot Duration Calc'!I5,0)</f>
        <v>2636.8684996182697</v>
      </c>
      <c r="J5" s="3">
        <f>IF('Pilot Qty'!J5&gt;0,(('Pilot Timing'!J5*60*1000000)/($B5*360))-'Pilot Duration Calc'!J5,0)</f>
        <v>3499.919231025216</v>
      </c>
      <c r="K5" s="3">
        <f>IF('Pilot Qty'!K5&gt;0,(('Pilot Timing'!K5*60*1000000)/($B5*360))-'Pilot Duration Calc'!K5,0)</f>
        <v>3973.3960220380927</v>
      </c>
      <c r="L5" s="3">
        <f>IF('Pilot Qty'!L5&gt;0,(('Pilot Timing'!L5*60*1000000)/($B5*360))-'Pilot Duration Calc'!L5,0)</f>
        <v>4058.72230795936</v>
      </c>
      <c r="M5" s="3">
        <f>IF('Pilot Qty'!M5&gt;0,(('Pilot Timing'!M5*60*1000000)/($B5*360))-'Pilot Duration Calc'!M5,0)</f>
        <v>4185.6042693995778</v>
      </c>
      <c r="N5" s="3">
        <f>IF('Pilot Qty'!N5&gt;0,(('Pilot Timing'!N5*60*1000000)/($B5*360))-'Pilot Duration Calc'!N5,0)</f>
        <v>4263.1356083938135</v>
      </c>
      <c r="O5" s="3">
        <f>IF('Pilot Qty'!O5&gt;0,(('Pilot Timing'!O5*60*1000000)/($B5*360))-'Pilot Duration Calc'!O5,0)</f>
        <v>4319.8788959832173</v>
      </c>
      <c r="P5" s="3">
        <f>IF('Pilot Qty'!P5&gt;0,(('Pilot Timing'!P5*60*1000000)/($B5*360))-'Pilot Duration Calc'!P5,0)</f>
        <v>4369.0933218406935</v>
      </c>
      <c r="Q5" s="3">
        <f>IF('Pilot Qty'!Q5&gt;0,(('Pilot Timing'!Q5*60*1000000)/($B5*360))-'Pilot Duration Calc'!Q5,0)</f>
        <v>4418.1810916793238</v>
      </c>
      <c r="R5" s="3">
        <f>IF('Pilot Qty'!R5&gt;0,(('Pilot Timing'!R5*60*1000000)/($B5*360))-'Pilot Duration Calc'!R5,0)</f>
        <v>4442.9876836710755</v>
      </c>
      <c r="T5" s="67"/>
      <c r="U5" s="2">
        <v>800</v>
      </c>
      <c r="V5" s="3">
        <v>2473.6789340828586</v>
      </c>
      <c r="W5" s="3">
        <v>2488.5895559780906</v>
      </c>
      <c r="X5" s="3">
        <v>2469.4317772484051</v>
      </c>
      <c r="Y5" s="3">
        <v>1821.2357733447677</v>
      </c>
      <c r="Z5" s="3">
        <v>1826.8309328840573</v>
      </c>
      <c r="AA5" s="3">
        <v>2628.3929452152743</v>
      </c>
      <c r="AB5" s="3">
        <v>2636.8684996182697</v>
      </c>
      <c r="AC5" s="3">
        <v>3499.919231025216</v>
      </c>
      <c r="AD5" s="3">
        <v>3973.3960220380927</v>
      </c>
      <c r="AE5" s="3">
        <v>4058.72230795936</v>
      </c>
      <c r="AF5" s="3">
        <v>4185.6042693995778</v>
      </c>
      <c r="AG5" s="3">
        <v>4263.1356083938135</v>
      </c>
      <c r="AH5" s="3">
        <v>4319.8788959832173</v>
      </c>
      <c r="AI5" s="3">
        <v>4369.0933218406935</v>
      </c>
      <c r="AJ5" s="3">
        <v>4418.1810916793238</v>
      </c>
      <c r="AK5" s="3">
        <v>4442.9876836710755</v>
      </c>
    </row>
    <row r="6" spans="1:37" x14ac:dyDescent="0.25">
      <c r="A6" s="69"/>
      <c r="B6" s="20">
        <v>1000</v>
      </c>
      <c r="C6" s="3">
        <f>IF('Pilot Qty'!C6&gt;0,(('Pilot Timing'!C6*60*1000000)/($B6*360))-'Pilot Duration Calc'!C6,0)</f>
        <v>1448.5671784528533</v>
      </c>
      <c r="D6" s="3">
        <f>IF('Pilot Qty'!D6&gt;0,(('Pilot Timing'!D6*60*1000000)/($B6*360))-'Pilot Duration Calc'!D6,0)</f>
        <v>1405.4870418267819</v>
      </c>
      <c r="E6" s="3">
        <f>IF('Pilot Qty'!E6&gt;0,(('Pilot Timing'!E6*60*1000000)/($B6*360))-'Pilot Duration Calc'!E6,0)</f>
        <v>1401.2476277782871</v>
      </c>
      <c r="F6" s="3">
        <f>IF('Pilot Qty'!F6&gt;0,(('Pilot Timing'!F6*60*1000000)/($B6*360))-'Pilot Duration Calc'!F6,0)</f>
        <v>1419.4360815992491</v>
      </c>
      <c r="G6" s="3">
        <f>IF('Pilot Qty'!G6&gt;0,(('Pilot Timing'!G6*60*1000000)/($B6*360))-'Pilot Duration Calc'!G6,0)</f>
        <v>1443.299880033519</v>
      </c>
      <c r="H6" s="3">
        <f>IF('Pilot Qty'!H6&gt;0,(('Pilot Timing'!H6*60*1000000)/($B6*360))-'Pilot Duration Calc'!H6,0)</f>
        <v>2071.1861203491926</v>
      </c>
      <c r="I6" s="3">
        <f>IF('Pilot Qty'!I6&gt;0,(('Pilot Timing'!I6*60*1000000)/($B6*360))-'Pilot Duration Calc'!I6,0)</f>
        <v>2074.592960844514</v>
      </c>
      <c r="J6" s="3">
        <f>IF('Pilot Qty'!J6&gt;0,(('Pilot Timing'!J6*60*1000000)/($B6*360))-'Pilot Duration Calc'!J6,0)</f>
        <v>2765.0003085018238</v>
      </c>
      <c r="K6" s="3">
        <f>IF('Pilot Qty'!K6&gt;0,(('Pilot Timing'!K6*60*1000000)/($B6*360))-'Pilot Duration Calc'!K6,0)</f>
        <v>3260.0953228258004</v>
      </c>
      <c r="L6" s="3">
        <f>IF('Pilot Qty'!L6&gt;0,(('Pilot Timing'!L6*60*1000000)/($B6*360))-'Pilot Duration Calc'!L6,0)</f>
        <v>3258.2572872571072</v>
      </c>
      <c r="M6" s="3">
        <f>IF('Pilot Qty'!M6&gt;0,(('Pilot Timing'!M6*60*1000000)/($B6*360))-'Pilot Duration Calc'!M6,0)</f>
        <v>3142.22646176832</v>
      </c>
      <c r="N6" s="3">
        <f>IF('Pilot Qty'!N6&gt;0,(('Pilot Timing'!N6*60*1000000)/($B6*360))-'Pilot Duration Calc'!N6,0)</f>
        <v>3045.5235673100801</v>
      </c>
      <c r="O6" s="3">
        <f>IF('Pilot Qty'!O6&gt;0,(('Pilot Timing'!O6*60*1000000)/($B6*360))-'Pilot Duration Calc'!O6,0)</f>
        <v>3043.1728129545245</v>
      </c>
      <c r="P6" s="3">
        <f>IF('Pilot Qty'!P6&gt;0,(('Pilot Timing'!P6*60*1000000)/($B6*360))-'Pilot Duration Calc'!P6,0)</f>
        <v>3004.391101580622</v>
      </c>
      <c r="Q6" s="3">
        <f>IF('Pilot Qty'!Q6&gt;0,(('Pilot Timing'!Q6*60*1000000)/($B6*360))-'Pilot Duration Calc'!Q6,0)</f>
        <v>2946.0782235400534</v>
      </c>
      <c r="R6" s="3">
        <f>IF('Pilot Qty'!R6&gt;0,(('Pilot Timing'!R6*60*1000000)/($B6*360))-'Pilot Duration Calc'!R6,0)</f>
        <v>2907.2965121661509</v>
      </c>
      <c r="T6" s="67"/>
      <c r="U6" s="2">
        <v>1000</v>
      </c>
      <c r="V6" s="3">
        <v>1448.5671784528533</v>
      </c>
      <c r="W6" s="3">
        <v>1405.4870418267819</v>
      </c>
      <c r="X6" s="3">
        <v>1401.2476277782871</v>
      </c>
      <c r="Y6" s="3">
        <v>1419.4360815992491</v>
      </c>
      <c r="Z6" s="3">
        <v>1443.299880033519</v>
      </c>
      <c r="AA6" s="3">
        <v>2071.1861203491926</v>
      </c>
      <c r="AB6" s="3">
        <v>2074.592960844514</v>
      </c>
      <c r="AC6" s="3">
        <v>2765.0003085018238</v>
      </c>
      <c r="AD6" s="3">
        <v>3260.0953228258004</v>
      </c>
      <c r="AE6" s="3">
        <v>3258.2572872571072</v>
      </c>
      <c r="AF6" s="3">
        <v>3142.22646176832</v>
      </c>
      <c r="AG6" s="3">
        <v>3045.5235673100801</v>
      </c>
      <c r="AH6" s="3">
        <v>3043.1728129545245</v>
      </c>
      <c r="AI6" s="3">
        <v>3004.391101580622</v>
      </c>
      <c r="AJ6" s="3">
        <v>2946.0782235400534</v>
      </c>
      <c r="AK6" s="3">
        <v>2907.2965121661509</v>
      </c>
    </row>
    <row r="7" spans="1:37" x14ac:dyDescent="0.25">
      <c r="A7" s="69"/>
      <c r="B7" s="20">
        <v>1200</v>
      </c>
      <c r="C7" s="3">
        <f>IF('Pilot Qty'!C7&gt;0,(('Pilot Timing'!C7*60*1000000)/($B7*360))-'Pilot Duration Calc'!C7,0)</f>
        <v>1110.9007249815261</v>
      </c>
      <c r="D7" s="3">
        <f>IF('Pilot Qty'!D7&gt;0,(('Pilot Timing'!D7*60*1000000)/($B7*360))-'Pilot Duration Calc'!D7,0)</f>
        <v>1077.7010866615965</v>
      </c>
      <c r="E7" s="3">
        <f>IF('Pilot Qty'!E7&gt;0,(('Pilot Timing'!E7*60*1000000)/($B7*360))-'Pilot Duration Calc'!E7,0)</f>
        <v>1072.8270784533277</v>
      </c>
      <c r="F7" s="3">
        <f>IF('Pilot Qty'!F7&gt;0,(('Pilot Timing'!F7*60*1000000)/($B7*360))-'Pilot Duration Calc'!F7,0)</f>
        <v>1148.7150100995527</v>
      </c>
      <c r="G7" s="3">
        <f>IF('Pilot Qty'!G7&gt;0,(('Pilot Timing'!G7*60*1000000)/($B7*360))-'Pilot Duration Calc'!G7,0)</f>
        <v>1325.7490088036268</v>
      </c>
      <c r="H7" s="3">
        <f>IF('Pilot Qty'!H7&gt;0,(('Pilot Timing'!H7*60*1000000)/($B7*360))-'Pilot Duration Calc'!H7,0)</f>
        <v>1591.4849814062222</v>
      </c>
      <c r="I7" s="3">
        <f>IF('Pilot Qty'!I7&gt;0,(('Pilot Timing'!I7*60*1000000)/($B7*360))-'Pilot Duration Calc'!I7,0)</f>
        <v>1702.145867535158</v>
      </c>
      <c r="J7" s="3">
        <f>IF('Pilot Qty'!J7&gt;0,(('Pilot Timing'!J7*60*1000000)/($B7*360))-'Pilot Duration Calc'!J7,0)</f>
        <v>2256.8845441778476</v>
      </c>
      <c r="K7" s="3">
        <f>IF('Pilot Qty'!K7&gt;0,(('Pilot Timing'!K7*60*1000000)/($B7*360))-'Pilot Duration Calc'!K7,0)</f>
        <v>2665.4475287013106</v>
      </c>
      <c r="L7" s="3">
        <f>IF('Pilot Qty'!L7&gt;0,(('Pilot Timing'!L7*60*1000000)/($B7*360))-'Pilot Duration Calc'!L7,0)</f>
        <v>2653.8215861875315</v>
      </c>
      <c r="M7" s="3">
        <f>IF('Pilot Qty'!M7&gt;0,(('Pilot Timing'!M7*60*1000000)/($B7*360))-'Pilot Duration Calc'!M7,0)</f>
        <v>2657.7003545305138</v>
      </c>
      <c r="N7" s="3">
        <f>IF('Pilot Qty'!N7&gt;0,(('Pilot Timing'!N7*60*1000000)/($B7*360))-'Pilot Duration Calc'!N7,0)</f>
        <v>3636.1549366490417</v>
      </c>
      <c r="O7" s="3">
        <f>IF('Pilot Qty'!O7&gt;0,(('Pilot Timing'!O7*60*1000000)/($B7*360))-'Pilot Duration Calc'!O7,0)</f>
        <v>3638.1416228734961</v>
      </c>
      <c r="P7" s="3">
        <f>IF('Pilot Qty'!P7&gt;0,(('Pilot Timing'!P7*60*1000000)/($B7*360))-'Pilot Duration Calc'!P7,0)</f>
        <v>4468.2196784290518</v>
      </c>
      <c r="Q7" s="3">
        <f>IF('Pilot Qty'!Q7&gt;0,(('Pilot Timing'!Q7*60*1000000)/($B7*360))-'Pilot Duration Calc'!Q7,0)</f>
        <v>4470.1117605475793</v>
      </c>
      <c r="R7" s="3">
        <f>IF('Pilot Qty'!R7&gt;0,(('Pilot Timing'!R7*60*1000000)/($B7*360))-'Pilot Duration Calc'!R7,0)</f>
        <v>4470.1117605475793</v>
      </c>
      <c r="T7" s="67"/>
      <c r="U7" s="2">
        <v>1200</v>
      </c>
      <c r="V7" s="3">
        <v>1110.9007249815261</v>
      </c>
      <c r="W7" s="3">
        <v>1077.7010866615965</v>
      </c>
      <c r="X7" s="3">
        <v>1072.8270784533277</v>
      </c>
      <c r="Y7" s="3">
        <v>1148.7150100995527</v>
      </c>
      <c r="Z7" s="3">
        <v>1325.7490088036268</v>
      </c>
      <c r="AA7" s="3">
        <v>1591.4849814062222</v>
      </c>
      <c r="AB7" s="3">
        <v>1702.145867535158</v>
      </c>
      <c r="AC7" s="3">
        <v>2256.8845441778476</v>
      </c>
      <c r="AD7" s="3">
        <v>2665.4475287013106</v>
      </c>
      <c r="AE7" s="3">
        <v>2653.8215861875315</v>
      </c>
      <c r="AF7" s="3">
        <v>2657.7003545305138</v>
      </c>
      <c r="AG7" s="3">
        <v>3636.1549366490417</v>
      </c>
      <c r="AH7" s="3">
        <v>3638.1416228734961</v>
      </c>
      <c r="AI7" s="3">
        <v>4468.2196784290518</v>
      </c>
      <c r="AJ7" s="3">
        <v>4470.1117605475793</v>
      </c>
      <c r="AK7" s="3">
        <v>4470.1117605475793</v>
      </c>
    </row>
    <row r="8" spans="1:37" x14ac:dyDescent="0.25">
      <c r="A8" s="69"/>
      <c r="B8" s="20">
        <v>1400</v>
      </c>
      <c r="C8" s="3">
        <f>IF('Pilot Qty'!C8&gt;0,(('Pilot Timing'!C8*60*1000000)/($B8*360))-'Pilot Duration Calc'!C8,0)</f>
        <v>926.69409690702412</v>
      </c>
      <c r="D8" s="3">
        <f>IF('Pilot Qty'!D8&gt;0,(('Pilot Timing'!D8*60*1000000)/($B8*360))-'Pilot Duration Calc'!D8,0)</f>
        <v>915.68048062246726</v>
      </c>
      <c r="E8" s="3">
        <f>IF('Pilot Qty'!E8&gt;0,(('Pilot Timing'!E8*60*1000000)/($B8*360))-'Pilot Duration Calc'!E8,0)</f>
        <v>968.8604586554485</v>
      </c>
      <c r="F8" s="3">
        <f>IF('Pilot Qty'!F8&gt;0,(('Pilot Timing'!F8*60*1000000)/($B8*360))-'Pilot Duration Calc'!F8,0)</f>
        <v>1089.2162054135065</v>
      </c>
      <c r="G8" s="3">
        <f>IF('Pilot Qty'!G8&gt;0,(('Pilot Timing'!G8*60*1000000)/($B8*360))-'Pilot Duration Calc'!G8,0)</f>
        <v>1179.7520818830326</v>
      </c>
      <c r="H8" s="3">
        <f>IF('Pilot Qty'!H8&gt;0,(('Pilot Timing'!H8*60*1000000)/($B8*360))-'Pilot Duration Calc'!H8,0)</f>
        <v>1522.3875111369409</v>
      </c>
      <c r="I8" s="3">
        <f>IF('Pilot Qty'!I8&gt;0,(('Pilot Timing'!I8*60*1000000)/($B8*360))-'Pilot Duration Calc'!I8,0)</f>
        <v>1813.0545021757548</v>
      </c>
      <c r="J8" s="3">
        <f>IF('Pilot Qty'!J8&gt;0,(('Pilot Timing'!J8*60*1000000)/($B8*360))-'Pilot Duration Calc'!J8,0)</f>
        <v>2416.9082394674706</v>
      </c>
      <c r="K8" s="3">
        <f>IF('Pilot Qty'!K8&gt;0,(('Pilot Timing'!K8*60*1000000)/($B8*360))-'Pilot Duration Calc'!K8,0)</f>
        <v>2400.1868446796575</v>
      </c>
      <c r="L8" s="3">
        <f>IF('Pilot Qty'!L8&gt;0,(('Pilot Timing'!L8*60*1000000)/($B8*360))-'Pilot Duration Calc'!L8,0)</f>
        <v>2373.3494266564576</v>
      </c>
      <c r="M8" s="3">
        <f>IF('Pilot Qty'!M8&gt;0,(('Pilot Timing'!M8*60*1000000)/($B8*360))-'Pilot Duration Calc'!M8,0)</f>
        <v>2344.1470616195184</v>
      </c>
      <c r="N8" s="3">
        <f>IF('Pilot Qty'!N8&gt;0,(('Pilot Timing'!N8*60*1000000)/($B8*360))-'Pilot Duration Calc'!N8,0)</f>
        <v>3515.2187339294223</v>
      </c>
      <c r="O8" s="3">
        <f>IF('Pilot Qty'!O8&gt;0,(('Pilot Timing'!O8*60*1000000)/($B8*360))-'Pilot Duration Calc'!O8,0)</f>
        <v>5183.9026862868204</v>
      </c>
      <c r="P8" s="3">
        <f>IF('Pilot Qty'!P8&gt;0,(('Pilot Timing'!P8*60*1000000)/($B8*360))-'Pilot Duration Calc'!P8,0)</f>
        <v>5178.3017669964684</v>
      </c>
      <c r="Q8" s="3">
        <f>IF('Pilot Qty'!Q8&gt;0,(('Pilot Timing'!Q8*60*1000000)/($B8*360))-'Pilot Duration Calc'!Q8,0)</f>
        <v>5169.7681622772161</v>
      </c>
      <c r="R8" s="3">
        <f>IF('Pilot Qty'!R8&gt;0,(('Pilot Timing'!R8*60*1000000)/($B8*360))-'Pilot Duration Calc'!R8,0)</f>
        <v>5157.4949524585154</v>
      </c>
      <c r="T8" s="67"/>
      <c r="U8" s="2">
        <v>1400</v>
      </c>
      <c r="V8" s="3">
        <v>926.69409690702412</v>
      </c>
      <c r="W8" s="3">
        <v>915.68048062246726</v>
      </c>
      <c r="X8" s="3">
        <v>968.8604586554485</v>
      </c>
      <c r="Y8" s="3">
        <v>1089.2162054135065</v>
      </c>
      <c r="Z8" s="3">
        <v>1179.7520818830326</v>
      </c>
      <c r="AA8" s="3">
        <v>1522.3875111369409</v>
      </c>
      <c r="AB8" s="3">
        <v>1813.0545021757548</v>
      </c>
      <c r="AC8" s="3">
        <v>2416.9082394674706</v>
      </c>
      <c r="AD8" s="3">
        <v>2400.1868446796575</v>
      </c>
      <c r="AE8" s="3">
        <v>2373.3494266564576</v>
      </c>
      <c r="AF8" s="3">
        <v>2344.1470616195184</v>
      </c>
      <c r="AG8" s="3">
        <v>3515.2187339294223</v>
      </c>
      <c r="AH8" s="3">
        <v>5183.9026862868204</v>
      </c>
      <c r="AI8" s="3">
        <v>5178.3017669964684</v>
      </c>
      <c r="AJ8" s="3">
        <v>5169.7681622772161</v>
      </c>
      <c r="AK8" s="3">
        <v>5157.4949524585154</v>
      </c>
    </row>
    <row r="9" spans="1:37" x14ac:dyDescent="0.25">
      <c r="A9" s="69"/>
      <c r="B9" s="20">
        <v>1550</v>
      </c>
      <c r="C9" s="3">
        <f>IF('Pilot Qty'!C9&gt;0,(('Pilot Timing'!C9*60*1000000)/($B9*360))-'Pilot Duration Calc'!C9,0)</f>
        <v>822.73939959791801</v>
      </c>
      <c r="D9" s="3">
        <f>IF('Pilot Qty'!D9&gt;0,(('Pilot Timing'!D9*60*1000000)/($B9*360))-'Pilot Duration Calc'!D9,0)</f>
        <v>816.44955897075636</v>
      </c>
      <c r="E9" s="3">
        <f>IF('Pilot Qty'!E9&gt;0,(('Pilot Timing'!E9*60*1000000)/($B9*360))-'Pilot Duration Calc'!E9,0)</f>
        <v>791.50451699775635</v>
      </c>
      <c r="F9" s="3">
        <f>IF('Pilot Qty'!F9&gt;0,(('Pilot Timing'!F9*60*1000000)/($B9*360))-'Pilot Duration Calc'!F9,0)</f>
        <v>866.16274891997762</v>
      </c>
      <c r="G9" s="3">
        <f>IF('Pilot Qty'!G9&gt;0,(('Pilot Timing'!G9*60*1000000)/($B9*360))-'Pilot Duration Calc'!G9,0)</f>
        <v>1084.4789745813162</v>
      </c>
      <c r="H9" s="3">
        <f>IF('Pilot Qty'!H9&gt;0,(('Pilot Timing'!H9*60*1000000)/($B9*360))-'Pilot Duration Calc'!H9,0)</f>
        <v>1729.9122974750005</v>
      </c>
      <c r="I9" s="3">
        <f>IF('Pilot Qty'!I9&gt;0,(('Pilot Timing'!I9*60*1000000)/($B9*360))-'Pilot Duration Calc'!I9,0)</f>
        <v>2257.0698703379603</v>
      </c>
      <c r="J9" s="3">
        <f>IF('Pilot Qty'!J9&gt;0,(('Pilot Timing'!J9*60*1000000)/($B9*360))-'Pilot Duration Calc'!J9,0)</f>
        <v>2579.208546916409</v>
      </c>
      <c r="K9" s="3">
        <f>IF('Pilot Qty'!K9&gt;0,(('Pilot Timing'!K9*60*1000000)/($B9*360))-'Pilot Duration Calc'!K9,0)</f>
        <v>2564.6894088782246</v>
      </c>
      <c r="L9" s="3">
        <f>IF('Pilot Qty'!L9&gt;0,(('Pilot Timing'!L9*60*1000000)/($B9*360))-'Pilot Duration Calc'!L9,0)</f>
        <v>2551.92789151432</v>
      </c>
      <c r="M9" s="3">
        <f>IF('Pilot Qty'!M9&gt;0,(('Pilot Timing'!M9*60*1000000)/($B9*360))-'Pilot Duration Calc'!M9,0)</f>
        <v>2953.6775308236474</v>
      </c>
      <c r="N9" s="3">
        <f>IF('Pilot Qty'!N9&gt;0,(('Pilot Timing'!N9*60*1000000)/($B9*360))-'Pilot Duration Calc'!N9,0)</f>
        <v>4780.3541901271274</v>
      </c>
      <c r="O9" s="3">
        <f>IF('Pilot Qty'!O9&gt;0,(('Pilot Timing'!O9*60*1000000)/($B9*360))-'Pilot Duration Calc'!O9,0)</f>
        <v>4653.3338613819433</v>
      </c>
      <c r="P9" s="3">
        <f>IF('Pilot Qty'!P9&gt;0,(('Pilot Timing'!P9*60*1000000)/($B9*360))-'Pilot Duration Calc'!P9,0)</f>
        <v>4646.5055233538042</v>
      </c>
      <c r="Q9" s="3">
        <f>IF('Pilot Qty'!Q9&gt;0,(('Pilot Timing'!Q9*60*1000000)/($B9*360))-'Pilot Duration Calc'!Q9,0)</f>
        <v>4640.4139271695303</v>
      </c>
      <c r="R9" s="3">
        <f>IF('Pilot Qty'!R9&gt;0,(('Pilot Timing'!R9*60*1000000)/($B9*360))-'Pilot Duration Calc'!R9,0)</f>
        <v>4643.944529923685</v>
      </c>
      <c r="T9" s="67"/>
      <c r="U9" s="2">
        <v>1550</v>
      </c>
      <c r="V9" s="3">
        <v>822.73939959791801</v>
      </c>
      <c r="W9" s="3">
        <v>816.44955897075636</v>
      </c>
      <c r="X9" s="3">
        <v>791.50451699775635</v>
      </c>
      <c r="Y9" s="3">
        <v>866.16274891997762</v>
      </c>
      <c r="Z9" s="3">
        <v>1084.4789745813162</v>
      </c>
      <c r="AA9" s="3">
        <v>1729.9122974750005</v>
      </c>
      <c r="AB9" s="3">
        <v>2257.0698703379603</v>
      </c>
      <c r="AC9" s="3">
        <v>2579.208546916409</v>
      </c>
      <c r="AD9" s="3">
        <v>2564.6894088782246</v>
      </c>
      <c r="AE9" s="3">
        <v>2551.92789151432</v>
      </c>
      <c r="AF9" s="3">
        <v>2953.6775308236474</v>
      </c>
      <c r="AG9" s="3">
        <v>4780.3541901271274</v>
      </c>
      <c r="AH9" s="3">
        <v>4653.3338613819433</v>
      </c>
      <c r="AI9" s="3">
        <v>4646.5055233538042</v>
      </c>
      <c r="AJ9" s="3">
        <v>4640.4139271695303</v>
      </c>
      <c r="AK9" s="3">
        <v>4643.944529923685</v>
      </c>
    </row>
    <row r="10" spans="1:37" x14ac:dyDescent="0.25">
      <c r="A10" s="69"/>
      <c r="B10" s="20">
        <v>1700</v>
      </c>
      <c r="C10" s="3">
        <f>IF('Pilot Qty'!C10&gt;0,(('Pilot Timing'!C10*60*1000000)/($B10*360))-'Pilot Duration Calc'!C10,0)</f>
        <v>742.21343263724907</v>
      </c>
      <c r="D10" s="3">
        <f>IF('Pilot Qty'!D10&gt;0,(('Pilot Timing'!D10*60*1000000)/($B10*360))-'Pilot Duration Calc'!D10,0)</f>
        <v>741.06333684267315</v>
      </c>
      <c r="E10" s="3">
        <f>IF('Pilot Qty'!E10&gt;0,(('Pilot Timing'!E10*60*1000000)/($B10*360))-'Pilot Duration Calc'!E10,0)</f>
        <v>758.17804859907665</v>
      </c>
      <c r="F10" s="3">
        <f>IF('Pilot Qty'!F10&gt;0,(('Pilot Timing'!F10*60*1000000)/($B10*360))-'Pilot Duration Calc'!F10,0)</f>
        <v>839.71949386087283</v>
      </c>
      <c r="G10" s="3">
        <f>IF('Pilot Qty'!G10&gt;0,(('Pilot Timing'!G10*60*1000000)/($B10*360))-'Pilot Duration Calc'!G10,0)</f>
        <v>1373.6926026145629</v>
      </c>
      <c r="H10" s="3">
        <f>IF('Pilot Qty'!H10&gt;0,(('Pilot Timing'!H10*60*1000000)/($B10*360))-'Pilot Duration Calc'!H10,0)</f>
        <v>2144.4338699083587</v>
      </c>
      <c r="I10" s="3">
        <f>IF('Pilot Qty'!I10&gt;0,(('Pilot Timing'!I10*60*1000000)/($B10*360))-'Pilot Duration Calc'!I10,0)</f>
        <v>2525.9138484072655</v>
      </c>
      <c r="J10" s="3">
        <f>IF('Pilot Qty'!J10&gt;0,(('Pilot Timing'!J10*60*1000000)/($B10*360))-'Pilot Duration Calc'!J10,0)</f>
        <v>3198.8349862468144</v>
      </c>
      <c r="K10" s="3">
        <f>IF('Pilot Qty'!K10&gt;0,(('Pilot Timing'!K10*60*1000000)/($B10*360))-'Pilot Duration Calc'!K10,0)</f>
        <v>3455.3253837033762</v>
      </c>
      <c r="L10" s="3">
        <f>IF('Pilot Qty'!L10&gt;0,(('Pilot Timing'!L10*60*1000000)/($B10*360))-'Pilot Duration Calc'!L10,0)</f>
        <v>3632.2638685398483</v>
      </c>
      <c r="M10" s="3">
        <f>IF('Pilot Qty'!M10&gt;0,(('Pilot Timing'!M10*60*1000000)/($B10*360))-'Pilot Duration Calc'!M10,0)</f>
        <v>4113.3105438744224</v>
      </c>
      <c r="N10" s="3">
        <f>IF('Pilot Qty'!N10&gt;0,(('Pilot Timing'!N10*60*1000000)/($B10*360))-'Pilot Duration Calc'!N10,0)</f>
        <v>4485.7966218301199</v>
      </c>
      <c r="O10" s="3">
        <f>IF('Pilot Qty'!O10&gt;0,(('Pilot Timing'!O10*60*1000000)/($B10*360))-'Pilot Duration Calc'!O10,0)</f>
        <v>4363.5371659776292</v>
      </c>
      <c r="P10" s="3">
        <f>IF('Pilot Qty'!P10&gt;0,(('Pilot Timing'!P10*60*1000000)/($B10*360))-'Pilot Duration Calc'!P10,0)</f>
        <v>4326.1837873803915</v>
      </c>
      <c r="Q10" s="3">
        <f>IF('Pilot Qty'!Q10&gt;0,(('Pilot Timing'!Q10*60*1000000)/($B10*360))-'Pilot Duration Calc'!Q10,0)</f>
        <v>4336.1807061999598</v>
      </c>
      <c r="R10" s="3">
        <f>IF('Pilot Qty'!R10&gt;0,(('Pilot Timing'!R10*60*1000000)/($B10*360))-'Pilot Duration Calc'!R10,0)</f>
        <v>4340.9980797441094</v>
      </c>
      <c r="T10" s="67"/>
      <c r="U10" s="2">
        <v>1700</v>
      </c>
      <c r="V10" s="3">
        <v>742.21343263724907</v>
      </c>
      <c r="W10" s="3">
        <v>741.06333684267315</v>
      </c>
      <c r="X10" s="3">
        <v>758.17804859907665</v>
      </c>
      <c r="Y10" s="3">
        <v>839.71949386087283</v>
      </c>
      <c r="Z10" s="3">
        <v>1373.6926026145629</v>
      </c>
      <c r="AA10" s="3">
        <v>2144.4338699083587</v>
      </c>
      <c r="AB10" s="3">
        <v>2525.9138484072655</v>
      </c>
      <c r="AC10" s="3">
        <v>3198.8349862468144</v>
      </c>
      <c r="AD10" s="3">
        <v>3455.3253837033762</v>
      </c>
      <c r="AE10" s="3">
        <v>3632.2638685398483</v>
      </c>
      <c r="AF10" s="3">
        <v>4113.3105438744224</v>
      </c>
      <c r="AG10" s="3">
        <v>4485.7966218301199</v>
      </c>
      <c r="AH10" s="3">
        <v>4363.5371659776292</v>
      </c>
      <c r="AI10" s="3">
        <v>4326.1837873803915</v>
      </c>
      <c r="AJ10" s="3">
        <v>4336.1807061999598</v>
      </c>
      <c r="AK10" s="3">
        <v>4340.9980797441094</v>
      </c>
    </row>
    <row r="11" spans="1:37" x14ac:dyDescent="0.25">
      <c r="A11" s="69"/>
      <c r="B11" s="20">
        <v>1800</v>
      </c>
      <c r="C11" s="3">
        <f>IF('Pilot Qty'!C11&gt;0,(('Pilot Timing'!C11*60*1000000)/($B11*360))-'Pilot Duration Calc'!C11,0)</f>
        <v>698.2450358838995</v>
      </c>
      <c r="D11" s="3">
        <f>IF('Pilot Qty'!D11&gt;0,(('Pilot Timing'!D11*60*1000000)/($B11*360))-'Pilot Duration Calc'!D11,0)</f>
        <v>698.99507395648197</v>
      </c>
      <c r="E11" s="3">
        <f>IF('Pilot Qty'!E11&gt;0,(('Pilot Timing'!E11*60*1000000)/($B11*360))-'Pilot Duration Calc'!E11,0)</f>
        <v>711.3628011949188</v>
      </c>
      <c r="F11" s="3">
        <f>IF('Pilot Qty'!F11&gt;0,(('Pilot Timing'!F11*60*1000000)/($B11*360))-'Pilot Duration Calc'!F11,0)</f>
        <v>815.76636991473788</v>
      </c>
      <c r="G11" s="3">
        <f>IF('Pilot Qty'!G11&gt;0,(('Pilot Timing'!G11*60*1000000)/($B11*360))-'Pilot Duration Calc'!G11,0)</f>
        <v>1650.0743425734963</v>
      </c>
      <c r="H11" s="3">
        <f>IF('Pilot Qty'!H11&gt;0,(('Pilot Timing'!H11*60*1000000)/($B11*360))-'Pilot Duration Calc'!H11,0)</f>
        <v>2370.9945201185183</v>
      </c>
      <c r="I11" s="3">
        <f>IF('Pilot Qty'!I11&gt;0,(('Pilot Timing'!I11*60*1000000)/($B11*360))-'Pilot Duration Calc'!I11,0)</f>
        <v>2999.4506029067852</v>
      </c>
      <c r="J11" s="3">
        <f>IF('Pilot Qty'!J11&gt;0,(('Pilot Timing'!J11*60*1000000)/($B11*360))-'Pilot Duration Calc'!J11,0)</f>
        <v>3551.2781161504072</v>
      </c>
      <c r="K11" s="3">
        <f>IF('Pilot Qty'!K11&gt;0,(('Pilot Timing'!K11*60*1000000)/($B11*360))-'Pilot Duration Calc'!K11,0)</f>
        <v>3710.9005298499037</v>
      </c>
      <c r="L11" s="3">
        <f>IF('Pilot Qty'!L11&gt;0,(('Pilot Timing'!L11*60*1000000)/($B11*360))-'Pilot Duration Calc'!L11,0)</f>
        <v>4015.5109494592962</v>
      </c>
      <c r="M11" s="3">
        <f>IF('Pilot Qty'!M11&gt;0,(('Pilot Timing'!M11*60*1000000)/($B11*360))-'Pilot Duration Calc'!M11,0)</f>
        <v>4171.2581851811074</v>
      </c>
      <c r="N11" s="3">
        <f>IF('Pilot Qty'!N11&gt;0,(('Pilot Timing'!N11*60*1000000)/($B11*360))-'Pilot Duration Calc'!N11,0)</f>
        <v>4211.9283688888891</v>
      </c>
      <c r="O11" s="3">
        <f>IF('Pilot Qty'!O11&gt;0,(('Pilot Timing'!O11*60*1000000)/($B11*360))-'Pilot Duration Calc'!O11,0)</f>
        <v>4145.1798259022225</v>
      </c>
      <c r="P11" s="3">
        <f>IF('Pilot Qty'!P11&gt;0,(('Pilot Timing'!P11*60*1000000)/($B11*360))-'Pilot Duration Calc'!P11,0)</f>
        <v>4149.2289087811132</v>
      </c>
      <c r="Q11" s="3">
        <f>IF('Pilot Qty'!Q11&gt;0,(('Pilot Timing'!Q11*60*1000000)/($B11*360))-'Pilot Duration Calc'!Q11,0)</f>
        <v>4162.3637386077589</v>
      </c>
      <c r="R11" s="3">
        <f>IF('Pilot Qty'!R11&gt;0,(('Pilot Timing'!R11*60*1000000)/($B11*360))-'Pilot Duration Calc'!R11,0)</f>
        <v>4166.4128214866496</v>
      </c>
      <c r="T11" s="67"/>
      <c r="U11" s="2">
        <v>1800</v>
      </c>
      <c r="V11" s="3">
        <v>698.2450358838995</v>
      </c>
      <c r="W11" s="3">
        <v>698.99507395648197</v>
      </c>
      <c r="X11" s="3">
        <v>711.3628011949188</v>
      </c>
      <c r="Y11" s="3">
        <v>815.76636991473788</v>
      </c>
      <c r="Z11" s="3">
        <v>1650.0743425734963</v>
      </c>
      <c r="AA11" s="3">
        <v>2370.9945201185183</v>
      </c>
      <c r="AB11" s="3">
        <v>2999.4506029067852</v>
      </c>
      <c r="AC11" s="3">
        <v>3551.2781161504072</v>
      </c>
      <c r="AD11" s="3">
        <v>3710.9005298499037</v>
      </c>
      <c r="AE11" s="3">
        <v>4015.5109494592962</v>
      </c>
      <c r="AF11" s="3">
        <v>4171.2581851811074</v>
      </c>
      <c r="AG11" s="3">
        <v>4211.9283688888891</v>
      </c>
      <c r="AH11" s="3">
        <v>4145.1798259022225</v>
      </c>
      <c r="AI11" s="3">
        <v>4149.2289087811132</v>
      </c>
      <c r="AJ11" s="3">
        <v>4162.3637386077589</v>
      </c>
      <c r="AK11" s="3">
        <v>4166.4128214866496</v>
      </c>
    </row>
    <row r="12" spans="1:37" x14ac:dyDescent="0.25">
      <c r="A12" s="69"/>
      <c r="B12" s="20">
        <v>2000</v>
      </c>
      <c r="C12" s="3">
        <f>IF('Pilot Qty'!C12&gt;0,(('Pilot Timing'!C12*60*1000000)/($B12*360))-'Pilot Duration Calc'!C12,0)</f>
        <v>664.93122465194028</v>
      </c>
      <c r="D12" s="3">
        <f>IF('Pilot Qty'!D12&gt;0,(('Pilot Timing'!D12*60*1000000)/($B12*360))-'Pilot Duration Calc'!D12,0)</f>
        <v>789.84953496647677</v>
      </c>
      <c r="E12" s="3">
        <f>IF('Pilot Qty'!E12&gt;0,(('Pilot Timing'!E12*60*1000000)/($B12*360))-'Pilot Duration Calc'!E12,0)</f>
        <v>922.56329859212451</v>
      </c>
      <c r="F12" s="3">
        <f>IF('Pilot Qty'!F12&gt;0,(('Pilot Timing'!F12*60*1000000)/($B12*360))-'Pilot Duration Calc'!F12,0)</f>
        <v>903.31642874871113</v>
      </c>
      <c r="G12" s="3">
        <f>IF('Pilot Qty'!G12&gt;0,(('Pilot Timing'!G12*60*1000000)/($B12*360))-'Pilot Duration Calc'!G12,0)</f>
        <v>1690.3316851983645</v>
      </c>
      <c r="H12" s="3">
        <f>IF('Pilot Qty'!H12&gt;0,(('Pilot Timing'!H12*60*1000000)/($B12*360))-'Pilot Duration Calc'!H12,0)</f>
        <v>2176.6460899703466</v>
      </c>
      <c r="I12" s="3">
        <f>IF('Pilot Qty'!I12&gt;0,(('Pilot Timing'!I12*60*1000000)/($B12*360))-'Pilot Duration Calc'!I12,0)</f>
        <v>2999.4150425190614</v>
      </c>
      <c r="J12" s="3">
        <f>IF('Pilot Qty'!J12&gt;0,(('Pilot Timing'!J12*60*1000000)/($B12*360))-'Pilot Duration Calc'!J12,0)</f>
        <v>3497.8620721061975</v>
      </c>
      <c r="K12" s="3">
        <f>IF('Pilot Qty'!K12&gt;0,(('Pilot Timing'!K12*60*1000000)/($B12*360))-'Pilot Duration Calc'!K12,0)</f>
        <v>3664.9556585934029</v>
      </c>
      <c r="L12" s="3">
        <f>IF('Pilot Qty'!L12&gt;0,(('Pilot Timing'!L12*60*1000000)/($B12*360))-'Pilot Duration Calc'!L12,0)</f>
        <v>3711.1102926325229</v>
      </c>
      <c r="M12" s="3">
        <f>IF('Pilot Qty'!M12&gt;0,(('Pilot Timing'!M12*60*1000000)/($B12*360))-'Pilot Duration Calc'!M12,0)</f>
        <v>3972.3191026300797</v>
      </c>
      <c r="N12" s="3">
        <f>IF('Pilot Qty'!N12&gt;0,(('Pilot Timing'!N12*60*1000000)/($B12*360))-'Pilot Duration Calc'!N12,0)</f>
        <v>4145.2634885826556</v>
      </c>
      <c r="O12" s="3">
        <f>IF('Pilot Qty'!O12&gt;0,(('Pilot Timing'!O12*60*1000000)/($B12*360))-'Pilot Duration Calc'!O12,0)</f>
        <v>4213.4544112608319</v>
      </c>
      <c r="P12" s="3">
        <f>IF('Pilot Qty'!P12&gt;0,(('Pilot Timing'!P12*60*1000000)/($B12*360))-'Pilot Duration Calc'!P12,0)</f>
        <v>4327.3072976588692</v>
      </c>
      <c r="Q12" s="3">
        <f>IF('Pilot Qty'!Q12&gt;0,(('Pilot Timing'!Q12*60*1000000)/($B12*360))-'Pilot Duration Calc'!Q12,0)</f>
        <v>4415.9394133333326</v>
      </c>
      <c r="R12" s="3">
        <f>IF('Pilot Qty'!R12&gt;0,(('Pilot Timing'!R12*60*1000000)/($B12*360))-'Pilot Duration Calc'!R12,0)</f>
        <v>4503.821309513899</v>
      </c>
      <c r="T12" s="67"/>
      <c r="U12" s="2">
        <v>2000</v>
      </c>
      <c r="V12" s="3">
        <v>664.93122465194028</v>
      </c>
      <c r="W12" s="3">
        <v>789.84953496647677</v>
      </c>
      <c r="X12" s="3">
        <v>922.56329859212451</v>
      </c>
      <c r="Y12" s="3">
        <v>903.31642874871113</v>
      </c>
      <c r="Z12" s="3">
        <v>1690.3316851983645</v>
      </c>
      <c r="AA12" s="3">
        <v>2176.6460899703466</v>
      </c>
      <c r="AB12" s="3">
        <v>2999.4150425190614</v>
      </c>
      <c r="AC12" s="3">
        <v>3497.8620721061975</v>
      </c>
      <c r="AD12" s="3">
        <v>3664.9556585934029</v>
      </c>
      <c r="AE12" s="3">
        <v>3711.1102926325229</v>
      </c>
      <c r="AF12" s="3">
        <v>3972.3191026300797</v>
      </c>
      <c r="AG12" s="3">
        <v>4145.2634885826556</v>
      </c>
      <c r="AH12" s="3">
        <v>4213.4544112608319</v>
      </c>
      <c r="AI12" s="3">
        <v>4327.3072976588692</v>
      </c>
      <c r="AJ12" s="3">
        <v>4415.9394133333326</v>
      </c>
      <c r="AK12" s="3">
        <v>4503.821309513899</v>
      </c>
    </row>
    <row r="13" spans="1:37" x14ac:dyDescent="0.25">
      <c r="A13" s="69"/>
      <c r="B13" s="20">
        <v>2200</v>
      </c>
      <c r="C13" s="3">
        <f>IF('Pilot Qty'!C13&gt;0,(('Pilot Timing'!C13*60*1000000)/($B13*360))-'Pilot Duration Calc'!C13,0)</f>
        <v>594.60743182692636</v>
      </c>
      <c r="D13" s="3">
        <f>IF('Pilot Qty'!D13&gt;0,(('Pilot Timing'!D13*60*1000000)/($B13*360))-'Pilot Duration Calc'!D13,0)</f>
        <v>840.67645592810015</v>
      </c>
      <c r="E13" s="3">
        <f>IF('Pilot Qty'!E13&gt;0,(('Pilot Timing'!E13*60*1000000)/($B13*360))-'Pilot Duration Calc'!E13,0)</f>
        <v>1080.4913775983296</v>
      </c>
      <c r="F13" s="3">
        <f>IF('Pilot Qty'!F13&gt;0,(('Pilot Timing'!F13*60*1000000)/($B13*360))-'Pilot Duration Calc'!F13,0)</f>
        <v>1156.3776367974401</v>
      </c>
      <c r="G13" s="3">
        <f>IF('Pilot Qty'!G13&gt;0,(('Pilot Timing'!G13*60*1000000)/($B13*360))-'Pilot Duration Calc'!G13,0)</f>
        <v>1747.1498670165463</v>
      </c>
      <c r="H13" s="3">
        <f>IF('Pilot Qty'!H13&gt;0,(('Pilot Timing'!H13*60*1000000)/($B13*360))-'Pilot Duration Calc'!H13,0)</f>
        <v>2640.9571278491344</v>
      </c>
      <c r="I13" s="3">
        <f>IF('Pilot Qty'!I13&gt;0,(('Pilot Timing'!I13*60*1000000)/($B13*360))-'Pilot Duration Calc'!I13,0)</f>
        <v>3054.8790503504815</v>
      </c>
      <c r="J13" s="3">
        <f>IF('Pilot Qty'!J13&gt;0,(('Pilot Timing'!J13*60*1000000)/($B13*360))-'Pilot Duration Calc'!J13,0)</f>
        <v>3805.8643783987745</v>
      </c>
      <c r="K13" s="3">
        <f>IF('Pilot Qty'!K13&gt;0,(('Pilot Timing'!K13*60*1000000)/($B13*360))-'Pilot Duration Calc'!K13,0)</f>
        <v>3834.0573672727269</v>
      </c>
      <c r="L13" s="3">
        <f>IF('Pilot Qty'!L13&gt;0,(('Pilot Timing'!L13*60*1000000)/($B13*360))-'Pilot Duration Calc'!L13,0)</f>
        <v>3819.8762327435534</v>
      </c>
      <c r="M13" s="3">
        <f>IF('Pilot Qty'!M13&gt;0,(('Pilot Timing'!M13*60*1000000)/($B13*360))-'Pilot Duration Calc'!M13,0)</f>
        <v>3847.5891308282694</v>
      </c>
      <c r="N13" s="3">
        <f>IF('Pilot Qty'!N13&gt;0,(('Pilot Timing'!N13*60*1000000)/($B13*360))-'Pilot Duration Calc'!N13,0)</f>
        <v>3692.6207116358596</v>
      </c>
      <c r="O13" s="3">
        <f>IF('Pilot Qty'!O13&gt;0,(('Pilot Timing'!O13*60*1000000)/($B13*360))-'Pilot Duration Calc'!O13,0)</f>
        <v>3688.589939180451</v>
      </c>
      <c r="P13" s="3">
        <f>IF('Pilot Qty'!P13&gt;0,(('Pilot Timing'!P13*60*1000000)/($B13*360))-'Pilot Duration Calc'!P13,0)</f>
        <v>3705.0613835314916</v>
      </c>
      <c r="Q13" s="3">
        <f>IF('Pilot Qty'!Q13&gt;0,(('Pilot Timing'!Q13*60*1000000)/($B13*360))-'Pilot Duration Calc'!Q13,0)</f>
        <v>3722.2613875268412</v>
      </c>
      <c r="R13" s="3">
        <f>IF('Pilot Qty'!R13&gt;0,(('Pilot Timing'!R13*60*1000000)/($B13*360))-'Pilot Duration Calc'!R13,0)</f>
        <v>3738.5176513514871</v>
      </c>
      <c r="T13" s="67"/>
      <c r="U13" s="2">
        <v>2200</v>
      </c>
      <c r="V13" s="3">
        <v>594.60743182692636</v>
      </c>
      <c r="W13" s="3">
        <v>840.67645592810015</v>
      </c>
      <c r="X13" s="3">
        <v>1080.4913775983296</v>
      </c>
      <c r="Y13" s="3">
        <v>1156.3776367974401</v>
      </c>
      <c r="Z13" s="3">
        <v>1747.1498670165463</v>
      </c>
      <c r="AA13" s="3">
        <v>2640.9571278491344</v>
      </c>
      <c r="AB13" s="3">
        <v>3054.8790503504815</v>
      </c>
      <c r="AC13" s="3">
        <v>3805.8643783987745</v>
      </c>
      <c r="AD13" s="3">
        <v>3834.0573672727269</v>
      </c>
      <c r="AE13" s="3">
        <v>3819.8762327435534</v>
      </c>
      <c r="AF13" s="3">
        <v>3847.5891308282694</v>
      </c>
      <c r="AG13" s="3">
        <v>3692.6207116358596</v>
      </c>
      <c r="AH13" s="3">
        <v>3688.589939180451</v>
      </c>
      <c r="AI13" s="3">
        <v>3705.0613835314916</v>
      </c>
      <c r="AJ13" s="3">
        <v>3722.2613875268412</v>
      </c>
      <c r="AK13" s="3">
        <v>3738.5176513514871</v>
      </c>
    </row>
    <row r="14" spans="1:37" x14ac:dyDescent="0.25">
      <c r="A14" s="69"/>
      <c r="B14" s="20">
        <v>2400</v>
      </c>
      <c r="C14" s="3">
        <f>IF('Pilot Qty'!C14&gt;0,(('Pilot Timing'!C14*60*1000000)/($B14*360))-'Pilot Duration Calc'!C14,0)</f>
        <v>531.73180555555552</v>
      </c>
      <c r="D14" s="3">
        <f>IF('Pilot Qty'!D14&gt;0,(('Pilot Timing'!D14*60*1000000)/($B14*360))-'Pilot Duration Calc'!D14,0)</f>
        <v>695.25640844069335</v>
      </c>
      <c r="E14" s="3">
        <f>IF('Pilot Qty'!E14&gt;0,(('Pilot Timing'!E14*60*1000000)/($B14*360))-'Pilot Duration Calc'!E14,0)</f>
        <v>699.39918581931556</v>
      </c>
      <c r="F14" s="3">
        <f>IF('Pilot Qty'!F14&gt;0,(('Pilot Timing'!F14*60*1000000)/($B14*360))-'Pilot Duration Calc'!F14,0)</f>
        <v>820.72930668643562</v>
      </c>
      <c r="G14" s="3">
        <f>IF('Pilot Qty'!G14&gt;0,(('Pilot Timing'!G14*60*1000000)/($B14*360))-'Pilot Duration Calc'!G14,0)</f>
        <v>1572.138166648569</v>
      </c>
      <c r="H14" s="3">
        <f>IF('Pilot Qty'!H14&gt;0,(('Pilot Timing'!H14*60*1000000)/($B14*360))-'Pilot Duration Calc'!H14,0)</f>
        <v>2320.2310223550135</v>
      </c>
      <c r="I14" s="3">
        <f>IF('Pilot Qty'!I14&gt;0,(('Pilot Timing'!I14*60*1000000)/($B14*360))-'Pilot Duration Calc'!I14,0)</f>
        <v>2978.384663229449</v>
      </c>
      <c r="J14" s="3">
        <f>IF('Pilot Qty'!J14&gt;0,(('Pilot Timing'!J14*60*1000000)/($B14*360))-'Pilot Duration Calc'!J14,0)</f>
        <v>3466.6480527004624</v>
      </c>
      <c r="K14" s="3">
        <f>IF('Pilot Qty'!K14&gt;0,(('Pilot Timing'!K14*60*1000000)/($B14*360))-'Pilot Duration Calc'!K14,0)</f>
        <v>3471.46905105723</v>
      </c>
      <c r="L14" s="3">
        <f>IF('Pilot Qty'!L14&gt;0,(('Pilot Timing'!L14*60*1000000)/($B14*360))-'Pilot Duration Calc'!L14,0)</f>
        <v>3470.6609173252837</v>
      </c>
      <c r="M14" s="3">
        <f>IF('Pilot Qty'!M14&gt;0,(('Pilot Timing'!M14*60*1000000)/($B14*360))-'Pilot Duration Calc'!M14,0)</f>
        <v>3505.812489175833</v>
      </c>
      <c r="N14" s="3">
        <f>IF('Pilot Qty'!N14&gt;0,(('Pilot Timing'!N14*60*1000000)/($B14*360))-'Pilot Duration Calc'!N14,0)</f>
        <v>3339.3516032144248</v>
      </c>
      <c r="O14" s="3">
        <f>IF('Pilot Qty'!O14&gt;0,(('Pilot Timing'!O14*60*1000000)/($B14*360))-'Pilot Duration Calc'!O14,0)</f>
        <v>3352.2916789995306</v>
      </c>
      <c r="P14" s="3">
        <f>IF('Pilot Qty'!P14&gt;0,(('Pilot Timing'!P14*60*1000000)/($B14*360))-'Pilot Duration Calc'!P14,0)</f>
        <v>3369.1369050651733</v>
      </c>
      <c r="Q14" s="3">
        <f>IF('Pilot Qty'!Q14&gt;0,(('Pilot Timing'!Q14*60*1000000)/($B14*360))-'Pilot Duration Calc'!Q14,0)</f>
        <v>3341.6367249320801</v>
      </c>
      <c r="R14" s="3">
        <f>IF('Pilot Qty'!R14&gt;0,(('Pilot Timing'!R14*60*1000000)/($B14*360))-'Pilot Duration Calc'!R14,0)</f>
        <v>3357.2998772185174</v>
      </c>
      <c r="T14" s="67"/>
      <c r="U14" s="2">
        <v>2400</v>
      </c>
      <c r="V14" s="3">
        <v>531.73180555555552</v>
      </c>
      <c r="W14" s="3">
        <v>695.25640844069335</v>
      </c>
      <c r="X14" s="3">
        <v>699.39918581931556</v>
      </c>
      <c r="Y14" s="3">
        <v>820.72930668643562</v>
      </c>
      <c r="Z14" s="3">
        <v>1572.138166648569</v>
      </c>
      <c r="AA14" s="3">
        <v>2320.2310223550135</v>
      </c>
      <c r="AB14" s="3">
        <v>2978.384663229449</v>
      </c>
      <c r="AC14" s="3">
        <v>3466.6480527004624</v>
      </c>
      <c r="AD14" s="3">
        <v>3471.46905105723</v>
      </c>
      <c r="AE14" s="3">
        <v>3470.6609173252837</v>
      </c>
      <c r="AF14" s="3">
        <v>3505.812489175833</v>
      </c>
      <c r="AG14" s="3">
        <v>3339.3516032144248</v>
      </c>
      <c r="AH14" s="3">
        <v>3352.2916789995306</v>
      </c>
      <c r="AI14" s="3">
        <v>3369.1369050651733</v>
      </c>
      <c r="AJ14" s="3">
        <v>3341.6367249320801</v>
      </c>
      <c r="AK14" s="3">
        <v>3357.2998772185174</v>
      </c>
    </row>
    <row r="15" spans="1:37" x14ac:dyDescent="0.25">
      <c r="A15" s="69"/>
      <c r="B15" s="20">
        <v>2600</v>
      </c>
      <c r="C15" s="3">
        <f>IF('Pilot Qty'!C15&gt;0,(('Pilot Timing'!C15*60*1000000)/($B15*360))-'Pilot Duration Calc'!C15,0)</f>
        <v>478.52166666666665</v>
      </c>
      <c r="D15" s="3">
        <f>IF('Pilot Qty'!D15&gt;0,(('Pilot Timing'!D15*60*1000000)/($B15*360))-'Pilot Duration Calc'!D15,0)</f>
        <v>631.43941623388309</v>
      </c>
      <c r="E15" s="3">
        <f>IF('Pilot Qty'!E15&gt;0,(('Pilot Timing'!E15*60*1000000)/($B15*360))-'Pilot Duration Calc'!E15,0)</f>
        <v>638.40962017637332</v>
      </c>
      <c r="F15" s="3">
        <f>IF('Pilot Qty'!F15&gt;0,(('Pilot Timing'!F15*60*1000000)/($B15*360))-'Pilot Duration Calc'!F15,0)</f>
        <v>739.6886493375016</v>
      </c>
      <c r="G15" s="3">
        <f>IF('Pilot Qty'!G15&gt;0,(('Pilot Timing'!G15*60*1000000)/($B15*360))-'Pilot Duration Calc'!G15,0)</f>
        <v>1177.7571570331843</v>
      </c>
      <c r="H15" s="3">
        <f>IF('Pilot Qty'!H15&gt;0,(('Pilot Timing'!H15*60*1000000)/($B15*360))-'Pilot Duration Calc'!H15,0)</f>
        <v>2025.2725917239593</v>
      </c>
      <c r="I15" s="3">
        <f>IF('Pilot Qty'!I15&gt;0,(('Pilot Timing'!I15*60*1000000)/($B15*360))-'Pilot Duration Calc'!I15,0)</f>
        <v>2532.0455179303035</v>
      </c>
      <c r="J15" s="3">
        <f>IF('Pilot Qty'!J15&gt;0,(('Pilot Timing'!J15*60*1000000)/($B15*360))-'Pilot Duration Calc'!J15,0)</f>
        <v>3177.541006886473</v>
      </c>
      <c r="K15" s="3">
        <f>IF('Pilot Qty'!K15&gt;0,(('Pilot Timing'!K15*60*1000000)/($B15*360))-'Pilot Duration Calc'!K15,0)</f>
        <v>3174.8960675763342</v>
      </c>
      <c r="L15" s="3">
        <f>IF('Pilot Qty'!L15&gt;0,(('Pilot Timing'!L15*60*1000000)/($B15*360))-'Pilot Duration Calc'!L15,0)</f>
        <v>3186.4719554095554</v>
      </c>
      <c r="M15" s="3">
        <f>IF('Pilot Qty'!M15&gt;0,(('Pilot Timing'!M15*60*1000000)/($B15*360))-'Pilot Duration Calc'!M15,0)</f>
        <v>3222.5442775914698</v>
      </c>
      <c r="N15" s="3">
        <f>IF('Pilot Qty'!N15&gt;0,(('Pilot Timing'!N15*60*1000000)/($B15*360))-'Pilot Duration Calc'!N15,0)</f>
        <v>3140.7002902167064</v>
      </c>
      <c r="O15" s="3">
        <f>IF('Pilot Qty'!O15&gt;0,(('Pilot Timing'!O15*60*1000000)/($B15*360))-'Pilot Duration Calc'!O15,0)</f>
        <v>3190.5250218311135</v>
      </c>
      <c r="P15" s="3">
        <f>IF('Pilot Qty'!P15&gt;0,(('Pilot Timing'!P15*60*1000000)/($B15*360))-'Pilot Duration Calc'!P15,0)</f>
        <v>3184.559216495767</v>
      </c>
      <c r="Q15" s="3">
        <f>IF('Pilot Qty'!Q15&gt;0,(('Pilot Timing'!Q15*60*1000000)/($B15*360))-'Pilot Duration Calc'!Q15,0)</f>
        <v>3219.2292474780779</v>
      </c>
      <c r="R15" s="3">
        <f>IF('Pilot Qty'!R15&gt;0,(('Pilot Timing'!R15*60*1000000)/($B15*360))-'Pilot Duration Calc'!R15,0)</f>
        <v>3261.1160439647679</v>
      </c>
      <c r="T15" s="67"/>
      <c r="U15" s="2">
        <v>2600</v>
      </c>
      <c r="V15" s="3">
        <v>478.52166666666665</v>
      </c>
      <c r="W15" s="3">
        <v>631.43941623388309</v>
      </c>
      <c r="X15" s="3">
        <v>638.40962017637332</v>
      </c>
      <c r="Y15" s="3">
        <v>739.6886493375016</v>
      </c>
      <c r="Z15" s="3">
        <v>1177.7571570331843</v>
      </c>
      <c r="AA15" s="3">
        <v>2025.2725917239593</v>
      </c>
      <c r="AB15" s="3">
        <v>2532.0455179303035</v>
      </c>
      <c r="AC15" s="3">
        <v>3177.541006886473</v>
      </c>
      <c r="AD15" s="3">
        <v>3174.8960675763342</v>
      </c>
      <c r="AE15" s="3">
        <v>3186.4719554095554</v>
      </c>
      <c r="AF15" s="3">
        <v>3222.5442775914698</v>
      </c>
      <c r="AG15" s="3">
        <v>3140.7002902167064</v>
      </c>
      <c r="AH15" s="3">
        <v>3190.5250218311135</v>
      </c>
      <c r="AI15" s="3">
        <v>3184.559216495767</v>
      </c>
      <c r="AJ15" s="3">
        <v>3219.2292474780779</v>
      </c>
      <c r="AK15" s="3">
        <v>3261.1160439647679</v>
      </c>
    </row>
    <row r="16" spans="1:37" x14ac:dyDescent="0.25">
      <c r="A16" s="69"/>
      <c r="B16" s="20">
        <v>2800</v>
      </c>
      <c r="C16" s="3">
        <f>IF('Pilot Qty'!C16&gt;0,(('Pilot Timing'!C16*60*1000000)/($B16*360))-'Pilot Duration Calc'!C16,0)</f>
        <v>432.91297619047623</v>
      </c>
      <c r="D16" s="3">
        <f>IF('Pilot Qty'!D16&gt;0,(('Pilot Timing'!D16*60*1000000)/($B16*360))-'Pilot Duration Calc'!D16,0)</f>
        <v>483.57042507990104</v>
      </c>
      <c r="E16" s="3">
        <f>IF('Pilot Qty'!E16&gt;0,(('Pilot Timing'!E16*60*1000000)/($B16*360))-'Pilot Duration Calc'!E16,0)</f>
        <v>518.66110480936118</v>
      </c>
      <c r="F16" s="3">
        <f>IF('Pilot Qty'!F16&gt;0,(('Pilot Timing'!F16*60*1000000)/($B16*360))-'Pilot Duration Calc'!F16,0)</f>
        <v>728.58379920792368</v>
      </c>
      <c r="G16" s="3">
        <f>IF('Pilot Qty'!G16&gt;0,(('Pilot Timing'!G16*60*1000000)/($B16*360))-'Pilot Duration Calc'!G16,0)</f>
        <v>1080.2091821926197</v>
      </c>
      <c r="H16" s="3">
        <f>IF('Pilot Qty'!H16&gt;0,(('Pilot Timing'!H16*60*1000000)/($B16*360))-'Pilot Duration Calc'!H16,0)</f>
        <v>1901.6133959669332</v>
      </c>
      <c r="I16" s="3">
        <f>IF('Pilot Qty'!I16&gt;0,(('Pilot Timing'!I16*60*1000000)/($B16*360))-'Pilot Duration Calc'!I16,0)</f>
        <v>2291.8461876492456</v>
      </c>
      <c r="J16" s="3">
        <f>IF('Pilot Qty'!J16&gt;0,(('Pilot Timing'!J16*60*1000000)/($B16*360))-'Pilot Duration Calc'!J16,0)</f>
        <v>2853.4291843075871</v>
      </c>
      <c r="K16" s="3">
        <f>IF('Pilot Qty'!K16&gt;0,(('Pilot Timing'!K16*60*1000000)/($B16*360))-'Pilot Duration Calc'!K16,0)</f>
        <v>2948.3112041342752</v>
      </c>
      <c r="L16" s="3">
        <f>IF('Pilot Qty'!L16&gt;0,(('Pilot Timing'!L16*60*1000000)/($B16*360))-'Pilot Duration Calc'!L16,0)</f>
        <v>2963.937819098147</v>
      </c>
      <c r="M16" s="3">
        <f>IF('Pilot Qty'!M16&gt;0,(('Pilot Timing'!M16*60*1000000)/($B16*360))-'Pilot Duration Calc'!M16,0)</f>
        <v>2990.1581514285717</v>
      </c>
      <c r="N16" s="3">
        <f>IF('Pilot Qty'!N16&gt;0,(('Pilot Timing'!N16*60*1000000)/($B16*360))-'Pilot Duration Calc'!N16,0)</f>
        <v>2889.9377368458486</v>
      </c>
      <c r="O16" s="3">
        <f>IF('Pilot Qty'!O16&gt;0,(('Pilot Timing'!O16*60*1000000)/($B16*360))-'Pilot Duration Calc'!O16,0)</f>
        <v>2875.9868439887055</v>
      </c>
      <c r="P16" s="3">
        <f>IF('Pilot Qty'!P16&gt;0,(('Pilot Timing'!P16*60*1000000)/($B16*360))-'Pilot Duration Calc'!P16,0)</f>
        <v>2810.8973747674549</v>
      </c>
      <c r="Q16" s="3">
        <f>IF('Pilot Qty'!Q16&gt;0,(('Pilot Timing'!Q16*60*1000000)/($B16*360))-'Pilot Duration Calc'!Q16,0)</f>
        <v>2761.9194953036522</v>
      </c>
      <c r="R16" s="3">
        <f>IF('Pilot Qty'!R16&gt;0,(('Pilot Timing'!R16*60*1000000)/($B16*360))-'Pilot Duration Calc'!R16,0)</f>
        <v>2741.1429104817407</v>
      </c>
      <c r="T16" s="67"/>
      <c r="U16" s="2">
        <v>2800</v>
      </c>
      <c r="V16" s="3">
        <v>432.91297619047623</v>
      </c>
      <c r="W16" s="3">
        <v>483.57042507990104</v>
      </c>
      <c r="X16" s="3">
        <v>518.66110480936118</v>
      </c>
      <c r="Y16" s="3">
        <v>728.58379920792368</v>
      </c>
      <c r="Z16" s="3">
        <v>1080.2091821926197</v>
      </c>
      <c r="AA16" s="3">
        <v>1901.6133959669332</v>
      </c>
      <c r="AB16" s="3">
        <v>2291.8461876492456</v>
      </c>
      <c r="AC16" s="3">
        <v>2853.4291843075871</v>
      </c>
      <c r="AD16" s="3">
        <v>2948.3112041342752</v>
      </c>
      <c r="AE16" s="3">
        <v>2963.937819098147</v>
      </c>
      <c r="AF16" s="3">
        <v>2990.1581514285717</v>
      </c>
      <c r="AG16" s="3">
        <v>2889.9377368458486</v>
      </c>
      <c r="AH16" s="3">
        <v>2875.9868439887055</v>
      </c>
      <c r="AI16" s="3">
        <v>2810.8973747674549</v>
      </c>
      <c r="AJ16" s="3">
        <v>2761.9194953036522</v>
      </c>
      <c r="AK16" s="3">
        <v>2741.1429104817407</v>
      </c>
    </row>
    <row r="17" spans="1:37" x14ac:dyDescent="0.25">
      <c r="A17" s="69"/>
      <c r="B17" s="20">
        <v>2900</v>
      </c>
      <c r="C17" s="3">
        <f>IF('Pilot Qty'!C17&gt;0,(('Pilot Timing'!C17*60*1000000)/($B17*360))-'Pilot Duration Calc'!C17,0)</f>
        <v>412.46770114942524</v>
      </c>
      <c r="D17" s="3">
        <f>IF('Pilot Qty'!D17&gt;0,(('Pilot Timing'!D17*60*1000000)/($B17*360))-'Pilot Duration Calc'!D17,0)</f>
        <v>479.99770268431178</v>
      </c>
      <c r="E17" s="3">
        <f>IF('Pilot Qty'!E17&gt;0,(('Pilot Timing'!E17*60*1000000)/($B17*360))-'Pilot Duration Calc'!E17,0)</f>
        <v>483.68619758447176</v>
      </c>
      <c r="F17" s="3">
        <f>IF('Pilot Qty'!F17&gt;0,(('Pilot Timing'!F17*60*1000000)/($B17*360))-'Pilot Duration Calc'!F17,0)</f>
        <v>768.08685925836994</v>
      </c>
      <c r="G17" s="3">
        <f>IF('Pilot Qty'!G17&gt;0,(('Pilot Timing'!G17*60*1000000)/($B17*360))-'Pilot Duration Calc'!G17,0)</f>
        <v>926.19723011002839</v>
      </c>
      <c r="H17" s="3">
        <f>IF('Pilot Qty'!H17&gt;0,(('Pilot Timing'!H17*60*1000000)/($B17*360))-'Pilot Duration Calc'!H17,0)</f>
        <v>1490.3138273380027</v>
      </c>
      <c r="I17" s="3">
        <f>IF('Pilot Qty'!I17&gt;0,(('Pilot Timing'!I17*60*1000000)/($B17*360))-'Pilot Duration Calc'!I17,0)</f>
        <v>2097.4866683183668</v>
      </c>
      <c r="J17" s="3">
        <f>IF('Pilot Qty'!J17&gt;0,(('Pilot Timing'!J17*60*1000000)/($B17*360))-'Pilot Duration Calc'!J17,0)</f>
        <v>2329.8016791391569</v>
      </c>
      <c r="K17" s="3">
        <f>IF('Pilot Qty'!K17&gt;0,(('Pilot Timing'!K17*60*1000000)/($B17*360))-'Pilot Duration Calc'!K17,0)</f>
        <v>2715.0404079701657</v>
      </c>
      <c r="L17" s="3">
        <f>IF('Pilot Qty'!L17&gt;0,(('Pilot Timing'!L17*60*1000000)/($B17*360))-'Pilot Duration Calc'!L17,0)</f>
        <v>2727.337675269494</v>
      </c>
      <c r="M17" s="3">
        <f>IF('Pilot Qty'!M17&gt;0,(('Pilot Timing'!M17*60*1000000)/($B17*360))-'Pilot Duration Calc'!M17,0)</f>
        <v>2826.5319950466014</v>
      </c>
      <c r="N17" s="3">
        <f>IF('Pilot Qty'!N17&gt;0,(('Pilot Timing'!N17*60*1000000)/($B17*360))-'Pilot Duration Calc'!N17,0)</f>
        <v>2705.3035467707391</v>
      </c>
      <c r="O17" s="3">
        <f>IF('Pilot Qty'!O17&gt;0,(('Pilot Timing'!O17*60*1000000)/($B17*360))-'Pilot Duration Calc'!O17,0)</f>
        <v>2651.4242364259117</v>
      </c>
      <c r="P17" s="3">
        <f>IF('Pilot Qty'!P17&gt;0,(('Pilot Timing'!P17*60*1000000)/($B17*360))-'Pilot Duration Calc'!P17,0)</f>
        <v>2655.9746977357572</v>
      </c>
      <c r="Q17" s="3">
        <f>IF('Pilot Qty'!Q17&gt;0,(('Pilot Timing'!Q17*60*1000000)/($B17*360))-'Pilot Duration Calc'!Q17,0)</f>
        <v>2631.310273218266</v>
      </c>
      <c r="R17" s="3">
        <f>IF('Pilot Qty'!R17&gt;0,(('Pilot Timing'!R17*60*1000000)/($B17*360))-'Pilot Duration Calc'!R17,0)</f>
        <v>2590.9007904596456</v>
      </c>
      <c r="T17" s="67"/>
      <c r="U17" s="2">
        <v>2900</v>
      </c>
      <c r="V17" s="3">
        <v>412.46770114942524</v>
      </c>
      <c r="W17" s="3">
        <v>479.99770268431178</v>
      </c>
      <c r="X17" s="3">
        <v>483.68619758447176</v>
      </c>
      <c r="Y17" s="3">
        <v>768.08685925836994</v>
      </c>
      <c r="Z17" s="3">
        <v>926.19723011002839</v>
      </c>
      <c r="AA17" s="3">
        <v>1490.3138273380027</v>
      </c>
      <c r="AB17" s="3">
        <v>2097.4866683183668</v>
      </c>
      <c r="AC17" s="3">
        <v>2329.8016791391569</v>
      </c>
      <c r="AD17" s="3">
        <v>2715.0404079701657</v>
      </c>
      <c r="AE17" s="3">
        <v>2727.337675269494</v>
      </c>
      <c r="AF17" s="3">
        <v>2826.5319950466014</v>
      </c>
      <c r="AG17" s="3">
        <v>2705.3035467707391</v>
      </c>
      <c r="AH17" s="3">
        <v>2651.4242364259117</v>
      </c>
      <c r="AI17" s="3">
        <v>2655.9746977357572</v>
      </c>
      <c r="AJ17" s="3">
        <v>2631.310273218266</v>
      </c>
      <c r="AK17" s="3">
        <v>2590.9007904596456</v>
      </c>
    </row>
    <row r="18" spans="1:37" x14ac:dyDescent="0.25">
      <c r="A18" s="69"/>
      <c r="B18" s="20">
        <v>3000</v>
      </c>
      <c r="C18" s="3">
        <f>IF('Pilot Qty'!C18&gt;0,(('Pilot Timing'!C18*60*1000000)/($B18*360))-'Pilot Duration Calc'!C18,0)</f>
        <v>393.38544444444449</v>
      </c>
      <c r="D18" s="3">
        <f>IF('Pilot Qty'!D18&gt;0,(('Pilot Timing'!D18*60*1000000)/($B18*360))-'Pilot Duration Calc'!D18,0)</f>
        <v>390.93057905297781</v>
      </c>
      <c r="E18" s="3">
        <f>IF('Pilot Qty'!E18&gt;0,(('Pilot Timing'!E18*60*1000000)/($B18*360))-'Pilot Duration Calc'!E18,0)</f>
        <v>445.98617739136</v>
      </c>
      <c r="F18" s="3">
        <f>IF('Pilot Qty'!F18&gt;0,(('Pilot Timing'!F18*60*1000000)/($B18*360))-'Pilot Duration Calc'!F18,0)</f>
        <v>504.57995516913775</v>
      </c>
      <c r="G18" s="3">
        <f>IF('Pilot Qty'!G18&gt;0,(('Pilot Timing'!G18*60*1000000)/($B18*360))-'Pilot Duration Calc'!G18,0)</f>
        <v>555.74622315036447</v>
      </c>
      <c r="H18" s="3">
        <f>IF('Pilot Qty'!H18&gt;0,(('Pilot Timing'!H18*60*1000000)/($B18*360))-'Pilot Duration Calc'!H18,0)</f>
        <v>1044.7400512547467</v>
      </c>
      <c r="I18" s="3">
        <f>IF('Pilot Qty'!I18&gt;0,(('Pilot Timing'!I18*60*1000000)/($B18*360))-'Pilot Duration Calc'!I18,0)</f>
        <v>1754.1999992719057</v>
      </c>
      <c r="J18" s="3">
        <f>IF('Pilot Qty'!J18&gt;0,(('Pilot Timing'!J18*60*1000000)/($B18*360))-'Pilot Duration Calc'!J18,0)</f>
        <v>2183.241439415895</v>
      </c>
      <c r="K18" s="3">
        <f>IF('Pilot Qty'!K18&gt;0,(('Pilot Timing'!K18*60*1000000)/($B18*360))-'Pilot Duration Calc'!K18,0)</f>
        <v>2466.8452106314344</v>
      </c>
      <c r="L18" s="3">
        <f>IF('Pilot Qty'!L18&gt;0,(('Pilot Timing'!L18*60*1000000)/($B18*360))-'Pilot Duration Calc'!L18,0)</f>
        <v>2476.856221494128</v>
      </c>
      <c r="M18" s="3">
        <f>IF('Pilot Qty'!M18&gt;0,(('Pilot Timing'!M18*60*1000000)/($B18*360))-'Pilot Duration Calc'!M18,0)</f>
        <v>2516.234024570007</v>
      </c>
      <c r="N18" s="3">
        <f>IF('Pilot Qty'!N18&gt;0,(('Pilot Timing'!N18*60*1000000)/($B18*360))-'Pilot Duration Calc'!N18,0)</f>
        <v>2522.6046623658576</v>
      </c>
      <c r="O18" s="3">
        <f>IF('Pilot Qty'!O18&gt;0,(('Pilot Timing'!O18*60*1000000)/($B18*360))-'Pilot Duration Calc'!O18,0)</f>
        <v>2548.6463290325246</v>
      </c>
      <c r="P18" s="3">
        <f>IF('Pilot Qty'!P18&gt;0,(('Pilot Timing'!P18*60*1000000)/($B18*360))-'Pilot Duration Calc'!P18,0)</f>
        <v>2548.6463290325246</v>
      </c>
      <c r="Q18" s="3">
        <f>IF('Pilot Qty'!Q18&gt;0,(('Pilot Timing'!Q18*60*1000000)/($B18*360))-'Pilot Duration Calc'!Q18,0)</f>
        <v>2652.9527467922294</v>
      </c>
      <c r="R18" s="3">
        <f>IF('Pilot Qty'!R18&gt;0,(('Pilot Timing'!R18*60*1000000)/($B18*360))-'Pilot Duration Calc'!R18,0)</f>
        <v>2646.1270548274615</v>
      </c>
      <c r="T18" s="67"/>
      <c r="U18" s="2">
        <v>3000</v>
      </c>
      <c r="V18" s="3">
        <v>393.38544444444449</v>
      </c>
      <c r="W18" s="3">
        <v>390.93057905297781</v>
      </c>
      <c r="X18" s="3">
        <v>445.98617739136</v>
      </c>
      <c r="Y18" s="3">
        <v>504.57995516913775</v>
      </c>
      <c r="Z18" s="3">
        <v>555.74622315036447</v>
      </c>
      <c r="AA18" s="3">
        <v>1044.7400512547467</v>
      </c>
      <c r="AB18" s="3">
        <v>1754.1999992719057</v>
      </c>
      <c r="AC18" s="3">
        <v>2183.241439415895</v>
      </c>
      <c r="AD18" s="3">
        <v>2466.8452106314344</v>
      </c>
      <c r="AE18" s="3">
        <v>2476.856221494128</v>
      </c>
      <c r="AF18" s="3">
        <v>2516.234024570007</v>
      </c>
      <c r="AG18" s="3">
        <v>2522.6046623658576</v>
      </c>
      <c r="AH18" s="3">
        <v>2548.6463290325246</v>
      </c>
      <c r="AI18" s="3">
        <v>2548.6463290325246</v>
      </c>
      <c r="AJ18" s="3">
        <v>2652.9527467922294</v>
      </c>
      <c r="AK18" s="3">
        <v>2646.1270548274615</v>
      </c>
    </row>
    <row r="19" spans="1:37" x14ac:dyDescent="0.25">
      <c r="A19" s="69"/>
      <c r="B19" s="20">
        <v>3200</v>
      </c>
      <c r="C19" s="3">
        <f>IF('Pilot Qty'!C19&gt;0,(('Pilot Timing'!C19*60*1000000)/($B19*360))-'Pilot Duration Calc'!C19,0)</f>
        <v>358.79885416666662</v>
      </c>
      <c r="D19" s="3">
        <f>IF('Pilot Qty'!D19&gt;0,(('Pilot Timing'!D19*60*1000000)/($B19*360))-'Pilot Duration Calc'!D19,0)</f>
        <v>360.02651465904887</v>
      </c>
      <c r="E19" s="3">
        <f>IF('Pilot Qty'!E19&gt;0,(('Pilot Timing'!E19*60*1000000)/($B19*360))-'Pilot Duration Calc'!E19,0)</f>
        <v>414.65224844198224</v>
      </c>
      <c r="F19" s="3">
        <f>IF('Pilot Qty'!F19&gt;0,(('Pilot Timing'!F19*60*1000000)/($B19*360))-'Pilot Duration Calc'!F19,0)</f>
        <v>469.58391510864885</v>
      </c>
      <c r="G19" s="3">
        <f>IF('Pilot Qty'!G19&gt;0,(('Pilot Timing'!G19*60*1000000)/($B19*360))-'Pilot Duration Calc'!G19,0)</f>
        <v>521.30613099703999</v>
      </c>
      <c r="H19" s="3">
        <f>IF('Pilot Qty'!H19&gt;0,(('Pilot Timing'!H19*60*1000000)/($B19*360))-'Pilot Duration Calc'!H19,0)</f>
        <v>665.9450940726399</v>
      </c>
      <c r="I19" s="3">
        <f>IF('Pilot Qty'!I19&gt;0,(('Pilot Timing'!I19*60*1000000)/($B19*360))-'Pilot Duration Calc'!I19,0)</f>
        <v>1032.1560315726399</v>
      </c>
      <c r="J19" s="3">
        <f>IF('Pilot Qty'!J19&gt;0,(('Pilot Timing'!J19*60*1000000)/($B19*360))-'Pilot Duration Calc'!J19,0)</f>
        <v>1496.0139534679201</v>
      </c>
      <c r="K19" s="3">
        <f>IF('Pilot Qty'!K19&gt;0,(('Pilot Timing'!K19*60*1000000)/($B19*360))-'Pilot Duration Calc'!K19,0)</f>
        <v>1853.268785896018</v>
      </c>
      <c r="L19" s="3">
        <f>IF('Pilot Qty'!L19&gt;0,(('Pilot Timing'!L19*60*1000000)/($B19*360))-'Pilot Duration Calc'!L19,0)</f>
        <v>1853.268785896018</v>
      </c>
      <c r="M19" s="3">
        <f>IF('Pilot Qty'!M19&gt;0,(('Pilot Timing'!M19*60*1000000)/($B19*360))-'Pilot Duration Calc'!M19,0)</f>
        <v>1529.3841791218044</v>
      </c>
      <c r="N19" s="3">
        <f>IF('Pilot Qty'!N19&gt;0,(('Pilot Timing'!N19*60*1000000)/($B19*360))-'Pilot Duration Calc'!N19,0)</f>
        <v>1563.1618649059733</v>
      </c>
      <c r="O19" s="3">
        <f>IF('Pilot Qty'!O19&gt;0,(('Pilot Timing'!O19*60*1000000)/($B19*360))-'Pilot Duration Calc'!O19,0)</f>
        <v>1666.9216565726399</v>
      </c>
      <c r="P19" s="3">
        <f>IF('Pilot Qty'!P19&gt;0,(('Pilot Timing'!P19*60*1000000)/($B19*360))-'Pilot Duration Calc'!P19,0)</f>
        <v>1691.3357190726399</v>
      </c>
      <c r="Q19" s="3">
        <f>IF('Pilot Qty'!Q19&gt;0,(('Pilot Timing'!Q19*60*1000000)/($B19*360))-'Pilot Duration Calc'!Q19,0)</f>
        <v>1846.7669916218047</v>
      </c>
      <c r="R19" s="3">
        <f>IF('Pilot Qty'!R19&gt;0,(('Pilot Timing'!R19*60*1000000)/($B19*360))-'Pilot Duration Calc'!R19,0)</f>
        <v>1999.3548562051378</v>
      </c>
      <c r="T19" s="67"/>
      <c r="U19" s="2">
        <v>3200</v>
      </c>
      <c r="V19" s="3">
        <v>358.79885416666662</v>
      </c>
      <c r="W19" s="3">
        <v>360.02651465904887</v>
      </c>
      <c r="X19" s="3">
        <v>414.65224844198224</v>
      </c>
      <c r="Y19" s="3">
        <v>469.58391510864885</v>
      </c>
      <c r="Z19" s="3">
        <v>521.30613099703999</v>
      </c>
      <c r="AA19" s="3">
        <v>665.9450940726399</v>
      </c>
      <c r="AB19" s="3">
        <v>1032.1560315726399</v>
      </c>
      <c r="AC19" s="3">
        <v>1496.0139534679201</v>
      </c>
      <c r="AD19" s="3">
        <v>1853.268785896018</v>
      </c>
      <c r="AE19" s="3">
        <v>1853.268785896018</v>
      </c>
      <c r="AF19" s="3">
        <v>1529.3841791218044</v>
      </c>
      <c r="AG19" s="3">
        <v>1563.1618649059733</v>
      </c>
      <c r="AH19" s="3">
        <v>1666.9216565726399</v>
      </c>
      <c r="AI19" s="3">
        <v>1691.3357190726399</v>
      </c>
      <c r="AJ19" s="3">
        <v>1846.7669916218047</v>
      </c>
      <c r="AK19" s="3">
        <v>1999.3548562051378</v>
      </c>
    </row>
    <row r="20" spans="1:37" x14ac:dyDescent="0.25">
      <c r="A20" s="69"/>
      <c r="B20" s="20">
        <v>3300</v>
      </c>
      <c r="C20" s="3">
        <f>IF('Pilot Qty'!C20&gt;0,(('Pilot Timing'!C20*60*1000000)/($B20*360))-'Pilot Duration Calc'!C20,0)</f>
        <v>343.07767676767679</v>
      </c>
      <c r="D20" s="3">
        <f>IF('Pilot Qty'!D20&gt;0,(('Pilot Timing'!D20*60*1000000)/($B20*360))-'Pilot Duration Calc'!D20,0)</f>
        <v>342.64074287874587</v>
      </c>
      <c r="E20" s="3">
        <f>IF('Pilot Qty'!E20&gt;0,(('Pilot Timing'!E20*60*1000000)/($B20*360))-'Pilot Duration Calc'!E20,0)</f>
        <v>395.14265775650483</v>
      </c>
      <c r="F20" s="3">
        <f>IF('Pilot Qty'!F20&gt;0,(('Pilot Timing'!F20*60*1000000)/($B20*360))-'Pilot Duration Calc'!F20,0)</f>
        <v>449.05390721723472</v>
      </c>
      <c r="G20" s="3">
        <f>IF('Pilot Qty'!G20&gt;0,(('Pilot Timing'!G20*60*1000000)/($B20*360))-'Pilot Duration Calc'!G20,0)</f>
        <v>498.97596474497288</v>
      </c>
      <c r="H20" s="3">
        <f>IF('Pilot Qty'!H20&gt;0,(('Pilot Timing'!H20*60*1000000)/($B20*360))-'Pilot Duration Calc'!H20,0)</f>
        <v>590.7100707467572</v>
      </c>
      <c r="I20" s="3">
        <f>IF('Pilot Qty'!I20&gt;0,(('Pilot Timing'!I20*60*1000000)/($B20*360))-'Pilot Duration Calc'!I20,0)</f>
        <v>939.90512125180771</v>
      </c>
      <c r="J20" s="3">
        <f>IF('Pilot Qty'!J20&gt;0,(('Pilot Timing'!J20*60*1000000)/($B20*360))-'Pilot Duration Calc'!J20,0)</f>
        <v>1395.6343131709996</v>
      </c>
      <c r="K20" s="3">
        <f>IF('Pilot Qty'!K20&gt;0,(('Pilot Timing'!K20*60*1000000)/($B20*360))-'Pilot Duration Calc'!K20,0)</f>
        <v>1798.0964343831208</v>
      </c>
      <c r="L20" s="3">
        <f>IF('Pilot Qty'!L20&gt;0,(('Pilot Timing'!L20*60*1000000)/($B20*360))-'Pilot Duration Calc'!L20,0)</f>
        <v>1573.191131352818</v>
      </c>
      <c r="M20" s="3">
        <f>IF('Pilot Qty'!M20&gt;0,(('Pilot Timing'!M20*60*1000000)/($B20*360))-'Pilot Duration Calc'!M20,0)</f>
        <v>1472.5755757972622</v>
      </c>
      <c r="N20" s="3">
        <f>IF('Pilot Qty'!N20&gt;0,(('Pilot Timing'!N20*60*1000000)/($B20*360))-'Pilot Duration Calc'!N20,0)</f>
        <v>1448.90133337302</v>
      </c>
      <c r="O20" s="3">
        <f>IF('Pilot Qty'!O20&gt;0,(('Pilot Timing'!O20*60*1000000)/($B20*360))-'Pilot Duration Calc'!O20,0)</f>
        <v>0</v>
      </c>
      <c r="P20" s="3">
        <f>IF('Pilot Qty'!P20&gt;0,(('Pilot Timing'!P20*60*1000000)/($B20*360))-'Pilot Duration Calc'!P20,0)</f>
        <v>0</v>
      </c>
      <c r="Q20" s="3">
        <f>IF('Pilot Qty'!Q20&gt;0,(('Pilot Timing'!Q20*60*1000000)/($B20*360))-'Pilot Duration Calc'!Q20,0)</f>
        <v>0</v>
      </c>
      <c r="R20" s="3">
        <f>IF('Pilot Qty'!R20&gt;0,(('Pilot Timing'!R20*60*1000000)/($B20*360))-'Pilot Duration Calc'!R20,0)</f>
        <v>0</v>
      </c>
      <c r="T20" s="67"/>
      <c r="U20" s="2">
        <v>3300</v>
      </c>
      <c r="V20" s="3">
        <v>343.07767676767679</v>
      </c>
      <c r="W20" s="3">
        <v>342.64074287874587</v>
      </c>
      <c r="X20" s="3">
        <v>395.14265775650483</v>
      </c>
      <c r="Y20" s="3">
        <v>449.05390721723472</v>
      </c>
      <c r="Z20" s="3">
        <v>498.97596474497288</v>
      </c>
      <c r="AA20" s="3">
        <v>590.7100707467572</v>
      </c>
      <c r="AB20" s="3">
        <v>939.90512125180771</v>
      </c>
      <c r="AC20" s="3">
        <v>1395.6343131709996</v>
      </c>
      <c r="AD20" s="3">
        <v>1798.0964343831208</v>
      </c>
      <c r="AE20" s="3">
        <v>1573.191131352818</v>
      </c>
      <c r="AF20" s="3">
        <v>1472.5755757972622</v>
      </c>
      <c r="AG20" s="3">
        <v>1448.90133337302</v>
      </c>
      <c r="AH20" s="3">
        <v>0</v>
      </c>
      <c r="AI20" s="3">
        <v>0</v>
      </c>
      <c r="AJ20" s="3">
        <v>0</v>
      </c>
      <c r="AK20" s="3">
        <v>0</v>
      </c>
    </row>
    <row r="21" spans="1:37" x14ac:dyDescent="0.25">
      <c r="A21" s="69"/>
      <c r="B21" s="20">
        <v>3500</v>
      </c>
      <c r="C21" s="3">
        <f>IF('Pilot Qty'!C21&gt;0,(('Pilot Timing'!C21*60*1000000)/($B21*360))-'Pilot Duration Calc'!C21,0)</f>
        <v>314.33038095238095</v>
      </c>
      <c r="D21" s="3">
        <f>IF('Pilot Qty'!D21&gt;0,(('Pilot Timing'!D21*60*1000000)/($B21*360))-'Pilot Duration Calc'!D21,0)</f>
        <v>310.84961733762032</v>
      </c>
      <c r="E21" s="3">
        <f>IF('Pilot Qty'!E21&gt;0,(('Pilot Timing'!E21*60*1000000)/($B21*360))-'Pilot Duration Calc'!E21,0)</f>
        <v>348.76167496758853</v>
      </c>
      <c r="F21" s="3">
        <f>IF('Pilot Qty'!F21&gt;0,(('Pilot Timing'!F21*60*1000000)/($B21*360))-'Pilot Duration Calc'!F21,0)</f>
        <v>397.64497285063112</v>
      </c>
      <c r="G21" s="3">
        <f>IF('Pilot Qty'!G21&gt;0,(('Pilot Timing'!G21*60*1000000)/($B21*360))-'Pilot Duration Calc'!G21,0)</f>
        <v>445.06913584877714</v>
      </c>
      <c r="H21" s="3">
        <f>IF('Pilot Qty'!H21&gt;0,(('Pilot Timing'!H21*60*1000000)/($B21*360))-'Pilot Duration Calc'!H21,0)</f>
        <v>492.01683686555435</v>
      </c>
      <c r="I21" s="3">
        <f>IF('Pilot Qty'!I21&gt;0,(('Pilot Timing'!I21*60*1000000)/($B21*360))-'Pilot Duration Calc'!I21,0)</f>
        <v>826.83826543698297</v>
      </c>
      <c r="J21" s="3">
        <f>IF('Pilot Qty'!J21&gt;0,(('Pilot Timing'!J21*60*1000000)/($B21*360))-'Pilot Duration Calc'!J21,0)</f>
        <v>1256.5257892465067</v>
      </c>
      <c r="K21" s="3">
        <f>IF('Pilot Qty'!K21&gt;0,(('Pilot Timing'!K21*60*1000000)/($B21*360))-'Pilot Duration Calc'!K21,0)</f>
        <v>1680.6329321036496</v>
      </c>
      <c r="L21" s="3">
        <f>IF('Pilot Qty'!L21&gt;0,(('Pilot Timing'!L21*60*1000000)/($B21*360))-'Pilot Duration Calc'!L21,0)</f>
        <v>1468.5793606750783</v>
      </c>
      <c r="M21" s="3">
        <f>IF('Pilot Qty'!M21&gt;0,(('Pilot Timing'!M21*60*1000000)/($B21*360))-'Pilot Duration Calc'!M21,0)</f>
        <v>1373.713265436983</v>
      </c>
      <c r="N21" s="3">
        <f>IF('Pilot Qty'!N21&gt;0,(('Pilot Timing'!N21*60*1000000)/($B21*360))-'Pilot Duration Calc'!N21,0)</f>
        <v>1351.3918368655543</v>
      </c>
      <c r="O21" s="3">
        <f>IF('Pilot Qty'!O21&gt;0,(('Pilot Timing'!O21*60*1000000)/($B21*360))-'Pilot Duration Calc'!O21,0)</f>
        <v>0</v>
      </c>
      <c r="P21" s="3">
        <f>IF('Pilot Qty'!P21&gt;0,(('Pilot Timing'!P21*60*1000000)/($B21*360))-'Pilot Duration Calc'!P21,0)</f>
        <v>0</v>
      </c>
      <c r="Q21" s="3">
        <f>IF('Pilot Qty'!Q21&gt;0,(('Pilot Timing'!Q21*60*1000000)/($B21*360))-'Pilot Duration Calc'!Q21,0)</f>
        <v>0</v>
      </c>
      <c r="R21" s="3">
        <f>IF('Pilot Qty'!R21&gt;0,(('Pilot Timing'!R21*60*1000000)/($B21*360))-'Pilot Duration Calc'!R21,0)</f>
        <v>0</v>
      </c>
      <c r="T21" s="67"/>
      <c r="U21" s="2">
        <v>3500</v>
      </c>
      <c r="V21" s="3">
        <v>314.33038095238095</v>
      </c>
      <c r="W21" s="3">
        <v>310.84961733762032</v>
      </c>
      <c r="X21" s="3">
        <v>348.76167496758853</v>
      </c>
      <c r="Y21" s="3">
        <v>397.64497285063112</v>
      </c>
      <c r="Z21" s="3">
        <v>445.06913584877714</v>
      </c>
      <c r="AA21" s="3">
        <v>492.01683686555435</v>
      </c>
      <c r="AB21" s="3">
        <v>826.83826543698297</v>
      </c>
      <c r="AC21" s="3">
        <v>1256.5257892465067</v>
      </c>
      <c r="AD21" s="3">
        <v>1680.6329321036496</v>
      </c>
      <c r="AE21" s="3">
        <v>1468.5793606750783</v>
      </c>
      <c r="AF21" s="3">
        <v>1373.713265436983</v>
      </c>
      <c r="AG21" s="3">
        <v>1351.3918368655543</v>
      </c>
      <c r="AH21" s="3">
        <v>0</v>
      </c>
      <c r="AI21" s="3">
        <v>0</v>
      </c>
      <c r="AJ21" s="3">
        <v>0</v>
      </c>
      <c r="AK21" s="3">
        <v>0</v>
      </c>
    </row>
    <row r="23" spans="1:37" ht="19.5" customHeight="1" x14ac:dyDescent="0.25">
      <c r="A23" s="69" t="s">
        <v>31</v>
      </c>
      <c r="B23" s="69"/>
      <c r="C23" s="70" t="s">
        <v>10</v>
      </c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T23" s="67" t="s">
        <v>0</v>
      </c>
      <c r="U23" s="67"/>
      <c r="V23" s="68" t="s">
        <v>10</v>
      </c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</row>
    <row r="24" spans="1:37" ht="26.45" customHeight="1" x14ac:dyDescent="0.25">
      <c r="A24" s="69"/>
      <c r="B24" s="69"/>
      <c r="C24" s="20">
        <v>0</v>
      </c>
      <c r="D24" s="20">
        <v>10</v>
      </c>
      <c r="E24" s="20">
        <v>20</v>
      </c>
      <c r="F24" s="20">
        <v>30</v>
      </c>
      <c r="G24" s="20">
        <v>45</v>
      </c>
      <c r="H24" s="20">
        <v>55</v>
      </c>
      <c r="I24" s="20">
        <v>65</v>
      </c>
      <c r="J24" s="20">
        <v>75</v>
      </c>
      <c r="K24" s="20">
        <v>85</v>
      </c>
      <c r="L24" s="20">
        <v>95</v>
      </c>
      <c r="M24" s="20">
        <v>110</v>
      </c>
      <c r="N24" s="20">
        <v>120</v>
      </c>
      <c r="O24" s="20">
        <v>125</v>
      </c>
      <c r="P24" s="20">
        <v>130</v>
      </c>
      <c r="Q24" s="20">
        <v>135</v>
      </c>
      <c r="R24" s="20">
        <v>140</v>
      </c>
      <c r="T24" s="67"/>
      <c r="U24" s="67"/>
      <c r="V24" s="2">
        <v>0</v>
      </c>
      <c r="W24" s="2">
        <v>10</v>
      </c>
      <c r="X24" s="2">
        <v>20</v>
      </c>
      <c r="Y24" s="2">
        <v>30</v>
      </c>
      <c r="Z24" s="2">
        <v>45</v>
      </c>
      <c r="AA24" s="2">
        <v>55</v>
      </c>
      <c r="AB24" s="2">
        <v>65</v>
      </c>
      <c r="AC24" s="2">
        <v>75</v>
      </c>
      <c r="AD24" s="2">
        <v>85</v>
      </c>
      <c r="AE24" s="2">
        <v>95</v>
      </c>
      <c r="AF24" s="2">
        <v>110</v>
      </c>
      <c r="AG24" s="2">
        <v>120</v>
      </c>
      <c r="AH24" s="2">
        <v>125</v>
      </c>
      <c r="AI24" s="2">
        <v>130</v>
      </c>
      <c r="AJ24" s="2">
        <v>135</v>
      </c>
      <c r="AK24" s="2">
        <v>140</v>
      </c>
    </row>
    <row r="25" spans="1:37" x14ac:dyDescent="0.25">
      <c r="A25" s="69" t="s">
        <v>7</v>
      </c>
      <c r="B25" s="20">
        <v>620</v>
      </c>
      <c r="C25" s="4">
        <f>IF('Pilot Qty'!C3&gt;0,ABS('End of Pilot Deg Calc'!C3-'Main Timing'!C3),0)</f>
        <v>11.990122646701934</v>
      </c>
      <c r="D25" s="4">
        <f>IF('Pilot Qty'!D3&gt;0,ABS('End of Pilot Deg Calc'!D3-'Main Timing'!D3),0)</f>
        <v>11.990122646701934</v>
      </c>
      <c r="E25" s="4">
        <f>IF('Pilot Qty'!E3&gt;0,ABS('End of Pilot Deg Calc'!E3-'Main Timing'!E3),0)</f>
        <v>12.059419704244034</v>
      </c>
      <c r="F25" s="4">
        <f>IF('Pilot Qty'!F3&gt;0,ABS('End of Pilot Deg Calc'!F3-'Main Timing'!F3),0)</f>
        <v>12.97059307973332</v>
      </c>
      <c r="G25" s="4">
        <f>IF('Pilot Qty'!G3&gt;0,ABS('End of Pilot Deg Calc'!G3-'Main Timing'!G3),0)</f>
        <v>13.087898790171433</v>
      </c>
      <c r="H25" s="4">
        <f>IF('Pilot Qty'!H3&gt;0,ABS('End of Pilot Deg Calc'!H3-'Main Timing'!H3),0)</f>
        <v>13.456928028797204</v>
      </c>
      <c r="I25" s="4">
        <f>IF('Pilot Qty'!I3&gt;0,ABS('End of Pilot Deg Calc'!I3-'Main Timing'!I3),0)</f>
        <v>13.957330734558226</v>
      </c>
      <c r="J25" s="4">
        <f>IF('Pilot Qty'!J3&gt;0,ABS('End of Pilot Deg Calc'!J3-'Main Timing'!J3),0)</f>
        <v>16.958448184096966</v>
      </c>
      <c r="K25" s="4">
        <f>IF('Pilot Qty'!K3&gt;0,ABS('End of Pilot Deg Calc'!K3-'Main Timing'!K3),0)</f>
        <v>17.898314569793062</v>
      </c>
      <c r="L25" s="4">
        <f>IF('Pilot Qty'!L3&gt;0,ABS('End of Pilot Deg Calc'!L3-'Main Timing'!L3),0)</f>
        <v>19.091999205257661</v>
      </c>
      <c r="M25" s="4">
        <f>IF('Pilot Qty'!M3&gt;0,ABS('End of Pilot Deg Calc'!M3-'Main Timing'!M3),0)</f>
        <v>20.715264048888308</v>
      </c>
      <c r="N25" s="4">
        <f>IF('Pilot Qty'!N3&gt;0,ABS('End of Pilot Deg Calc'!N3-'Main Timing'!N3),0)</f>
        <v>22.114555693929727</v>
      </c>
      <c r="O25" s="4">
        <f>IF('Pilot Qty'!O3&gt;0,ABS('End of Pilot Deg Calc'!O3-'Main Timing'!O3),0)</f>
        <v>22.583305693929727</v>
      </c>
      <c r="P25" s="4">
        <f>IF('Pilot Qty'!P3&gt;0,ABS('End of Pilot Deg Calc'!P3-'Main Timing'!P3),0)</f>
        <v>23.169243693929726</v>
      </c>
      <c r="Q25" s="4">
        <f>IF('Pilot Qty'!Q3&gt;0,ABS('End of Pilot Deg Calc'!Q3-'Main Timing'!Q3),0)</f>
        <v>23.637993693929726</v>
      </c>
      <c r="R25" s="4">
        <f>IF('Pilot Qty'!R3&gt;0,ABS('End of Pilot Deg Calc'!R3-'Main Timing'!R3),0)</f>
        <v>24.223930693929727</v>
      </c>
      <c r="T25" s="67" t="s">
        <v>7</v>
      </c>
      <c r="U25" s="2">
        <v>620</v>
      </c>
      <c r="V25" s="4">
        <v>11.990122646701934</v>
      </c>
      <c r="W25" s="4">
        <v>11.990122646701934</v>
      </c>
      <c r="X25" s="4">
        <v>12.059419704244034</v>
      </c>
      <c r="Y25" s="4">
        <v>12.97059307973332</v>
      </c>
      <c r="Z25" s="4">
        <v>13.087898790171433</v>
      </c>
      <c r="AA25" s="4">
        <v>13.456928028797204</v>
      </c>
      <c r="AB25" s="4">
        <v>13.957330734558226</v>
      </c>
      <c r="AC25" s="4">
        <v>16.958448184096966</v>
      </c>
      <c r="AD25" s="4">
        <v>17.898314569793062</v>
      </c>
      <c r="AE25" s="4">
        <v>19.091999205257661</v>
      </c>
      <c r="AF25" s="4">
        <v>20.715264048888308</v>
      </c>
      <c r="AG25" s="4">
        <v>22.114555693929727</v>
      </c>
      <c r="AH25" s="4">
        <v>22.583305693929727</v>
      </c>
      <c r="AI25" s="4">
        <v>23.169243693929726</v>
      </c>
      <c r="AJ25" s="4">
        <v>23.637993693929726</v>
      </c>
      <c r="AK25" s="4">
        <v>24.223930693929727</v>
      </c>
    </row>
    <row r="26" spans="1:37" x14ac:dyDescent="0.25">
      <c r="A26" s="69"/>
      <c r="B26" s="20">
        <v>650</v>
      </c>
      <c r="C26" s="4">
        <f>IF('Pilot Qty'!C4&gt;0,ABS('End of Pilot Deg Calc'!C4-'Main Timing'!C4),0)</f>
        <v>12.047857805567542</v>
      </c>
      <c r="D26" s="4">
        <f>IF('Pilot Qty'!D4&gt;0,ABS('End of Pilot Deg Calc'!D4-'Main Timing'!D4),0)</f>
        <v>12.047857805567542</v>
      </c>
      <c r="E26" s="4">
        <f>IF('Pilot Qty'!E4&gt;0,ABS('End of Pilot Deg Calc'!E4-'Main Timing'!E4),0)</f>
        <v>12.047857805567542</v>
      </c>
      <c r="F26" s="4">
        <f>IF('Pilot Qty'!F4&gt;0,ABS('End of Pilot Deg Calc'!F4-'Main Timing'!F4),0)</f>
        <v>9.0025133881841608</v>
      </c>
      <c r="G26" s="4">
        <f>IF('Pilot Qty'!G4&gt;0,ABS('End of Pilot Deg Calc'!G4-'Main Timing'!G4),0)</f>
        <v>10.013219701564292</v>
      </c>
      <c r="H26" s="4">
        <f>IF('Pilot Qty'!H4&gt;0,ABS('End of Pilot Deg Calc'!H4-'Main Timing'!H4),0)</f>
        <v>13.44461030221599</v>
      </c>
      <c r="I26" s="4">
        <f>IF('Pilot Qty'!I4&gt;0,ABS('End of Pilot Deg Calc'!I4-'Main Timing'!I4),0)</f>
        <v>13.94673902970308</v>
      </c>
      <c r="J26" s="4">
        <f>IF('Pilot Qty'!J4&gt;0,ABS('End of Pilot Deg Calc'!J4-'Main Timing'!J4),0)</f>
        <v>16.993614029703082</v>
      </c>
      <c r="K26" s="4">
        <f>IF('Pilot Qty'!K4&gt;0,ABS('End of Pilot Deg Calc'!K4-'Main Timing'!K4),0)</f>
        <v>18.16488731439896</v>
      </c>
      <c r="L26" s="4">
        <f>IF('Pilot Qty'!L4&gt;0,ABS('End of Pilot Deg Calc'!L4-'Main Timing'!L4),0)</f>
        <v>19.315606276548806</v>
      </c>
      <c r="M26" s="4">
        <f>IF('Pilot Qty'!M4&gt;0,ABS('End of Pilot Deg Calc'!M4-'Main Timing'!M4),0)</f>
        <v>20.96178013641471</v>
      </c>
      <c r="N26" s="4">
        <f>IF('Pilot Qty'!N4&gt;0,ABS('End of Pilot Deg Calc'!N4-'Main Timing'!N4),0)</f>
        <v>22.13365513641471</v>
      </c>
      <c r="O26" s="4">
        <f>IF('Pilot Qty'!O4&gt;0,ABS('End of Pilot Deg Calc'!O4-'Main Timing'!O4),0)</f>
        <v>22.614275721965679</v>
      </c>
      <c r="P26" s="4">
        <f>IF('Pilot Qty'!P4&gt;0,ABS('End of Pilot Deg Calc'!P4-'Main Timing'!P4),0)</f>
        <v>23.200213721965678</v>
      </c>
      <c r="Q26" s="4">
        <f>IF('Pilot Qty'!Q4&gt;0,ABS('End of Pilot Deg Calc'!Q4-'Main Timing'!Q4),0)</f>
        <v>23.668963721965678</v>
      </c>
      <c r="R26" s="4">
        <f>IF('Pilot Qty'!R4&gt;0,ABS('End of Pilot Deg Calc'!R4-'Main Timing'!R4),0)</f>
        <v>24.254900721965679</v>
      </c>
      <c r="T26" s="67"/>
      <c r="U26" s="2">
        <v>650</v>
      </c>
      <c r="V26" s="4">
        <v>12.047857805567542</v>
      </c>
      <c r="W26" s="4">
        <v>12.047857805567542</v>
      </c>
      <c r="X26" s="4">
        <v>12.047857805567542</v>
      </c>
      <c r="Y26" s="4">
        <v>9.0025133881841608</v>
      </c>
      <c r="Z26" s="4">
        <v>10.013219701564292</v>
      </c>
      <c r="AA26" s="4">
        <v>13.44461030221599</v>
      </c>
      <c r="AB26" s="4">
        <v>13.94673902970308</v>
      </c>
      <c r="AC26" s="4">
        <v>16.993614029703082</v>
      </c>
      <c r="AD26" s="4">
        <v>18.16488731439896</v>
      </c>
      <c r="AE26" s="4">
        <v>19.315606276548806</v>
      </c>
      <c r="AF26" s="4">
        <v>20.96178013641471</v>
      </c>
      <c r="AG26" s="4">
        <v>22.13365513641471</v>
      </c>
      <c r="AH26" s="4">
        <v>22.614275721965679</v>
      </c>
      <c r="AI26" s="4">
        <v>23.200213721965678</v>
      </c>
      <c r="AJ26" s="4">
        <v>23.668963721965678</v>
      </c>
      <c r="AK26" s="4">
        <v>24.254900721965679</v>
      </c>
    </row>
    <row r="27" spans="1:37" x14ac:dyDescent="0.25">
      <c r="A27" s="69"/>
      <c r="B27" s="20">
        <v>800</v>
      </c>
      <c r="C27" s="4">
        <f>IF('Pilot Qty'!C5&gt;0,ABS('End of Pilot Deg Calc'!C5-'Main Timing'!C5),0)</f>
        <v>11.873658883597722</v>
      </c>
      <c r="D27" s="4">
        <f>IF('Pilot Qty'!D5&gt;0,ABS('End of Pilot Deg Calc'!D5-'Main Timing'!D5),0)</f>
        <v>11.945229868694835</v>
      </c>
      <c r="E27" s="4">
        <f>IF('Pilot Qty'!E5&gt;0,ABS('End of Pilot Deg Calc'!E5-'Main Timing'!E5),0)</f>
        <v>11.853272530792346</v>
      </c>
      <c r="F27" s="4">
        <f>IF('Pilot Qty'!F5&gt;0,ABS('End of Pilot Deg Calc'!F5-'Main Timing'!F5),0)</f>
        <v>8.7419317120548872</v>
      </c>
      <c r="G27" s="4">
        <f>IF('Pilot Qty'!G5&gt;0,ABS('End of Pilot Deg Calc'!G5-'Main Timing'!G5),0)</f>
        <v>8.7687884778434775</v>
      </c>
      <c r="H27" s="4">
        <f>IF('Pilot Qty'!H5&gt;0,ABS('End of Pilot Deg Calc'!H5-'Main Timing'!H5),0)</f>
        <v>12.616286137033319</v>
      </c>
      <c r="I27" s="4">
        <f>IF('Pilot Qty'!I5&gt;0,ABS('End of Pilot Deg Calc'!I5-'Main Timing'!I5),0)</f>
        <v>12.656968798167696</v>
      </c>
      <c r="J27" s="4">
        <f>IF('Pilot Qty'!J5&gt;0,ABS('End of Pilot Deg Calc'!J5-'Main Timing'!J5),0)</f>
        <v>16.799612308921038</v>
      </c>
      <c r="K27" s="4">
        <f>IF('Pilot Qty'!K5&gt;0,ABS('End of Pilot Deg Calc'!K5-'Main Timing'!K5),0)</f>
        <v>19.072300905782846</v>
      </c>
      <c r="L27" s="4">
        <f>IF('Pilot Qty'!L5&gt;0,ABS('End of Pilot Deg Calc'!L5-'Main Timing'!L5),0)</f>
        <v>19.481867078204928</v>
      </c>
      <c r="M27" s="4">
        <f>IF('Pilot Qty'!M5&gt;0,ABS('End of Pilot Deg Calc'!M5-'Main Timing'!M5),0)</f>
        <v>20.090900493117971</v>
      </c>
      <c r="N27" s="4">
        <f>IF('Pilot Qty'!N5&gt;0,ABS('End of Pilot Deg Calc'!N5-'Main Timing'!N5),0)</f>
        <v>20.463050920290303</v>
      </c>
      <c r="O27" s="4">
        <f>IF('Pilot Qty'!O5&gt;0,ABS('End of Pilot Deg Calc'!O5-'Main Timing'!O5),0)</f>
        <v>20.735418700719443</v>
      </c>
      <c r="P27" s="4">
        <f>IF('Pilot Qty'!P5&gt;0,ABS('End of Pilot Deg Calc'!P5-'Main Timing'!P5),0)</f>
        <v>20.971647944835325</v>
      </c>
      <c r="Q27" s="4">
        <f>IF('Pilot Qty'!Q5&gt;0,ABS('End of Pilot Deg Calc'!Q5-'Main Timing'!Q5),0)</f>
        <v>21.207269240060754</v>
      </c>
      <c r="R27" s="4">
        <f>IF('Pilot Qty'!R5&gt;0,ABS('End of Pilot Deg Calc'!R5-'Main Timing'!R5),0)</f>
        <v>21.326340881621164</v>
      </c>
      <c r="T27" s="67"/>
      <c r="U27" s="2">
        <v>800</v>
      </c>
      <c r="V27" s="4">
        <v>11.873658883597722</v>
      </c>
      <c r="W27" s="4">
        <v>11.945229868694835</v>
      </c>
      <c r="X27" s="4">
        <v>11.853272530792346</v>
      </c>
      <c r="Y27" s="4">
        <v>8.7419317120548872</v>
      </c>
      <c r="Z27" s="4">
        <v>8.7687884778434775</v>
      </c>
      <c r="AA27" s="4">
        <v>12.616286137033319</v>
      </c>
      <c r="AB27" s="4">
        <v>12.656968798167696</v>
      </c>
      <c r="AC27" s="4">
        <v>16.799612308921038</v>
      </c>
      <c r="AD27" s="4">
        <v>19.072300905782846</v>
      </c>
      <c r="AE27" s="4">
        <v>19.481867078204928</v>
      </c>
      <c r="AF27" s="4">
        <v>20.090900493117971</v>
      </c>
      <c r="AG27" s="4">
        <v>20.463050920290303</v>
      </c>
      <c r="AH27" s="4">
        <v>20.735418700719443</v>
      </c>
      <c r="AI27" s="4">
        <v>20.971647944835325</v>
      </c>
      <c r="AJ27" s="4">
        <v>21.207269240060754</v>
      </c>
      <c r="AK27" s="4">
        <v>21.326340881621164</v>
      </c>
    </row>
    <row r="28" spans="1:37" x14ac:dyDescent="0.25">
      <c r="A28" s="69"/>
      <c r="B28" s="20">
        <v>1000</v>
      </c>
      <c r="C28" s="4">
        <f>IF('Pilot Qty'!C6&gt;0,ABS('End of Pilot Deg Calc'!C6-'Main Timing'!C6),0)</f>
        <v>8.6914030707171204</v>
      </c>
      <c r="D28" s="4">
        <f>IF('Pilot Qty'!D6&gt;0,ABS('End of Pilot Deg Calc'!D6-'Main Timing'!D6),0)</f>
        <v>8.4329222509606918</v>
      </c>
      <c r="E28" s="4">
        <f>IF('Pilot Qty'!E6&gt;0,ABS('End of Pilot Deg Calc'!E6-'Main Timing'!E6),0)</f>
        <v>8.4074857666697227</v>
      </c>
      <c r="F28" s="4">
        <f>IF('Pilot Qty'!F6&gt;0,ABS('End of Pilot Deg Calc'!F6-'Main Timing'!F6),0)</f>
        <v>8.5166164895954939</v>
      </c>
      <c r="G28" s="4">
        <f>IF('Pilot Qty'!G6&gt;0,ABS('End of Pilot Deg Calc'!G6-'Main Timing'!G6),0)</f>
        <v>8.6597992802011134</v>
      </c>
      <c r="H28" s="4">
        <f>IF('Pilot Qty'!H6&gt;0,ABS('End of Pilot Deg Calc'!H6-'Main Timing'!H6),0)</f>
        <v>12.427116722095157</v>
      </c>
      <c r="I28" s="4">
        <f>IF('Pilot Qty'!I6&gt;0,ABS('End of Pilot Deg Calc'!I6-'Main Timing'!I6),0)</f>
        <v>12.447557765067085</v>
      </c>
      <c r="J28" s="4">
        <f>IF('Pilot Qty'!J6&gt;0,ABS('End of Pilot Deg Calc'!J6-'Main Timing'!J6),0)</f>
        <v>16.590001851010946</v>
      </c>
      <c r="K28" s="4">
        <f>IF('Pilot Qty'!K6&gt;0,ABS('End of Pilot Deg Calc'!K6-'Main Timing'!K6),0)</f>
        <v>19.560571936954801</v>
      </c>
      <c r="L28" s="4">
        <f>IF('Pilot Qty'!L6&gt;0,ABS('End of Pilot Deg Calc'!L6-'Main Timing'!L6),0)</f>
        <v>19.549543723542641</v>
      </c>
      <c r="M28" s="4">
        <f>IF('Pilot Qty'!M6&gt;0,ABS('End of Pilot Deg Calc'!M6-'Main Timing'!M6),0)</f>
        <v>18.853358770609919</v>
      </c>
      <c r="N28" s="4">
        <f>IF('Pilot Qty'!N6&gt;0,ABS('End of Pilot Deg Calc'!N6-'Main Timing'!N6),0)</f>
        <v>18.273141403860478</v>
      </c>
      <c r="O28" s="4">
        <f>IF('Pilot Qty'!O6&gt;0,ABS('End of Pilot Deg Calc'!O6-'Main Timing'!O6),0)</f>
        <v>18.259036877727148</v>
      </c>
      <c r="P28" s="4">
        <f>IF('Pilot Qty'!P6&gt;0,ABS('End of Pilot Deg Calc'!P6-'Main Timing'!P6),0)</f>
        <v>18.026346609483731</v>
      </c>
      <c r="Q28" s="4">
        <f>IF('Pilot Qty'!Q6&gt;0,ABS('End of Pilot Deg Calc'!Q6-'Main Timing'!Q6),0)</f>
        <v>17.67646934124032</v>
      </c>
      <c r="R28" s="4">
        <f>IF('Pilot Qty'!R6&gt;0,ABS('End of Pilot Deg Calc'!R6-'Main Timing'!R6),0)</f>
        <v>17.443779072996904</v>
      </c>
      <c r="T28" s="67"/>
      <c r="U28" s="2">
        <v>1000</v>
      </c>
      <c r="V28" s="4">
        <v>8.6914030707171204</v>
      </c>
      <c r="W28" s="4">
        <v>8.4329222509606918</v>
      </c>
      <c r="X28" s="4">
        <v>8.4074857666697227</v>
      </c>
      <c r="Y28" s="4">
        <v>8.5166164895954939</v>
      </c>
      <c r="Z28" s="4">
        <v>8.6597992802011134</v>
      </c>
      <c r="AA28" s="4">
        <v>12.427116722095157</v>
      </c>
      <c r="AB28" s="4">
        <v>12.447557765067085</v>
      </c>
      <c r="AC28" s="4">
        <v>16.590001851010946</v>
      </c>
      <c r="AD28" s="4">
        <v>19.560571936954801</v>
      </c>
      <c r="AE28" s="4">
        <v>19.549543723542641</v>
      </c>
      <c r="AF28" s="4">
        <v>18.853358770609919</v>
      </c>
      <c r="AG28" s="4">
        <v>18.273141403860478</v>
      </c>
      <c r="AH28" s="4">
        <v>18.259036877727148</v>
      </c>
      <c r="AI28" s="4">
        <v>18.026346609483731</v>
      </c>
      <c r="AJ28" s="4">
        <v>17.67646934124032</v>
      </c>
      <c r="AK28" s="4">
        <v>17.443779072996904</v>
      </c>
    </row>
    <row r="29" spans="1:37" x14ac:dyDescent="0.25">
      <c r="A29" s="69"/>
      <c r="B29" s="20">
        <v>1200</v>
      </c>
      <c r="C29" s="4">
        <f>IF('Pilot Qty'!C7&gt;0,ABS('End of Pilot Deg Calc'!C7-'Main Timing'!C7),0)</f>
        <v>7.9984852198669874</v>
      </c>
      <c r="D29" s="4">
        <f>IF('Pilot Qty'!D7&gt;0,ABS('End of Pilot Deg Calc'!D7-'Main Timing'!D7),0)</f>
        <v>7.7594478239634928</v>
      </c>
      <c r="E29" s="4">
        <f>IF('Pilot Qty'!E7&gt;0,ABS('End of Pilot Deg Calc'!E7-'Main Timing'!E7),0)</f>
        <v>7.7243549648639576</v>
      </c>
      <c r="F29" s="4">
        <f>IF('Pilot Qty'!F7&gt;0,ABS('End of Pilot Deg Calc'!F7-'Main Timing'!F7),0)</f>
        <v>8.2707480727167813</v>
      </c>
      <c r="G29" s="4">
        <f>IF('Pilot Qty'!G7&gt;0,ABS('End of Pilot Deg Calc'!G7-'Main Timing'!G7),0)</f>
        <v>9.5453928633861125</v>
      </c>
      <c r="H29" s="4">
        <f>IF('Pilot Qty'!H7&gt;0,ABS('End of Pilot Deg Calc'!H7-'Main Timing'!H7),0)</f>
        <v>11.458691866124802</v>
      </c>
      <c r="I29" s="4">
        <f>IF('Pilot Qty'!I7&gt;0,ABS('End of Pilot Deg Calc'!I7-'Main Timing'!I7),0)</f>
        <v>12.255450246253139</v>
      </c>
      <c r="J29" s="4">
        <f>IF('Pilot Qty'!J7&gt;0,ABS('End of Pilot Deg Calc'!J7-'Main Timing'!J7),0)</f>
        <v>16.249568718080504</v>
      </c>
      <c r="K29" s="4">
        <f>IF('Pilot Qty'!K7&gt;0,ABS('End of Pilot Deg Calc'!K7-'Main Timing'!K7),0)</f>
        <v>19.191222206649435</v>
      </c>
      <c r="L29" s="4">
        <f>IF('Pilot Qty'!L7&gt;0,ABS('End of Pilot Deg Calc'!L7-'Main Timing'!L7),0)</f>
        <v>19.107515420550225</v>
      </c>
      <c r="M29" s="4">
        <f>IF('Pilot Qty'!M7&gt;0,ABS('End of Pilot Deg Calc'!M7-'Main Timing'!M7),0)</f>
        <v>19.135442552619701</v>
      </c>
      <c r="N29" s="4">
        <f>IF('Pilot Qty'!N7&gt;0,ABS('End of Pilot Deg Calc'!N7-'Main Timing'!N7),0)</f>
        <v>26.1803155438731</v>
      </c>
      <c r="O29" s="4">
        <f>IF('Pilot Qty'!O7&gt;0,ABS('End of Pilot Deg Calc'!O7-'Main Timing'!O7),0)</f>
        <v>26.194619684689172</v>
      </c>
      <c r="P29" s="4">
        <f>IF('Pilot Qty'!P7&gt;0,ABS('End of Pilot Deg Calc'!P7-'Main Timing'!P7),0)</f>
        <v>32.171181684689174</v>
      </c>
      <c r="Q29" s="4">
        <f>IF('Pilot Qty'!Q7&gt;0,ABS('End of Pilot Deg Calc'!Q7-'Main Timing'!Q7),0)</f>
        <v>32.184804675942573</v>
      </c>
      <c r="R29" s="4">
        <f>IF('Pilot Qty'!R7&gt;0,ABS('End of Pilot Deg Calc'!R7-'Main Timing'!R7),0)</f>
        <v>32.184804675942573</v>
      </c>
      <c r="T29" s="67"/>
      <c r="U29" s="2">
        <v>1200</v>
      </c>
      <c r="V29" s="4">
        <v>7.9984852198669874</v>
      </c>
      <c r="W29" s="4">
        <v>7.7594478239634928</v>
      </c>
      <c r="X29" s="4">
        <v>7.7243549648639576</v>
      </c>
      <c r="Y29" s="4">
        <v>8.2707480727167813</v>
      </c>
      <c r="Z29" s="4">
        <v>9.5453928633861125</v>
      </c>
      <c r="AA29" s="4">
        <v>11.458691866124802</v>
      </c>
      <c r="AB29" s="4">
        <v>12.255450246253139</v>
      </c>
      <c r="AC29" s="4">
        <v>16.249568718080504</v>
      </c>
      <c r="AD29" s="4">
        <v>19.191222206649435</v>
      </c>
      <c r="AE29" s="4">
        <v>19.107515420550225</v>
      </c>
      <c r="AF29" s="4">
        <v>19.135442552619701</v>
      </c>
      <c r="AG29" s="4">
        <v>26.1803155438731</v>
      </c>
      <c r="AH29" s="4">
        <v>26.194619684689172</v>
      </c>
      <c r="AI29" s="4">
        <v>32.171181684689174</v>
      </c>
      <c r="AJ29" s="4">
        <v>32.184804675942573</v>
      </c>
      <c r="AK29" s="4">
        <v>32.184804675942573</v>
      </c>
    </row>
    <row r="30" spans="1:37" x14ac:dyDescent="0.25">
      <c r="A30" s="69"/>
      <c r="B30" s="20">
        <v>1400</v>
      </c>
      <c r="C30" s="4">
        <f>IF('Pilot Qty'!C8&gt;0,ABS('End of Pilot Deg Calc'!C8-'Main Timing'!C8),0)</f>
        <v>7.7842304140190031</v>
      </c>
      <c r="D30" s="4">
        <f>IF('Pilot Qty'!D8&gt;0,ABS('End of Pilot Deg Calc'!D8-'Main Timing'!D8),0)</f>
        <v>7.6917160372287245</v>
      </c>
      <c r="E30" s="4">
        <f>IF('Pilot Qty'!E8&gt;0,ABS('End of Pilot Deg Calc'!E8-'Main Timing'!E8),0)</f>
        <v>8.1384278527057656</v>
      </c>
      <c r="F30" s="4">
        <f>IF('Pilot Qty'!F8&gt;0,ABS('End of Pilot Deg Calc'!F8-'Main Timing'!F8),0)</f>
        <v>9.1494161254734543</v>
      </c>
      <c r="G30" s="4">
        <f>IF('Pilot Qty'!G8&gt;0,ABS('End of Pilot Deg Calc'!G8-'Main Timing'!G8),0)</f>
        <v>9.9099174878174736</v>
      </c>
      <c r="H30" s="4">
        <f>IF('Pilot Qty'!H8&gt;0,ABS('End of Pilot Deg Calc'!H8-'Main Timing'!H8),0)</f>
        <v>12.788055093550303</v>
      </c>
      <c r="I30" s="4">
        <f>IF('Pilot Qty'!I8&gt;0,ABS('End of Pilot Deg Calc'!I8-'Main Timing'!I8),0)</f>
        <v>15.22965781827634</v>
      </c>
      <c r="J30" s="4">
        <f>IF('Pilot Qty'!J8&gt;0,ABS('End of Pilot Deg Calc'!J8-'Main Timing'!J8),0)</f>
        <v>20.302029211526751</v>
      </c>
      <c r="K30" s="4">
        <f>IF('Pilot Qty'!K8&gt;0,ABS('End of Pilot Deg Calc'!K8-'Main Timing'!K8),0)</f>
        <v>20.16156949530912</v>
      </c>
      <c r="L30" s="4">
        <f>IF('Pilot Qty'!L8&gt;0,ABS('End of Pilot Deg Calc'!L8-'Main Timing'!L8),0)</f>
        <v>19.936135183914242</v>
      </c>
      <c r="M30" s="4">
        <f>IF('Pilot Qty'!M8&gt;0,ABS('End of Pilot Deg Calc'!M8-'Main Timing'!M8),0)</f>
        <v>19.690835317603952</v>
      </c>
      <c r="N30" s="4">
        <f>IF('Pilot Qty'!N8&gt;0,ABS('End of Pilot Deg Calc'!N8-'Main Timing'!N8),0)</f>
        <v>29.527837365007144</v>
      </c>
      <c r="O30" s="4">
        <f>IF('Pilot Qty'!O8&gt;0,ABS('End of Pilot Deg Calc'!O8-'Main Timing'!O8),0)</f>
        <v>43.544782564809296</v>
      </c>
      <c r="P30" s="4">
        <f>IF('Pilot Qty'!P8&gt;0,ABS('End of Pilot Deg Calc'!P8-'Main Timing'!P8),0)</f>
        <v>43.497734842770342</v>
      </c>
      <c r="Q30" s="4">
        <f>IF('Pilot Qty'!Q8&gt;0,ABS('End of Pilot Deg Calc'!Q8-'Main Timing'!Q8),0)</f>
        <v>43.426052563128614</v>
      </c>
      <c r="R30" s="4">
        <f>IF('Pilot Qty'!R8&gt;0,ABS('End of Pilot Deg Calc'!R8-'Main Timing'!R8),0)</f>
        <v>43.322957600651527</v>
      </c>
      <c r="T30" s="67"/>
      <c r="U30" s="2">
        <v>1400</v>
      </c>
      <c r="V30" s="4">
        <v>7.7842304140190031</v>
      </c>
      <c r="W30" s="4">
        <v>7.6917160372287245</v>
      </c>
      <c r="X30" s="4">
        <v>8.1384278527057656</v>
      </c>
      <c r="Y30" s="4">
        <v>9.1494161254734543</v>
      </c>
      <c r="Z30" s="4">
        <v>9.9099174878174736</v>
      </c>
      <c r="AA30" s="4">
        <v>12.788055093550303</v>
      </c>
      <c r="AB30" s="4">
        <v>15.22965781827634</v>
      </c>
      <c r="AC30" s="4">
        <v>20.302029211526751</v>
      </c>
      <c r="AD30" s="4">
        <v>20.16156949530912</v>
      </c>
      <c r="AE30" s="4">
        <v>19.936135183914242</v>
      </c>
      <c r="AF30" s="4">
        <v>19.690835317603952</v>
      </c>
      <c r="AG30" s="4">
        <v>29.527837365007144</v>
      </c>
      <c r="AH30" s="4">
        <v>43.544782564809296</v>
      </c>
      <c r="AI30" s="4">
        <v>43.497734842770342</v>
      </c>
      <c r="AJ30" s="4">
        <v>43.426052563128614</v>
      </c>
      <c r="AK30" s="4">
        <v>43.322957600651527</v>
      </c>
    </row>
    <row r="31" spans="1:37" x14ac:dyDescent="0.25">
      <c r="A31" s="69"/>
      <c r="B31" s="20">
        <v>1550</v>
      </c>
      <c r="C31" s="4">
        <f>IF('Pilot Qty'!C9&gt;0,ABS('End of Pilot Deg Calc'!C9-'Main Timing'!C9),0)</f>
        <v>7.6514764162606372</v>
      </c>
      <c r="D31" s="4">
        <f>IF('Pilot Qty'!D9&gt;0,ABS('End of Pilot Deg Calc'!D9-'Main Timing'!D9),0)</f>
        <v>7.5929808984280331</v>
      </c>
      <c r="E31" s="4">
        <f>IF('Pilot Qty'!E9&gt;0,ABS('End of Pilot Deg Calc'!E9-'Main Timing'!E9),0)</f>
        <v>7.3609920080791333</v>
      </c>
      <c r="F31" s="4">
        <f>IF('Pilot Qty'!F9&gt;0,ABS('End of Pilot Deg Calc'!F9-'Main Timing'!F9),0)</f>
        <v>8.0553135649557905</v>
      </c>
      <c r="G31" s="4">
        <f>IF('Pilot Qty'!G9&gt;0,ABS('End of Pilot Deg Calc'!G9-'Main Timing'!G9),0)</f>
        <v>10.08565446360624</v>
      </c>
      <c r="H31" s="4">
        <f>IF('Pilot Qty'!H9&gt;0,ABS('End of Pilot Deg Calc'!H9-'Main Timing'!H9),0)</f>
        <v>16.088184366517503</v>
      </c>
      <c r="I31" s="4">
        <f>IF('Pilot Qty'!I9&gt;0,ABS('End of Pilot Deg Calc'!I9-'Main Timing'!I9),0)</f>
        <v>20.990749794143028</v>
      </c>
      <c r="J31" s="4">
        <f>IF('Pilot Qty'!J9&gt;0,ABS('End of Pilot Deg Calc'!J9-'Main Timing'!J9),0)</f>
        <v>23.986639486322602</v>
      </c>
      <c r="K31" s="4">
        <f>IF('Pilot Qty'!K9&gt;0,ABS('End of Pilot Deg Calc'!K9-'Main Timing'!K9),0)</f>
        <v>23.85161150256749</v>
      </c>
      <c r="L31" s="4">
        <f>IF('Pilot Qty'!L9&gt;0,ABS('End of Pilot Deg Calc'!L9-'Main Timing'!L9),0)</f>
        <v>23.732929391083175</v>
      </c>
      <c r="M31" s="4">
        <f>IF('Pilot Qty'!M9&gt;0,ABS('End of Pilot Deg Calc'!M9-'Main Timing'!M9),0)</f>
        <v>27.469201036659918</v>
      </c>
      <c r="N31" s="4">
        <f>IF('Pilot Qty'!N9&gt;0,ABS('End of Pilot Deg Calc'!N9-'Main Timing'!N9),0)</f>
        <v>44.457293968182285</v>
      </c>
      <c r="O31" s="4">
        <f>IF('Pilot Qty'!O9&gt;0,ABS('End of Pilot Deg Calc'!O9-'Main Timing'!O9),0)</f>
        <v>43.276004910852073</v>
      </c>
      <c r="P31" s="4">
        <f>IF('Pilot Qty'!P9&gt;0,ABS('End of Pilot Deg Calc'!P9-'Main Timing'!P9),0)</f>
        <v>43.212501367190377</v>
      </c>
      <c r="Q31" s="4">
        <f>IF('Pilot Qty'!Q9&gt;0,ABS('End of Pilot Deg Calc'!Q9-'Main Timing'!Q9),0)</f>
        <v>43.155849522676633</v>
      </c>
      <c r="R31" s="4">
        <f>IF('Pilot Qty'!R9&gt;0,ABS('End of Pilot Deg Calc'!R9-'Main Timing'!R9),0)</f>
        <v>43.188684128290269</v>
      </c>
      <c r="T31" s="67"/>
      <c r="U31" s="2">
        <v>1550</v>
      </c>
      <c r="V31" s="4">
        <v>7.6514764162606372</v>
      </c>
      <c r="W31" s="4">
        <v>7.5929808984280331</v>
      </c>
      <c r="X31" s="4">
        <v>7.3609920080791333</v>
      </c>
      <c r="Y31" s="4">
        <v>8.0553135649557905</v>
      </c>
      <c r="Z31" s="4">
        <v>10.08565446360624</v>
      </c>
      <c r="AA31" s="4">
        <v>16.088184366517503</v>
      </c>
      <c r="AB31" s="4">
        <v>20.990749794143028</v>
      </c>
      <c r="AC31" s="4">
        <v>23.986639486322602</v>
      </c>
      <c r="AD31" s="4">
        <v>23.85161150256749</v>
      </c>
      <c r="AE31" s="4">
        <v>23.732929391083175</v>
      </c>
      <c r="AF31" s="4">
        <v>27.469201036659918</v>
      </c>
      <c r="AG31" s="4">
        <v>44.457293968182285</v>
      </c>
      <c r="AH31" s="4">
        <v>43.276004910852073</v>
      </c>
      <c r="AI31" s="4">
        <v>43.212501367190377</v>
      </c>
      <c r="AJ31" s="4">
        <v>43.155849522676633</v>
      </c>
      <c r="AK31" s="4">
        <v>43.188684128290269</v>
      </c>
    </row>
    <row r="32" spans="1:37" x14ac:dyDescent="0.25">
      <c r="A32" s="69"/>
      <c r="B32" s="20">
        <v>1700</v>
      </c>
      <c r="C32" s="4">
        <f>IF('Pilot Qty'!C10&gt;0,ABS('End of Pilot Deg Calc'!C10-'Main Timing'!C10),0)</f>
        <v>7.5705770128999408</v>
      </c>
      <c r="D32" s="4">
        <f>IF('Pilot Qty'!D10&gt;0,ABS('End of Pilot Deg Calc'!D10-'Main Timing'!D10),0)</f>
        <v>7.5588460357952645</v>
      </c>
      <c r="E32" s="4">
        <f>IF('Pilot Qty'!E10&gt;0,ABS('End of Pilot Deg Calc'!E10-'Main Timing'!E10),0)</f>
        <v>7.7334160957105826</v>
      </c>
      <c r="F32" s="4">
        <f>IF('Pilot Qty'!F10&gt;0,ABS('End of Pilot Deg Calc'!F10-'Main Timing'!F10),0)</f>
        <v>8.5651388373809052</v>
      </c>
      <c r="G32" s="4">
        <f>IF('Pilot Qty'!G10&gt;0,ABS('End of Pilot Deg Calc'!G10-'Main Timing'!G10),0)</f>
        <v>14.011664546668541</v>
      </c>
      <c r="H32" s="4">
        <f>IF('Pilot Qty'!H10&gt;0,ABS('End of Pilot Deg Calc'!H10-'Main Timing'!H10),0)</f>
        <v>21.873225473065258</v>
      </c>
      <c r="I32" s="4">
        <f>IF('Pilot Qty'!I10&gt;0,ABS('End of Pilot Deg Calc'!I10-'Main Timing'!I10),0)</f>
        <v>25.764321253754105</v>
      </c>
      <c r="J32" s="4">
        <f>IF('Pilot Qty'!J10&gt;0,ABS('End of Pilot Deg Calc'!J10-'Main Timing'!J10),0)</f>
        <v>32.628116859717501</v>
      </c>
      <c r="K32" s="4">
        <f>IF('Pilot Qty'!K10&gt;0,ABS('End of Pilot Deg Calc'!K10-'Main Timing'!K10),0)</f>
        <v>35.244318913774443</v>
      </c>
      <c r="L32" s="4">
        <f>IF('Pilot Qty'!L10&gt;0,ABS('End of Pilot Deg Calc'!L10-'Main Timing'!L10),0)</f>
        <v>37.04909145910645</v>
      </c>
      <c r="M32" s="4">
        <f>IF('Pilot Qty'!M10&gt;0,ABS('End of Pilot Deg Calc'!M10-'Main Timing'!M10),0)</f>
        <v>41.955767547519109</v>
      </c>
      <c r="N32" s="4">
        <f>IF('Pilot Qty'!N10&gt;0,ABS('End of Pilot Deg Calc'!N10-'Main Timing'!N10),0)</f>
        <v>45.755125542667223</v>
      </c>
      <c r="O32" s="4">
        <f>IF('Pilot Qty'!O10&gt;0,ABS('End of Pilot Deg Calc'!O10-'Main Timing'!O10),0)</f>
        <v>44.508079092971812</v>
      </c>
      <c r="P32" s="4">
        <f>IF('Pilot Qty'!P10&gt;0,ABS('End of Pilot Deg Calc'!P10-'Main Timing'!P10),0)</f>
        <v>44.127074631280003</v>
      </c>
      <c r="Q32" s="4">
        <f>IF('Pilot Qty'!Q10&gt;0,ABS('End of Pilot Deg Calc'!Q10-'Main Timing'!Q10),0)</f>
        <v>44.229043203239591</v>
      </c>
      <c r="R32" s="4">
        <f>IF('Pilot Qty'!R10&gt;0,ABS('End of Pilot Deg Calc'!R10-'Main Timing'!R10),0)</f>
        <v>44.278180413389919</v>
      </c>
      <c r="T32" s="67"/>
      <c r="U32" s="2">
        <v>1700</v>
      </c>
      <c r="V32" s="4">
        <v>7.5705770128999408</v>
      </c>
      <c r="W32" s="4">
        <v>7.5588460357952645</v>
      </c>
      <c r="X32" s="4">
        <v>7.7334160957105826</v>
      </c>
      <c r="Y32" s="4">
        <v>8.5651388373809052</v>
      </c>
      <c r="Z32" s="4">
        <v>14.011664546668541</v>
      </c>
      <c r="AA32" s="4">
        <v>21.873225473065258</v>
      </c>
      <c r="AB32" s="4">
        <v>25.764321253754105</v>
      </c>
      <c r="AC32" s="4">
        <v>32.628116859717501</v>
      </c>
      <c r="AD32" s="4">
        <v>35.244318913774443</v>
      </c>
      <c r="AE32" s="4">
        <v>37.04909145910645</v>
      </c>
      <c r="AF32" s="4">
        <v>41.955767547519109</v>
      </c>
      <c r="AG32" s="4">
        <v>45.755125542667223</v>
      </c>
      <c r="AH32" s="4">
        <v>44.508079092971812</v>
      </c>
      <c r="AI32" s="4">
        <v>44.127074631280003</v>
      </c>
      <c r="AJ32" s="4">
        <v>44.229043203239591</v>
      </c>
      <c r="AK32" s="4">
        <v>44.278180413389919</v>
      </c>
    </row>
    <row r="33" spans="1:37" x14ac:dyDescent="0.25">
      <c r="A33" s="69"/>
      <c r="B33" s="20">
        <v>1800</v>
      </c>
      <c r="C33" s="4">
        <f>IF('Pilot Qty'!C11&gt;0,ABS('End of Pilot Deg Calc'!C11-'Main Timing'!C11),0)</f>
        <v>7.5410463875461158</v>
      </c>
      <c r="D33" s="4">
        <f>IF('Pilot Qty'!D11&gt;0,ABS('End of Pilot Deg Calc'!D11-'Main Timing'!D11),0)</f>
        <v>7.5491467987300034</v>
      </c>
      <c r="E33" s="4">
        <f>IF('Pilot Qty'!E11&gt;0,ABS('End of Pilot Deg Calc'!E11-'Main Timing'!E11),0)</f>
        <v>7.6827182529051239</v>
      </c>
      <c r="F33" s="4">
        <f>IF('Pilot Qty'!F11&gt;0,ABS('End of Pilot Deg Calc'!F11-'Main Timing'!F11),0)</f>
        <v>8.8102767950791669</v>
      </c>
      <c r="G33" s="4">
        <f>IF('Pilot Qty'!G11&gt;0,ABS('End of Pilot Deg Calc'!G11-'Main Timing'!G11),0)</f>
        <v>17.820802899793758</v>
      </c>
      <c r="H33" s="4">
        <f>IF('Pilot Qty'!H11&gt;0,ABS('End of Pilot Deg Calc'!H11-'Main Timing'!H11),0)</f>
        <v>25.606740817279999</v>
      </c>
      <c r="I33" s="4">
        <f>IF('Pilot Qty'!I11&gt;0,ABS('End of Pilot Deg Calc'!I11-'Main Timing'!I11),0)</f>
        <v>32.394066511393277</v>
      </c>
      <c r="J33" s="4">
        <f>IF('Pilot Qty'!J11&gt;0,ABS('End of Pilot Deg Calc'!J11-'Main Timing'!J11),0)</f>
        <v>38.353803654424397</v>
      </c>
      <c r="K33" s="4">
        <f>IF('Pilot Qty'!K11&gt;0,ABS('End of Pilot Deg Calc'!K11-'Main Timing'!K11),0)</f>
        <v>40.077725722378958</v>
      </c>
      <c r="L33" s="4">
        <f>IF('Pilot Qty'!L11&gt;0,ABS('End of Pilot Deg Calc'!L11-'Main Timing'!L11),0)</f>
        <v>43.367518254160395</v>
      </c>
      <c r="M33" s="4">
        <f>IF('Pilot Qty'!M11&gt;0,ABS('End of Pilot Deg Calc'!M11-'Main Timing'!M11),0)</f>
        <v>45.049588399955951</v>
      </c>
      <c r="N33" s="4">
        <f>IF('Pilot Qty'!N11&gt;0,ABS('End of Pilot Deg Calc'!N11-'Main Timing'!N11),0)</f>
        <v>45.488826383999999</v>
      </c>
      <c r="O33" s="4">
        <f>IF('Pilot Qty'!O11&gt;0,ABS('End of Pilot Deg Calc'!O11-'Main Timing'!O11),0)</f>
        <v>44.767942119743999</v>
      </c>
      <c r="P33" s="4">
        <f>IF('Pilot Qty'!P11&gt;0,ABS('End of Pilot Deg Calc'!P11-'Main Timing'!P11),0)</f>
        <v>44.811672214836022</v>
      </c>
      <c r="Q33" s="4">
        <f>IF('Pilot Qty'!Q11&gt;0,ABS('End of Pilot Deg Calc'!Q11-'Main Timing'!Q11),0)</f>
        <v>44.953528376963789</v>
      </c>
      <c r="R33" s="4">
        <f>IF('Pilot Qty'!R11&gt;0,ABS('End of Pilot Deg Calc'!R11-'Main Timing'!R11),0)</f>
        <v>44.997258472055805</v>
      </c>
      <c r="T33" s="67"/>
      <c r="U33" s="2">
        <v>1800</v>
      </c>
      <c r="V33" s="4">
        <v>7.5410463875461158</v>
      </c>
      <c r="W33" s="4">
        <v>7.5491467987300034</v>
      </c>
      <c r="X33" s="4">
        <v>7.6827182529051239</v>
      </c>
      <c r="Y33" s="4">
        <v>8.8102767950791669</v>
      </c>
      <c r="Z33" s="4">
        <v>17.820802899793758</v>
      </c>
      <c r="AA33" s="4">
        <v>25.606740817279999</v>
      </c>
      <c r="AB33" s="4">
        <v>32.394066511393277</v>
      </c>
      <c r="AC33" s="4">
        <v>38.353803654424397</v>
      </c>
      <c r="AD33" s="4">
        <v>40.077725722378958</v>
      </c>
      <c r="AE33" s="4">
        <v>43.367518254160395</v>
      </c>
      <c r="AF33" s="4">
        <v>45.049588399955951</v>
      </c>
      <c r="AG33" s="4">
        <v>45.488826383999999</v>
      </c>
      <c r="AH33" s="4">
        <v>44.767942119743999</v>
      </c>
      <c r="AI33" s="4">
        <v>44.811672214836022</v>
      </c>
      <c r="AJ33" s="4">
        <v>44.953528376963789</v>
      </c>
      <c r="AK33" s="4">
        <v>44.997258472055805</v>
      </c>
    </row>
    <row r="34" spans="1:37" x14ac:dyDescent="0.25">
      <c r="A34" s="69"/>
      <c r="B34" s="20">
        <v>2000</v>
      </c>
      <c r="C34" s="4">
        <f>IF('Pilot Qty'!C12&gt;0,ABS('End of Pilot Deg Calc'!C12-'Main Timing'!C12),0)</f>
        <v>7.9791746958232848</v>
      </c>
      <c r="D34" s="4">
        <f>IF('Pilot Qty'!D12&gt;0,ABS('End of Pilot Deg Calc'!D12-'Main Timing'!D12),0)</f>
        <v>9.4781944195977204</v>
      </c>
      <c r="E34" s="4">
        <f>IF('Pilot Qty'!E12&gt;0,ABS('End of Pilot Deg Calc'!E12-'Main Timing'!E12),0)</f>
        <v>11.070759583105492</v>
      </c>
      <c r="F34" s="4">
        <f>IF('Pilot Qty'!F12&gt;0,ABS('End of Pilot Deg Calc'!F12-'Main Timing'!F12),0)</f>
        <v>10.839797144984535</v>
      </c>
      <c r="G34" s="4">
        <f>IF('Pilot Qty'!G12&gt;0,ABS('End of Pilot Deg Calc'!G12-'Main Timing'!G12),0)</f>
        <v>20.283980222380375</v>
      </c>
      <c r="H34" s="4">
        <f>IF('Pilot Qty'!H12&gt;0,ABS('End of Pilot Deg Calc'!H12-'Main Timing'!H12),0)</f>
        <v>26.119753079644159</v>
      </c>
      <c r="I34" s="4">
        <f>IF('Pilot Qty'!I12&gt;0,ABS('End of Pilot Deg Calc'!I12-'Main Timing'!I12),0)</f>
        <v>35.992980510228733</v>
      </c>
      <c r="J34" s="4">
        <f>IF('Pilot Qty'!J12&gt;0,ABS('End of Pilot Deg Calc'!J12-'Main Timing'!J12),0)</f>
        <v>41.974344865274368</v>
      </c>
      <c r="K34" s="4">
        <f>IF('Pilot Qty'!K12&gt;0,ABS('End of Pilot Deg Calc'!K12-'Main Timing'!K12),0)</f>
        <v>43.979467903120835</v>
      </c>
      <c r="L34" s="4">
        <f>IF('Pilot Qty'!L12&gt;0,ABS('End of Pilot Deg Calc'!L12-'Main Timing'!L12),0)</f>
        <v>44.533323511590268</v>
      </c>
      <c r="M34" s="4">
        <f>IF('Pilot Qty'!M12&gt;0,ABS('End of Pilot Deg Calc'!M12-'Main Timing'!M12),0)</f>
        <v>47.667829231560958</v>
      </c>
      <c r="N34" s="4">
        <f>IF('Pilot Qty'!N12&gt;0,ABS('End of Pilot Deg Calc'!N12-'Main Timing'!N12),0)</f>
        <v>49.743161862991869</v>
      </c>
      <c r="O34" s="4">
        <f>IF('Pilot Qty'!O12&gt;0,ABS('End of Pilot Deg Calc'!O12-'Main Timing'!O12),0)</f>
        <v>50.561452935129985</v>
      </c>
      <c r="P34" s="4">
        <f>IF('Pilot Qty'!P12&gt;0,ABS('End of Pilot Deg Calc'!P12-'Main Timing'!P12),0)</f>
        <v>51.927687571906432</v>
      </c>
      <c r="Q34" s="4">
        <f>IF('Pilot Qty'!Q12&gt;0,ABS('End of Pilot Deg Calc'!Q12-'Main Timing'!Q12),0)</f>
        <v>52.991272959999996</v>
      </c>
      <c r="R34" s="4">
        <f>IF('Pilot Qty'!R12&gt;0,ABS('End of Pilot Deg Calc'!R12-'Main Timing'!R12),0)</f>
        <v>54.045855714166784</v>
      </c>
      <c r="T34" s="67"/>
      <c r="U34" s="2">
        <v>2000</v>
      </c>
      <c r="V34" s="4">
        <v>7.9791746958232848</v>
      </c>
      <c r="W34" s="4">
        <v>9.4781944195977204</v>
      </c>
      <c r="X34" s="4">
        <v>11.070759583105492</v>
      </c>
      <c r="Y34" s="4">
        <v>10.839797144984535</v>
      </c>
      <c r="Z34" s="4">
        <v>20.283980222380375</v>
      </c>
      <c r="AA34" s="4">
        <v>26.119753079644159</v>
      </c>
      <c r="AB34" s="4">
        <v>35.992980510228733</v>
      </c>
      <c r="AC34" s="4">
        <v>41.974344865274368</v>
      </c>
      <c r="AD34" s="4">
        <v>43.979467903120835</v>
      </c>
      <c r="AE34" s="4">
        <v>44.533323511590268</v>
      </c>
      <c r="AF34" s="4">
        <v>47.667829231560958</v>
      </c>
      <c r="AG34" s="4">
        <v>49.743161862991869</v>
      </c>
      <c r="AH34" s="4">
        <v>50.561452935129985</v>
      </c>
      <c r="AI34" s="4">
        <v>51.927687571906432</v>
      </c>
      <c r="AJ34" s="4">
        <v>52.991272959999996</v>
      </c>
      <c r="AK34" s="4">
        <v>54.045855714166784</v>
      </c>
    </row>
    <row r="35" spans="1:37" x14ac:dyDescent="0.25">
      <c r="A35" s="69"/>
      <c r="B35" s="20">
        <v>2200</v>
      </c>
      <c r="C35" s="4">
        <f>IF('Pilot Qty'!C13&gt;0,ABS('End of Pilot Deg Calc'!C13-'Main Timing'!C13),0)</f>
        <v>7.8488181001154294</v>
      </c>
      <c r="D35" s="4">
        <f>IF('Pilot Qty'!D13&gt;0,ABS('End of Pilot Deg Calc'!D13-'Main Timing'!D13),0)</f>
        <v>11.096929218250922</v>
      </c>
      <c r="E35" s="4">
        <f>IF('Pilot Qty'!E13&gt;0,ABS('End of Pilot Deg Calc'!E13-'Main Timing'!E13),0)</f>
        <v>14.262486184297948</v>
      </c>
      <c r="F35" s="4">
        <f>IF('Pilot Qty'!F13&gt;0,ABS('End of Pilot Deg Calc'!F13-'Main Timing'!F13),0)</f>
        <v>15.264184805726206</v>
      </c>
      <c r="G35" s="4">
        <f>IF('Pilot Qty'!G13&gt;0,ABS('End of Pilot Deg Calc'!G13-'Main Timing'!G13),0)</f>
        <v>23.062378244618412</v>
      </c>
      <c r="H35" s="4">
        <f>IF('Pilot Qty'!H13&gt;0,ABS('End of Pilot Deg Calc'!H13-'Main Timing'!H13),0)</f>
        <v>34.860634087608574</v>
      </c>
      <c r="I35" s="4">
        <f>IF('Pilot Qty'!I13&gt;0,ABS('End of Pilot Deg Calc'!I13-'Main Timing'!I13),0)</f>
        <v>40.32440346462635</v>
      </c>
      <c r="J35" s="4">
        <f>IF('Pilot Qty'!J13&gt;0,ABS('End of Pilot Deg Calc'!J13-'Main Timing'!J13),0)</f>
        <v>50.237409794863822</v>
      </c>
      <c r="K35" s="4">
        <f>IF('Pilot Qty'!K13&gt;0,ABS('End of Pilot Deg Calc'!K13-'Main Timing'!K13),0)</f>
        <v>50.609557248000002</v>
      </c>
      <c r="L35" s="4">
        <f>IF('Pilot Qty'!L13&gt;0,ABS('End of Pilot Deg Calc'!L13-'Main Timing'!L13),0)</f>
        <v>50.422366272214909</v>
      </c>
      <c r="M35" s="4">
        <f>IF('Pilot Qty'!M13&gt;0,ABS('End of Pilot Deg Calc'!M13-'Main Timing'!M13),0)</f>
        <v>50.788176526933157</v>
      </c>
      <c r="N35" s="4">
        <f>IF('Pilot Qty'!N13&gt;0,ABS('End of Pilot Deg Calc'!N13-'Main Timing'!N13),0)</f>
        <v>48.742593393593346</v>
      </c>
      <c r="O35" s="4">
        <f>IF('Pilot Qty'!O13&gt;0,ABS('End of Pilot Deg Calc'!O13-'Main Timing'!O13),0)</f>
        <v>48.689387197181951</v>
      </c>
      <c r="P35" s="4">
        <f>IF('Pilot Qty'!P13&gt;0,ABS('End of Pilot Deg Calc'!P13-'Main Timing'!P13),0)</f>
        <v>48.906810262615686</v>
      </c>
      <c r="Q35" s="4">
        <f>IF('Pilot Qty'!Q13&gt;0,ABS('End of Pilot Deg Calc'!Q13-'Main Timing'!Q13),0)</f>
        <v>49.133850315354302</v>
      </c>
      <c r="R35" s="4">
        <f>IF('Pilot Qty'!R13&gt;0,ABS('End of Pilot Deg Calc'!R13-'Main Timing'!R13),0)</f>
        <v>49.348432997839623</v>
      </c>
      <c r="T35" s="67"/>
      <c r="U35" s="2">
        <v>2200</v>
      </c>
      <c r="V35" s="4">
        <v>7.8488181001154294</v>
      </c>
      <c r="W35" s="4">
        <v>11.096929218250922</v>
      </c>
      <c r="X35" s="4">
        <v>14.262486184297948</v>
      </c>
      <c r="Y35" s="4">
        <v>15.264184805726206</v>
      </c>
      <c r="Z35" s="4">
        <v>23.062378244618412</v>
      </c>
      <c r="AA35" s="4">
        <v>34.860634087608574</v>
      </c>
      <c r="AB35" s="4">
        <v>40.32440346462635</v>
      </c>
      <c r="AC35" s="4">
        <v>50.237409794863822</v>
      </c>
      <c r="AD35" s="4">
        <v>50.609557248000002</v>
      </c>
      <c r="AE35" s="4">
        <v>50.422366272214909</v>
      </c>
      <c r="AF35" s="4">
        <v>50.788176526933157</v>
      </c>
      <c r="AG35" s="4">
        <v>48.742593393593346</v>
      </c>
      <c r="AH35" s="4">
        <v>48.689387197181951</v>
      </c>
      <c r="AI35" s="4">
        <v>48.906810262615686</v>
      </c>
      <c r="AJ35" s="4">
        <v>49.133850315354302</v>
      </c>
      <c r="AK35" s="4">
        <v>49.348432997839623</v>
      </c>
    </row>
    <row r="36" spans="1:37" x14ac:dyDescent="0.25">
      <c r="A36" s="69"/>
      <c r="B36" s="20">
        <v>2400</v>
      </c>
      <c r="C36" s="4">
        <f>IF('Pilot Qty'!C14&gt;0,ABS('End of Pilot Deg Calc'!C14-'Main Timing'!C14),0)</f>
        <v>7.6569380000000029</v>
      </c>
      <c r="D36" s="4">
        <f>IF('Pilot Qty'!D14&gt;0,ABS('End of Pilot Deg Calc'!D14-'Main Timing'!D14),0)</f>
        <v>10.011692281545985</v>
      </c>
      <c r="E36" s="4">
        <f>IF('Pilot Qty'!E14&gt;0,ABS('End of Pilot Deg Calc'!E14-'Main Timing'!E14),0)</f>
        <v>10.071348275798144</v>
      </c>
      <c r="F36" s="4">
        <f>IF('Pilot Qty'!F14&gt;0,ABS('End of Pilot Deg Calc'!F14-'Main Timing'!F14),0)</f>
        <v>11.818502016284672</v>
      </c>
      <c r="G36" s="4">
        <f>IF('Pilot Qty'!G14&gt;0,ABS('End of Pilot Deg Calc'!G14-'Main Timing'!G14),0)</f>
        <v>22.638789599739393</v>
      </c>
      <c r="H36" s="4">
        <f>IF('Pilot Qty'!H14&gt;0,ABS('End of Pilot Deg Calc'!H14-'Main Timing'!H14),0)</f>
        <v>33.411326721912189</v>
      </c>
      <c r="I36" s="4">
        <f>IF('Pilot Qty'!I14&gt;0,ABS('End of Pilot Deg Calc'!I14-'Main Timing'!I14),0)</f>
        <v>42.888739150504065</v>
      </c>
      <c r="J36" s="4">
        <f>IF('Pilot Qty'!J14&gt;0,ABS('End of Pilot Deg Calc'!J14-'Main Timing'!J14),0)</f>
        <v>49.919731958886658</v>
      </c>
      <c r="K36" s="4">
        <f>IF('Pilot Qty'!K14&gt;0,ABS('End of Pilot Deg Calc'!K14-'Main Timing'!K14),0)</f>
        <v>49.989154335224114</v>
      </c>
      <c r="L36" s="4">
        <f>IF('Pilot Qty'!L14&gt;0,ABS('End of Pilot Deg Calc'!L14-'Main Timing'!L14),0)</f>
        <v>49.977517209484084</v>
      </c>
      <c r="M36" s="4">
        <f>IF('Pilot Qty'!M14&gt;0,ABS('End of Pilot Deg Calc'!M14-'Main Timing'!M14),0)</f>
        <v>50.483699844131991</v>
      </c>
      <c r="N36" s="4">
        <f>IF('Pilot Qty'!N14&gt;0,ABS('End of Pilot Deg Calc'!N14-'Main Timing'!N14),0)</f>
        <v>48.086663086287714</v>
      </c>
      <c r="O36" s="4">
        <f>IF('Pilot Qty'!O14&gt;0,ABS('End of Pilot Deg Calc'!O14-'Main Timing'!O14),0)</f>
        <v>48.273000177593239</v>
      </c>
      <c r="P36" s="4">
        <f>IF('Pilot Qty'!P14&gt;0,ABS('End of Pilot Deg Calc'!P14-'Main Timing'!P14),0)</f>
        <v>48.515571432938494</v>
      </c>
      <c r="Q36" s="4">
        <f>IF('Pilot Qty'!Q14&gt;0,ABS('End of Pilot Deg Calc'!Q14-'Main Timing'!Q14),0)</f>
        <v>48.119568839021952</v>
      </c>
      <c r="R36" s="4">
        <f>IF('Pilot Qty'!R14&gt;0,ABS('End of Pilot Deg Calc'!R14-'Main Timing'!R14),0)</f>
        <v>48.34511823194665</v>
      </c>
      <c r="T36" s="67"/>
      <c r="U36" s="2">
        <v>2400</v>
      </c>
      <c r="V36" s="4">
        <v>7.6569380000000029</v>
      </c>
      <c r="W36" s="4">
        <v>10.011692281545985</v>
      </c>
      <c r="X36" s="4">
        <v>10.071348275798144</v>
      </c>
      <c r="Y36" s="4">
        <v>11.818502016284672</v>
      </c>
      <c r="Z36" s="4">
        <v>22.638789599739393</v>
      </c>
      <c r="AA36" s="4">
        <v>33.411326721912189</v>
      </c>
      <c r="AB36" s="4">
        <v>42.888739150504065</v>
      </c>
      <c r="AC36" s="4">
        <v>49.919731958886658</v>
      </c>
      <c r="AD36" s="4">
        <v>49.989154335224114</v>
      </c>
      <c r="AE36" s="4">
        <v>49.977517209484084</v>
      </c>
      <c r="AF36" s="4">
        <v>50.483699844131991</v>
      </c>
      <c r="AG36" s="4">
        <v>48.086663086287714</v>
      </c>
      <c r="AH36" s="4">
        <v>48.273000177593239</v>
      </c>
      <c r="AI36" s="4">
        <v>48.515571432938494</v>
      </c>
      <c r="AJ36" s="4">
        <v>48.119568839021952</v>
      </c>
      <c r="AK36" s="4">
        <v>48.34511823194665</v>
      </c>
    </row>
    <row r="37" spans="1:37" x14ac:dyDescent="0.25">
      <c r="A37" s="69"/>
      <c r="B37" s="20">
        <v>2600</v>
      </c>
      <c r="C37" s="4">
        <f>IF('Pilot Qty'!C15&gt;0,ABS('End of Pilot Deg Calc'!C15-'Main Timing'!C15),0)</f>
        <v>7.4649380000000001</v>
      </c>
      <c r="D37" s="4">
        <f>IF('Pilot Qty'!D15&gt;0,ABS('End of Pilot Deg Calc'!D15-'Main Timing'!D15),0)</f>
        <v>9.8504548932485765</v>
      </c>
      <c r="E37" s="4">
        <f>IF('Pilot Qty'!E15&gt;0,ABS('End of Pilot Deg Calc'!E15-'Main Timing'!E15),0)</f>
        <v>9.9591900747514241</v>
      </c>
      <c r="F37" s="4">
        <f>IF('Pilot Qty'!F15&gt;0,ABS('End of Pilot Deg Calc'!F15-'Main Timing'!F15),0)</f>
        <v>11.539142929665026</v>
      </c>
      <c r="G37" s="4">
        <f>IF('Pilot Qty'!G15&gt;0,ABS('End of Pilot Deg Calc'!G15-'Main Timing'!G15),0)</f>
        <v>18.373011649717675</v>
      </c>
      <c r="H37" s="4">
        <f>IF('Pilot Qty'!H15&gt;0,ABS('End of Pilot Deg Calc'!H15-'Main Timing'!H15),0)</f>
        <v>31.594252430893761</v>
      </c>
      <c r="I37" s="4">
        <f>IF('Pilot Qty'!I15&gt;0,ABS('End of Pilot Deg Calc'!I15-'Main Timing'!I15),0)</f>
        <v>39.499910079712734</v>
      </c>
      <c r="J37" s="4">
        <f>IF('Pilot Qty'!J15&gt;0,ABS('End of Pilot Deg Calc'!J15-'Main Timing'!J15),0)</f>
        <v>49.569639707428976</v>
      </c>
      <c r="K37" s="4">
        <f>IF('Pilot Qty'!K15&gt;0,ABS('End of Pilot Deg Calc'!K15-'Main Timing'!K15),0)</f>
        <v>49.528378654190817</v>
      </c>
      <c r="L37" s="4">
        <f>IF('Pilot Qty'!L15&gt;0,ABS('End of Pilot Deg Calc'!L15-'Main Timing'!L15),0)</f>
        <v>49.708962504389071</v>
      </c>
      <c r="M37" s="4">
        <f>IF('Pilot Qty'!M15&gt;0,ABS('End of Pilot Deg Calc'!M15-'Main Timing'!M15),0)</f>
        <v>50.271690730426933</v>
      </c>
      <c r="N37" s="4">
        <f>IF('Pilot Qty'!N15&gt;0,ABS('End of Pilot Deg Calc'!N15-'Main Timing'!N15),0)</f>
        <v>48.994924527380611</v>
      </c>
      <c r="O37" s="4">
        <f>IF('Pilot Qty'!O15&gt;0,ABS('End of Pilot Deg Calc'!O15-'Main Timing'!O15),0)</f>
        <v>49.772190340565366</v>
      </c>
      <c r="P37" s="4">
        <f>IF('Pilot Qty'!P15&gt;0,ABS('End of Pilot Deg Calc'!P15-'Main Timing'!P15),0)</f>
        <v>49.679123777333963</v>
      </c>
      <c r="Q37" s="4">
        <f>IF('Pilot Qty'!Q15&gt;0,ABS('End of Pilot Deg Calc'!Q15-'Main Timing'!Q15),0)</f>
        <v>50.219976260658015</v>
      </c>
      <c r="R37" s="4">
        <f>IF('Pilot Qty'!R15&gt;0,ABS('End of Pilot Deg Calc'!R15-'Main Timing'!R15),0)</f>
        <v>50.873410285850383</v>
      </c>
      <c r="T37" s="67"/>
      <c r="U37" s="2">
        <v>2600</v>
      </c>
      <c r="V37" s="4">
        <v>7.4649380000000001</v>
      </c>
      <c r="W37" s="4">
        <v>9.8504548932485765</v>
      </c>
      <c r="X37" s="4">
        <v>9.9591900747514241</v>
      </c>
      <c r="Y37" s="4">
        <v>11.539142929665026</v>
      </c>
      <c r="Z37" s="4">
        <v>18.373011649717675</v>
      </c>
      <c r="AA37" s="4">
        <v>31.594252430893761</v>
      </c>
      <c r="AB37" s="4">
        <v>39.499910079712734</v>
      </c>
      <c r="AC37" s="4">
        <v>49.569639707428976</v>
      </c>
      <c r="AD37" s="4">
        <v>49.528378654190817</v>
      </c>
      <c r="AE37" s="4">
        <v>49.708962504389071</v>
      </c>
      <c r="AF37" s="4">
        <v>50.271690730426933</v>
      </c>
      <c r="AG37" s="4">
        <v>48.994924527380611</v>
      </c>
      <c r="AH37" s="4">
        <v>49.772190340565366</v>
      </c>
      <c r="AI37" s="4">
        <v>49.679123777333963</v>
      </c>
      <c r="AJ37" s="4">
        <v>50.219976260658015</v>
      </c>
      <c r="AK37" s="4">
        <v>50.873410285850383</v>
      </c>
    </row>
    <row r="38" spans="1:37" x14ac:dyDescent="0.25">
      <c r="A38" s="69"/>
      <c r="B38" s="20">
        <v>2800</v>
      </c>
      <c r="C38" s="4">
        <f>IF('Pilot Qty'!C16&gt;0,ABS('End of Pilot Deg Calc'!C16-'Main Timing'!C16),0)</f>
        <v>7.2729379999999999</v>
      </c>
      <c r="D38" s="4">
        <f>IF('Pilot Qty'!D16&gt;0,ABS('End of Pilot Deg Calc'!D16-'Main Timing'!D16),0)</f>
        <v>8.123983141342336</v>
      </c>
      <c r="E38" s="4">
        <f>IF('Pilot Qty'!E16&gt;0,ABS('End of Pilot Deg Calc'!E16-'Main Timing'!E16),0)</f>
        <v>8.7135065607972688</v>
      </c>
      <c r="F38" s="4">
        <f>IF('Pilot Qty'!F16&gt;0,ABS('End of Pilot Deg Calc'!F16-'Main Timing'!F16),0)</f>
        <v>12.240207826693119</v>
      </c>
      <c r="G38" s="4">
        <f>IF('Pilot Qty'!G16&gt;0,ABS('End of Pilot Deg Calc'!G16-'Main Timing'!G16),0)</f>
        <v>18.147514260836012</v>
      </c>
      <c r="H38" s="4">
        <f>IF('Pilot Qty'!H16&gt;0,ABS('End of Pilot Deg Calc'!H16-'Main Timing'!H16),0)</f>
        <v>31.947105052244481</v>
      </c>
      <c r="I38" s="4">
        <f>IF('Pilot Qty'!I16&gt;0,ABS('End of Pilot Deg Calc'!I16-'Main Timing'!I16),0)</f>
        <v>38.503015952507326</v>
      </c>
      <c r="J38" s="4">
        <f>IF('Pilot Qty'!J16&gt;0,ABS('End of Pilot Deg Calc'!J16-'Main Timing'!J16),0)</f>
        <v>47.93761029636746</v>
      </c>
      <c r="K38" s="4">
        <f>IF('Pilot Qty'!K16&gt;0,ABS('End of Pilot Deg Calc'!K16-'Main Timing'!K16),0)</f>
        <v>49.531628229455819</v>
      </c>
      <c r="L38" s="4">
        <f>IF('Pilot Qty'!L16&gt;0,ABS('End of Pilot Deg Calc'!L16-'Main Timing'!L16),0)</f>
        <v>49.794155360848869</v>
      </c>
      <c r="M38" s="4">
        <f>IF('Pilot Qty'!M16&gt;0,ABS('End of Pilot Deg Calc'!M16-'Main Timing'!M16),0)</f>
        <v>50.234656944000001</v>
      </c>
      <c r="N38" s="4">
        <f>IF('Pilot Qty'!N16&gt;0,ABS('End of Pilot Deg Calc'!N16-'Main Timing'!N16),0)</f>
        <v>48.550953979010252</v>
      </c>
      <c r="O38" s="4">
        <f>IF('Pilot Qty'!O16&gt;0,ABS('End of Pilot Deg Calc'!O16-'Main Timing'!O16),0)</f>
        <v>48.316578979010252</v>
      </c>
      <c r="P38" s="4">
        <f>IF('Pilot Qty'!P16&gt;0,ABS('End of Pilot Deg Calc'!P16-'Main Timing'!P16),0)</f>
        <v>47.223075896093249</v>
      </c>
      <c r="Q38" s="4">
        <f>IF('Pilot Qty'!Q16&gt;0,ABS('End of Pilot Deg Calc'!Q16-'Main Timing'!Q16),0)</f>
        <v>46.400247521101349</v>
      </c>
      <c r="R38" s="4">
        <f>IF('Pilot Qty'!R16&gt;0,ABS('End of Pilot Deg Calc'!R16-'Main Timing'!R16),0)</f>
        <v>46.051200896093249</v>
      </c>
      <c r="T38" s="67"/>
      <c r="U38" s="2">
        <v>2800</v>
      </c>
      <c r="V38" s="4">
        <v>7.2729379999999999</v>
      </c>
      <c r="W38" s="4">
        <v>8.123983141342336</v>
      </c>
      <c r="X38" s="4">
        <v>8.7135065607972688</v>
      </c>
      <c r="Y38" s="4">
        <v>12.240207826693119</v>
      </c>
      <c r="Z38" s="4">
        <v>18.147514260836012</v>
      </c>
      <c r="AA38" s="4">
        <v>31.947105052244481</v>
      </c>
      <c r="AB38" s="4">
        <v>38.503015952507326</v>
      </c>
      <c r="AC38" s="4">
        <v>47.93761029636746</v>
      </c>
      <c r="AD38" s="4">
        <v>49.531628229455819</v>
      </c>
      <c r="AE38" s="4">
        <v>49.794155360848869</v>
      </c>
      <c r="AF38" s="4">
        <v>50.234656944000001</v>
      </c>
      <c r="AG38" s="4">
        <v>48.550953979010252</v>
      </c>
      <c r="AH38" s="4">
        <v>48.316578979010252</v>
      </c>
      <c r="AI38" s="4">
        <v>47.223075896093249</v>
      </c>
      <c r="AJ38" s="4">
        <v>46.400247521101349</v>
      </c>
      <c r="AK38" s="4">
        <v>46.051200896093249</v>
      </c>
    </row>
    <row r="39" spans="1:37" x14ac:dyDescent="0.25">
      <c r="A39" s="69"/>
      <c r="B39" s="20">
        <v>2900</v>
      </c>
      <c r="C39" s="4">
        <f>IF('Pilot Qty'!C17&gt;0,ABS('End of Pilot Deg Calc'!C17-'Main Timing'!C17),0)</f>
        <v>7.1769380000000007</v>
      </c>
      <c r="D39" s="4">
        <f>IF('Pilot Qty'!D17&gt;0,ABS('End of Pilot Deg Calc'!D17-'Main Timing'!D17),0)</f>
        <v>8.3519600267070242</v>
      </c>
      <c r="E39" s="4">
        <f>IF('Pilot Qty'!E17&gt;0,ABS('End of Pilot Deg Calc'!E17-'Main Timing'!E17),0)</f>
        <v>8.4161398379698085</v>
      </c>
      <c r="F39" s="4">
        <f>IF('Pilot Qty'!F17&gt;0,ABS('End of Pilot Deg Calc'!F17-'Main Timing'!F17),0)</f>
        <v>13.364711351095636</v>
      </c>
      <c r="G39" s="4">
        <f>IF('Pilot Qty'!G17&gt;0,ABS('End of Pilot Deg Calc'!G17-'Main Timing'!G17),0)</f>
        <v>16.115831803914496</v>
      </c>
      <c r="H39" s="4">
        <f>IF('Pilot Qty'!H17&gt;0,ABS('End of Pilot Deg Calc'!H17-'Main Timing'!H17),0)</f>
        <v>25.931460595681248</v>
      </c>
      <c r="I39" s="4">
        <f>IF('Pilot Qty'!I17&gt;0,ABS('End of Pilot Deg Calc'!I17-'Main Timing'!I17),0)</f>
        <v>36.496268028739586</v>
      </c>
      <c r="J39" s="4">
        <f>IF('Pilot Qty'!J17&gt;0,ABS('End of Pilot Deg Calc'!J17-'Main Timing'!J17),0)</f>
        <v>40.538549217021327</v>
      </c>
      <c r="K39" s="4">
        <f>IF('Pilot Qty'!K17&gt;0,ABS('End of Pilot Deg Calc'!K17-'Main Timing'!K17),0)</f>
        <v>47.241703098680887</v>
      </c>
      <c r="L39" s="4">
        <f>IF('Pilot Qty'!L17&gt;0,ABS('End of Pilot Deg Calc'!L17-'Main Timing'!L17),0)</f>
        <v>47.45567554968919</v>
      </c>
      <c r="M39" s="4">
        <f>IF('Pilot Qty'!M17&gt;0,ABS('End of Pilot Deg Calc'!M17-'Main Timing'!M17),0)</f>
        <v>49.18165671381086</v>
      </c>
      <c r="N39" s="4">
        <f>IF('Pilot Qty'!N17&gt;0,ABS('End of Pilot Deg Calc'!N17-'Main Timing'!N17),0)</f>
        <v>47.07228171381086</v>
      </c>
      <c r="O39" s="4">
        <f>IF('Pilot Qty'!O17&gt;0,ABS('End of Pilot Deg Calc'!O17-'Main Timing'!O17),0)</f>
        <v>46.13478171381086</v>
      </c>
      <c r="P39" s="4">
        <f>IF('Pilot Qty'!P17&gt;0,ABS('End of Pilot Deg Calc'!P17-'Main Timing'!P17),0)</f>
        <v>46.213959740602171</v>
      </c>
      <c r="Q39" s="4">
        <f>IF('Pilot Qty'!Q17&gt;0,ABS('End of Pilot Deg Calc'!Q17-'Main Timing'!Q17),0)</f>
        <v>45.784798753997826</v>
      </c>
      <c r="R39" s="4">
        <f>IF('Pilot Qty'!R17&gt;0,ABS('End of Pilot Deg Calc'!R17-'Main Timing'!R17),0)</f>
        <v>45.081673753997826</v>
      </c>
      <c r="T39" s="67"/>
      <c r="U39" s="2">
        <v>2900</v>
      </c>
      <c r="V39" s="4">
        <v>7.1769380000000007</v>
      </c>
      <c r="W39" s="4">
        <v>8.3519600267070242</v>
      </c>
      <c r="X39" s="4">
        <v>8.4161398379698085</v>
      </c>
      <c r="Y39" s="4">
        <v>13.364711351095636</v>
      </c>
      <c r="Z39" s="4">
        <v>16.115831803914496</v>
      </c>
      <c r="AA39" s="4">
        <v>25.931460595681248</v>
      </c>
      <c r="AB39" s="4">
        <v>36.496268028739586</v>
      </c>
      <c r="AC39" s="4">
        <v>40.538549217021327</v>
      </c>
      <c r="AD39" s="4">
        <v>47.241703098680887</v>
      </c>
      <c r="AE39" s="4">
        <v>47.45567554968919</v>
      </c>
      <c r="AF39" s="4">
        <v>49.18165671381086</v>
      </c>
      <c r="AG39" s="4">
        <v>47.07228171381086</v>
      </c>
      <c r="AH39" s="4">
        <v>46.13478171381086</v>
      </c>
      <c r="AI39" s="4">
        <v>46.213959740602171</v>
      </c>
      <c r="AJ39" s="4">
        <v>45.784798753997826</v>
      </c>
      <c r="AK39" s="4">
        <v>45.081673753997826</v>
      </c>
    </row>
    <row r="40" spans="1:37" x14ac:dyDescent="0.25">
      <c r="A40" s="69"/>
      <c r="B40" s="20">
        <v>3000</v>
      </c>
      <c r="C40" s="4">
        <f>IF('Pilot Qty'!C18&gt;0,ABS('End of Pilot Deg Calc'!C18-'Main Timing'!C18),0)</f>
        <v>7.0809380000000006</v>
      </c>
      <c r="D40" s="4">
        <f>IF('Pilot Qty'!D18&gt;0,ABS('End of Pilot Deg Calc'!D18-'Main Timing'!D18),0)</f>
        <v>7.0367504229536006</v>
      </c>
      <c r="E40" s="4">
        <f>IF('Pilot Qty'!E18&gt;0,ABS('End of Pilot Deg Calc'!E18-'Main Timing'!E18),0)</f>
        <v>8.0277511930444803</v>
      </c>
      <c r="F40" s="4">
        <f>IF('Pilot Qty'!F18&gt;0,ABS('End of Pilot Deg Calc'!F18-'Main Timing'!F18),0)</f>
        <v>9.0824391930444808</v>
      </c>
      <c r="G40" s="4">
        <f>IF('Pilot Qty'!G18&gt;0,ABS('End of Pilot Deg Calc'!G18-'Main Timing'!G18),0)</f>
        <v>10.003432016706562</v>
      </c>
      <c r="H40" s="4">
        <f>IF('Pilot Qty'!H18&gt;0,ABS('End of Pilot Deg Calc'!H18-'Main Timing'!H18),0)</f>
        <v>18.805320922585441</v>
      </c>
      <c r="I40" s="4">
        <f>IF('Pilot Qty'!I18&gt;0,ABS('End of Pilot Deg Calc'!I18-'Main Timing'!I18),0)</f>
        <v>31.575599986894304</v>
      </c>
      <c r="J40" s="4">
        <f>IF('Pilot Qty'!J18&gt;0,ABS('End of Pilot Deg Calc'!J18-'Main Timing'!J18),0)</f>
        <v>39.298345909486109</v>
      </c>
      <c r="K40" s="4">
        <f>IF('Pilot Qty'!K18&gt;0,ABS('End of Pilot Deg Calc'!K18-'Main Timing'!K18),0)</f>
        <v>44.403213791365822</v>
      </c>
      <c r="L40" s="4">
        <f>IF('Pilot Qty'!L18&gt;0,ABS('End of Pilot Deg Calc'!L18-'Main Timing'!L18),0)</f>
        <v>44.583411986894305</v>
      </c>
      <c r="M40" s="4">
        <f>IF('Pilot Qty'!M18&gt;0,ABS('End of Pilot Deg Calc'!M18-'Main Timing'!M18),0)</f>
        <v>45.29221244226013</v>
      </c>
      <c r="N40" s="4">
        <f>IF('Pilot Qty'!N18&gt;0,ABS('End of Pilot Deg Calc'!N18-'Main Timing'!N18),0)</f>
        <v>45.406883922585436</v>
      </c>
      <c r="O40" s="4">
        <f>IF('Pilot Qty'!O18&gt;0,ABS('End of Pilot Deg Calc'!O18-'Main Timing'!O18),0)</f>
        <v>45.875633922585436</v>
      </c>
      <c r="P40" s="4">
        <f>IF('Pilot Qty'!P18&gt;0,ABS('End of Pilot Deg Calc'!P18-'Main Timing'!P18),0)</f>
        <v>45.875633922585436</v>
      </c>
      <c r="Q40" s="4">
        <f>IF('Pilot Qty'!Q18&gt;0,ABS('End of Pilot Deg Calc'!Q18-'Main Timing'!Q18),0)</f>
        <v>47.753149442260131</v>
      </c>
      <c r="R40" s="4">
        <f>IF('Pilot Qty'!R18&gt;0,ABS('End of Pilot Deg Calc'!R18-'Main Timing'!R18),0)</f>
        <v>47.630286986894305</v>
      </c>
      <c r="T40" s="67"/>
      <c r="U40" s="2">
        <v>3000</v>
      </c>
      <c r="V40" s="4">
        <v>7.0809380000000006</v>
      </c>
      <c r="W40" s="4">
        <v>7.0367504229536006</v>
      </c>
      <c r="X40" s="4">
        <v>8.0277511930444803</v>
      </c>
      <c r="Y40" s="4">
        <v>9.0824391930444808</v>
      </c>
      <c r="Z40" s="4">
        <v>10.003432016706562</v>
      </c>
      <c r="AA40" s="4">
        <v>18.805320922585441</v>
      </c>
      <c r="AB40" s="4">
        <v>31.575599986894304</v>
      </c>
      <c r="AC40" s="4">
        <v>39.298345909486109</v>
      </c>
      <c r="AD40" s="4">
        <v>44.403213791365822</v>
      </c>
      <c r="AE40" s="4">
        <v>44.583411986894305</v>
      </c>
      <c r="AF40" s="4">
        <v>45.29221244226013</v>
      </c>
      <c r="AG40" s="4">
        <v>45.406883922585436</v>
      </c>
      <c r="AH40" s="4">
        <v>45.875633922585436</v>
      </c>
      <c r="AI40" s="4">
        <v>45.875633922585436</v>
      </c>
      <c r="AJ40" s="4">
        <v>47.753149442260131</v>
      </c>
      <c r="AK40" s="4">
        <v>47.630286986894305</v>
      </c>
    </row>
    <row r="41" spans="1:37" x14ac:dyDescent="0.25">
      <c r="A41" s="69"/>
      <c r="B41" s="20">
        <v>3200</v>
      </c>
      <c r="C41" s="4">
        <f>IF('Pilot Qty'!C19&gt;0,ABS('End of Pilot Deg Calc'!C19-'Main Timing'!C19),0)</f>
        <v>6.8889380000000022</v>
      </c>
      <c r="D41" s="4">
        <f>IF('Pilot Qty'!D19&gt;0,ABS('End of Pilot Deg Calc'!D19-'Main Timing'!D19),0)</f>
        <v>6.912509081453738</v>
      </c>
      <c r="E41" s="4">
        <f>IF('Pilot Qty'!E19&gt;0,ABS('End of Pilot Deg Calc'!E19-'Main Timing'!E19),0)</f>
        <v>7.9613231700860601</v>
      </c>
      <c r="F41" s="4">
        <f>IF('Pilot Qty'!F19&gt;0,ABS('End of Pilot Deg Calc'!F19-'Main Timing'!F19),0)</f>
        <v>9.0160111700860579</v>
      </c>
      <c r="G41" s="4">
        <f>IF('Pilot Qty'!G19&gt;0,ABS('End of Pilot Deg Calc'!G19-'Main Timing'!G19),0)</f>
        <v>10.009077715143169</v>
      </c>
      <c r="H41" s="4">
        <f>IF('Pilot Qty'!H19&gt;0,ABS('End of Pilot Deg Calc'!H19-'Main Timing'!H19),0)</f>
        <v>12.786145806194687</v>
      </c>
      <c r="I41" s="4">
        <f>IF('Pilot Qty'!I19&gt;0,ABS('End of Pilot Deg Calc'!I19-'Main Timing'!I19),0)</f>
        <v>19.817395806194689</v>
      </c>
      <c r="J41" s="4">
        <f>IF('Pilot Qty'!J19&gt;0,ABS('End of Pilot Deg Calc'!J19-'Main Timing'!J19),0)</f>
        <v>28.723467906584066</v>
      </c>
      <c r="K41" s="4">
        <f>IF('Pilot Qty'!K19&gt;0,ABS('End of Pilot Deg Calc'!K19-'Main Timing'!K19),0)</f>
        <v>35.582760689203539</v>
      </c>
      <c r="L41" s="4">
        <f>IF('Pilot Qty'!L19&gt;0,ABS('End of Pilot Deg Calc'!L19-'Main Timing'!L19),0)</f>
        <v>35.582760689203539</v>
      </c>
      <c r="M41" s="4">
        <f>IF('Pilot Qty'!M19&gt;0,ABS('End of Pilot Deg Calc'!M19-'Main Timing'!M19),0)</f>
        <v>29.364176239138644</v>
      </c>
      <c r="N41" s="4">
        <f>IF('Pilot Qty'!N19&gt;0,ABS('End of Pilot Deg Calc'!N19-'Main Timing'!N19),0)</f>
        <v>30.01270780619469</v>
      </c>
      <c r="O41" s="4">
        <f>IF('Pilot Qty'!O19&gt;0,ABS('End of Pilot Deg Calc'!O19-'Main Timing'!O19),0)</f>
        <v>32.004895806194689</v>
      </c>
      <c r="P41" s="4">
        <f>IF('Pilot Qty'!P19&gt;0,ABS('End of Pilot Deg Calc'!P19-'Main Timing'!P19),0)</f>
        <v>32.473645806194689</v>
      </c>
      <c r="Q41" s="4">
        <f>IF('Pilot Qty'!Q19&gt;0,ABS('End of Pilot Deg Calc'!Q19-'Main Timing'!Q19),0)</f>
        <v>35.457926239138644</v>
      </c>
      <c r="R41" s="4">
        <f>IF('Pilot Qty'!R19&gt;0,ABS('End of Pilot Deg Calc'!R19-'Main Timing'!R19),0)</f>
        <v>38.387613239138645</v>
      </c>
      <c r="T41" s="67"/>
      <c r="U41" s="2">
        <v>3200</v>
      </c>
      <c r="V41" s="4">
        <v>6.8889380000000022</v>
      </c>
      <c r="W41" s="4">
        <v>6.912509081453738</v>
      </c>
      <c r="X41" s="4">
        <v>7.9613231700860601</v>
      </c>
      <c r="Y41" s="4">
        <v>9.0160111700860579</v>
      </c>
      <c r="Z41" s="4">
        <v>10.009077715143169</v>
      </c>
      <c r="AA41" s="4">
        <v>12.786145806194687</v>
      </c>
      <c r="AB41" s="4">
        <v>19.817395806194689</v>
      </c>
      <c r="AC41" s="4">
        <v>28.723467906584066</v>
      </c>
      <c r="AD41" s="4">
        <v>35.582760689203539</v>
      </c>
      <c r="AE41" s="4">
        <v>35.582760689203539</v>
      </c>
      <c r="AF41" s="4">
        <v>29.364176239138644</v>
      </c>
      <c r="AG41" s="4">
        <v>30.01270780619469</v>
      </c>
      <c r="AH41" s="4">
        <v>32.004895806194689</v>
      </c>
      <c r="AI41" s="4">
        <v>32.473645806194689</v>
      </c>
      <c r="AJ41" s="4">
        <v>35.457926239138644</v>
      </c>
      <c r="AK41" s="4">
        <v>38.387613239138645</v>
      </c>
    </row>
    <row r="42" spans="1:37" x14ac:dyDescent="0.25">
      <c r="A42" s="69"/>
      <c r="B42" s="20">
        <v>3300</v>
      </c>
      <c r="C42" s="4">
        <f>IF('Pilot Qty'!C20&gt;0,ABS('End of Pilot Deg Calc'!C20-'Main Timing'!C20),0)</f>
        <v>6.7929380000000021</v>
      </c>
      <c r="D42" s="4">
        <f>IF('Pilot Qty'!D20&gt;0,ABS('End of Pilot Deg Calc'!D20-'Main Timing'!D20),0)</f>
        <v>6.7842867089991685</v>
      </c>
      <c r="E42" s="4">
        <f>IF('Pilot Qty'!E20&gt;0,ABS('End of Pilot Deg Calc'!E20-'Main Timing'!E20),0)</f>
        <v>7.8238246235787958</v>
      </c>
      <c r="F42" s="4">
        <f>IF('Pilot Qty'!F20&gt;0,ABS('End of Pilot Deg Calc'!F20-'Main Timing'!F20),0)</f>
        <v>8.8912673629012478</v>
      </c>
      <c r="G42" s="4">
        <f>IF('Pilot Qty'!G20&gt;0,ABS('End of Pilot Deg Calc'!G20-'Main Timing'!G20),0)</f>
        <v>9.8797241019504636</v>
      </c>
      <c r="H42" s="4">
        <f>IF('Pilot Qty'!H20&gt;0,ABS('End of Pilot Deg Calc'!H20-'Main Timing'!H20),0)</f>
        <v>11.69605940078579</v>
      </c>
      <c r="I42" s="4">
        <f>IF('Pilot Qty'!I20&gt;0,ABS('End of Pilot Deg Calc'!I20-'Main Timing'!I20),0)</f>
        <v>18.610121400785793</v>
      </c>
      <c r="J42" s="4">
        <f>IF('Pilot Qty'!J20&gt;0,ABS('End of Pilot Deg Calc'!J20-'Main Timing'!J20),0)</f>
        <v>27.633559400785792</v>
      </c>
      <c r="K42" s="4">
        <f>IF('Pilot Qty'!K20&gt;0,ABS('End of Pilot Deg Calc'!K20-'Main Timing'!K20),0)</f>
        <v>35.602309400785792</v>
      </c>
      <c r="L42" s="4">
        <f>IF('Pilot Qty'!L20&gt;0,ABS('End of Pilot Deg Calc'!L20-'Main Timing'!L20),0)</f>
        <v>31.149184400785792</v>
      </c>
      <c r="M42" s="4">
        <f>IF('Pilot Qty'!M20&gt;0,ABS('End of Pilot Deg Calc'!M20-'Main Timing'!M20),0)</f>
        <v>29.156996400785793</v>
      </c>
      <c r="N42" s="4">
        <f>IF('Pilot Qty'!N20&gt;0,ABS('End of Pilot Deg Calc'!N20-'Main Timing'!N20),0)</f>
        <v>28.688246400785793</v>
      </c>
      <c r="O42" s="4">
        <f>IF('Pilot Qty'!O20&gt;0,ABS('End of Pilot Deg Calc'!O20-'Main Timing'!O20),0)</f>
        <v>0</v>
      </c>
      <c r="P42" s="4">
        <f>IF('Pilot Qty'!P20&gt;0,ABS('End of Pilot Deg Calc'!P20-'Main Timing'!P20),0)</f>
        <v>0</v>
      </c>
      <c r="Q42" s="4">
        <f>IF('Pilot Qty'!Q20&gt;0,ABS('End of Pilot Deg Calc'!Q20-'Main Timing'!Q20),0)</f>
        <v>0</v>
      </c>
      <c r="R42" s="4">
        <f>IF('Pilot Qty'!R20&gt;0,ABS('End of Pilot Deg Calc'!R20-'Main Timing'!R20),0)</f>
        <v>0</v>
      </c>
      <c r="T42" s="67"/>
      <c r="U42" s="2">
        <v>3300</v>
      </c>
      <c r="V42" s="4">
        <v>6.7929380000000021</v>
      </c>
      <c r="W42" s="4">
        <v>6.7842867089991685</v>
      </c>
      <c r="X42" s="4">
        <v>7.8238246235787958</v>
      </c>
      <c r="Y42" s="4">
        <v>8.8912673629012478</v>
      </c>
      <c r="Z42" s="4">
        <v>9.8797241019504636</v>
      </c>
      <c r="AA42" s="4">
        <v>11.69605940078579</v>
      </c>
      <c r="AB42" s="4">
        <v>18.610121400785793</v>
      </c>
      <c r="AC42" s="4">
        <v>27.633559400785792</v>
      </c>
      <c r="AD42" s="4">
        <v>35.602309400785792</v>
      </c>
      <c r="AE42" s="4">
        <v>31.149184400785792</v>
      </c>
      <c r="AF42" s="4">
        <v>29.156996400785793</v>
      </c>
      <c r="AG42" s="4">
        <v>28.688246400785793</v>
      </c>
      <c r="AH42" s="4">
        <v>0</v>
      </c>
      <c r="AI42" s="4">
        <v>0</v>
      </c>
      <c r="AJ42" s="4">
        <v>0</v>
      </c>
      <c r="AK42" s="4">
        <v>0</v>
      </c>
    </row>
    <row r="43" spans="1:37" x14ac:dyDescent="0.25">
      <c r="A43" s="69"/>
      <c r="B43" s="20">
        <v>3500</v>
      </c>
      <c r="C43" s="4">
        <f>IF('Pilot Qty'!C21&gt;0,ABS('End of Pilot Deg Calc'!C21-'Main Timing'!C21),0)</f>
        <v>6.600938000000002</v>
      </c>
      <c r="D43" s="4">
        <f>IF('Pilot Qty'!D21&gt;0,ABS('End of Pilot Deg Calc'!D21-'Main Timing'!D21),0)</f>
        <v>6.527841964090026</v>
      </c>
      <c r="E43" s="4">
        <f>IF('Pilot Qty'!E21&gt;0,ABS('End of Pilot Deg Calc'!E21-'Main Timing'!E21),0)</f>
        <v>7.3239951743193608</v>
      </c>
      <c r="F43" s="4">
        <f>IF('Pilot Qty'!F21&gt;0,ABS('End of Pilot Deg Calc'!F21-'Main Timing'!F21),0)</f>
        <v>8.3505444298632536</v>
      </c>
      <c r="G43" s="4">
        <f>IF('Pilot Qty'!G21&gt;0,ABS('End of Pilot Deg Calc'!G21-'Main Timing'!G21),0)</f>
        <v>9.3464518528243214</v>
      </c>
      <c r="H43" s="4">
        <f>IF('Pilot Qty'!H21&gt;0,ABS('End of Pilot Deg Calc'!H21-'Main Timing'!H21),0)</f>
        <v>10.33235357417664</v>
      </c>
      <c r="I43" s="4">
        <f>IF('Pilot Qty'!I21&gt;0,ABS('End of Pilot Deg Calc'!I21-'Main Timing'!I21),0)</f>
        <v>17.36360357417664</v>
      </c>
      <c r="J43" s="4">
        <f>IF('Pilot Qty'!J21&gt;0,ABS('End of Pilot Deg Calc'!J21-'Main Timing'!J21),0)</f>
        <v>26.387041574176639</v>
      </c>
      <c r="K43" s="4">
        <f>IF('Pilot Qty'!K21&gt;0,ABS('End of Pilot Deg Calc'!K21-'Main Timing'!K21),0)</f>
        <v>35.293291574176635</v>
      </c>
      <c r="L43" s="4">
        <f>IF('Pilot Qty'!L21&gt;0,ABS('End of Pilot Deg Calc'!L21-'Main Timing'!L21),0)</f>
        <v>30.840166574176639</v>
      </c>
      <c r="M43" s="4">
        <f>IF('Pilot Qty'!M21&gt;0,ABS('End of Pilot Deg Calc'!M21-'Main Timing'!M21),0)</f>
        <v>28.84797857417664</v>
      </c>
      <c r="N43" s="4">
        <f>IF('Pilot Qty'!N21&gt;0,ABS('End of Pilot Deg Calc'!N21-'Main Timing'!N21),0)</f>
        <v>28.37922857417664</v>
      </c>
      <c r="O43" s="4">
        <f>IF('Pilot Qty'!O21&gt;0,ABS('End of Pilot Deg Calc'!O21-'Main Timing'!O21),0)</f>
        <v>0</v>
      </c>
      <c r="P43" s="4">
        <f>IF('Pilot Qty'!P21&gt;0,ABS('End of Pilot Deg Calc'!P21-'Main Timing'!P21),0)</f>
        <v>0</v>
      </c>
      <c r="Q43" s="4">
        <f>IF('Pilot Qty'!Q21&gt;0,ABS('End of Pilot Deg Calc'!Q21-'Main Timing'!Q21),0)</f>
        <v>0</v>
      </c>
      <c r="R43" s="4">
        <f>IF('Pilot Qty'!R21&gt;0,ABS('End of Pilot Deg Calc'!R21-'Main Timing'!R21),0)</f>
        <v>0</v>
      </c>
      <c r="T43" s="67"/>
      <c r="U43" s="2">
        <v>3500</v>
      </c>
      <c r="V43" s="4">
        <v>6.600938000000002</v>
      </c>
      <c r="W43" s="4">
        <v>6.527841964090026</v>
      </c>
      <c r="X43" s="4">
        <v>7.3239951743193608</v>
      </c>
      <c r="Y43" s="4">
        <v>8.3505444298632536</v>
      </c>
      <c r="Z43" s="4">
        <v>9.3464518528243214</v>
      </c>
      <c r="AA43" s="4">
        <v>10.33235357417664</v>
      </c>
      <c r="AB43" s="4">
        <v>17.36360357417664</v>
      </c>
      <c r="AC43" s="4">
        <v>26.387041574176639</v>
      </c>
      <c r="AD43" s="4">
        <v>35.293291574176635</v>
      </c>
      <c r="AE43" s="4">
        <v>30.840166574176639</v>
      </c>
      <c r="AF43" s="4">
        <v>28.84797857417664</v>
      </c>
      <c r="AG43" s="4">
        <v>28.37922857417664</v>
      </c>
      <c r="AH43" s="4">
        <v>0</v>
      </c>
      <c r="AI43" s="4">
        <v>0</v>
      </c>
      <c r="AJ43" s="4">
        <v>0</v>
      </c>
      <c r="AK43" s="4">
        <v>0</v>
      </c>
    </row>
  </sheetData>
  <sheetProtection password="BAE5" sheet="1" objects="1" scenarios="1"/>
  <mergeCells count="12">
    <mergeCell ref="A23:B24"/>
    <mergeCell ref="C23:R23"/>
    <mergeCell ref="T23:U24"/>
    <mergeCell ref="V23:AK23"/>
    <mergeCell ref="A25:A43"/>
    <mergeCell ref="T25:T43"/>
    <mergeCell ref="C1:R1"/>
    <mergeCell ref="A3:A21"/>
    <mergeCell ref="A1:B2"/>
    <mergeCell ref="T1:U2"/>
    <mergeCell ref="V1:AK1"/>
    <mergeCell ref="T3:T21"/>
  </mergeCells>
  <conditionalFormatting sqref="C3:R2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AK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R4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5:AK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AK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5:AK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:AK43"/>
  <sheetViews>
    <sheetView topLeftCell="A4" zoomScaleNormal="100" workbookViewId="0">
      <selection activeCell="A23" sqref="A23:R24"/>
    </sheetView>
  </sheetViews>
  <sheetFormatPr defaultColWidth="8.85546875" defaultRowHeight="15" x14ac:dyDescent="0.25"/>
  <cols>
    <col min="1" max="1" width="8" style="1" customWidth="1"/>
    <col min="2" max="2" width="12.85546875" style="1" customWidth="1"/>
    <col min="3" max="10" width="6.28515625" style="1" bestFit="1" customWidth="1"/>
    <col min="11" max="18" width="5" style="1" bestFit="1" customWidth="1"/>
    <col min="19" max="19" width="8.85546875" style="1"/>
    <col min="20" max="20" width="5.7109375" style="1" bestFit="1" customWidth="1"/>
    <col min="21" max="29" width="6.28515625" style="1" bestFit="1" customWidth="1"/>
    <col min="30" max="37" width="5" style="1" bestFit="1" customWidth="1"/>
    <col min="38" max="16384" width="8.85546875" style="1"/>
  </cols>
  <sheetData>
    <row r="1" spans="1:37" x14ac:dyDescent="0.25">
      <c r="A1" s="69" t="s">
        <v>32</v>
      </c>
      <c r="B1" s="69"/>
      <c r="C1" s="70" t="s">
        <v>10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T1" s="67" t="s">
        <v>0</v>
      </c>
      <c r="U1" s="67"/>
      <c r="V1" s="68" t="s">
        <v>10</v>
      </c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</row>
    <row r="2" spans="1:37" x14ac:dyDescent="0.25">
      <c r="A2" s="69"/>
      <c r="B2" s="69"/>
      <c r="C2" s="20">
        <v>0</v>
      </c>
      <c r="D2" s="20">
        <v>10</v>
      </c>
      <c r="E2" s="20">
        <v>20</v>
      </c>
      <c r="F2" s="20">
        <v>30</v>
      </c>
      <c r="G2" s="20">
        <v>45</v>
      </c>
      <c r="H2" s="20">
        <v>55</v>
      </c>
      <c r="I2" s="20">
        <v>65</v>
      </c>
      <c r="J2" s="20">
        <v>75</v>
      </c>
      <c r="K2" s="20">
        <v>85</v>
      </c>
      <c r="L2" s="20">
        <v>95</v>
      </c>
      <c r="M2" s="20">
        <v>110</v>
      </c>
      <c r="N2" s="20">
        <v>120</v>
      </c>
      <c r="O2" s="20">
        <v>125</v>
      </c>
      <c r="P2" s="20">
        <v>130</v>
      </c>
      <c r="Q2" s="20">
        <v>135</v>
      </c>
      <c r="R2" s="20">
        <v>140</v>
      </c>
      <c r="T2" s="67"/>
      <c r="U2" s="67"/>
      <c r="V2" s="2">
        <v>0</v>
      </c>
      <c r="W2" s="2">
        <v>10</v>
      </c>
      <c r="X2" s="2">
        <v>20</v>
      </c>
      <c r="Y2" s="2">
        <v>30</v>
      </c>
      <c r="Z2" s="2">
        <v>45</v>
      </c>
      <c r="AA2" s="2">
        <v>55</v>
      </c>
      <c r="AB2" s="2">
        <v>65</v>
      </c>
      <c r="AC2" s="2">
        <v>75</v>
      </c>
      <c r="AD2" s="2">
        <v>85</v>
      </c>
      <c r="AE2" s="2">
        <v>95</v>
      </c>
      <c r="AF2" s="2">
        <v>110</v>
      </c>
      <c r="AG2" s="2">
        <v>120</v>
      </c>
      <c r="AH2" s="2">
        <v>125</v>
      </c>
      <c r="AI2" s="2">
        <v>130</v>
      </c>
      <c r="AJ2" s="2">
        <v>135</v>
      </c>
      <c r="AK2" s="2">
        <v>140</v>
      </c>
    </row>
    <row r="3" spans="1:37" x14ac:dyDescent="0.25">
      <c r="A3" s="69" t="s">
        <v>7</v>
      </c>
      <c r="B3" s="20">
        <v>620</v>
      </c>
      <c r="C3" s="3">
        <f>IF('Post Qty'!C3&gt;0,(('Post Timing'!C3*60*1000000)/($B3*360)),0)</f>
        <v>0</v>
      </c>
      <c r="D3" s="3">
        <f>IF('Post Qty'!D3&gt;0,(('Post Timing'!D3*60*1000000)/($B3*360)),0)</f>
        <v>0</v>
      </c>
      <c r="E3" s="3">
        <f>IF('Post Qty'!E3&gt;0,(('Post Timing'!E3*60*1000000)/($B3*360)),0)</f>
        <v>0</v>
      </c>
      <c r="F3" s="3">
        <f>IF('Post Qty'!F3&gt;0,(('Post Timing'!F3*60*1000000)/($B3*360)),0)</f>
        <v>0</v>
      </c>
      <c r="G3" s="3">
        <f>IF('Post Qty'!G3&gt;0,(('Post Timing'!G3*60*1000000)/($B3*360)),0)</f>
        <v>0</v>
      </c>
      <c r="H3" s="3">
        <f>IF('Post Qty'!H3&gt;0,(('Post Timing'!H3*60*1000000)/($B3*360)),0)</f>
        <v>0</v>
      </c>
      <c r="I3" s="3">
        <f>IF('Post Qty'!I3&gt;0,(('Post Timing'!I3*60*1000000)/($B3*360)),0)</f>
        <v>0</v>
      </c>
      <c r="J3" s="3">
        <f>IF('Post Qty'!J3&gt;0,(('Post Timing'!J3*60*1000000)/($B3*360)),0)</f>
        <v>0</v>
      </c>
      <c r="K3" s="3">
        <f>IF('Post Qty'!K3&gt;0,(('Post Timing'!K3*60*1000000)/($B3*360)),0)</f>
        <v>0</v>
      </c>
      <c r="L3" s="3">
        <f>IF('Post Qty'!L3&gt;0,(('Post Timing'!L3*60*1000000)/($B3*360)),0)</f>
        <v>0</v>
      </c>
      <c r="M3" s="3">
        <f>IF('Post Qty'!M3&gt;0,(('Post Timing'!M3*60*1000000)/($B3*360)),0)</f>
        <v>0</v>
      </c>
      <c r="N3" s="3">
        <f>IF('Post Qty'!N3&gt;0,(('Post Timing'!N3*60*1000000)/($B3*360)),0)</f>
        <v>0</v>
      </c>
      <c r="O3" s="3">
        <f>IF('Post Qty'!O3&gt;0,(('Post Timing'!O3*60*1000000)/($B3*360)),0)</f>
        <v>0</v>
      </c>
      <c r="P3" s="3">
        <f>IF('Post Qty'!P3&gt;0,(('Post Timing'!P3*60*1000000)/($B3*360)),0)</f>
        <v>0</v>
      </c>
      <c r="Q3" s="3">
        <f>IF('Post Qty'!Q3&gt;0,(('Post Timing'!Q3*60*1000000)/($B3*360)),0)</f>
        <v>0</v>
      </c>
      <c r="R3" s="3">
        <f>IF('Post Qty'!R3&gt;0,(('Post Timing'!R3*60*1000000)/($B3*360)),0)</f>
        <v>0</v>
      </c>
      <c r="T3" s="67" t="s">
        <v>7</v>
      </c>
      <c r="U3" s="2">
        <v>620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</row>
    <row r="4" spans="1:37" x14ac:dyDescent="0.25">
      <c r="A4" s="69"/>
      <c r="B4" s="20">
        <v>650</v>
      </c>
      <c r="C4" s="3">
        <f>IF('Post Qty'!C4&gt;0,(('Post Timing'!C4*60*1000000)/($B4*360)),0)</f>
        <v>0</v>
      </c>
      <c r="D4" s="3">
        <f>IF('Post Qty'!D4&gt;0,(('Post Timing'!D4*60*1000000)/($B4*360)),0)</f>
        <v>0</v>
      </c>
      <c r="E4" s="3">
        <f>IF('Post Qty'!E4&gt;0,(('Post Timing'!E4*60*1000000)/($B4*360)),0)</f>
        <v>0</v>
      </c>
      <c r="F4" s="3">
        <f>IF('Post Qty'!F4&gt;0,(('Post Timing'!F4*60*1000000)/($B4*360)),0)</f>
        <v>0</v>
      </c>
      <c r="G4" s="3">
        <f>IF('Post Qty'!G4&gt;0,(('Post Timing'!G4*60*1000000)/($B4*360)),0)</f>
        <v>0</v>
      </c>
      <c r="H4" s="3">
        <f>IF('Post Qty'!H4&gt;0,(('Post Timing'!H4*60*1000000)/($B4*360)),0)</f>
        <v>0</v>
      </c>
      <c r="I4" s="3">
        <f>IF('Post Qty'!I4&gt;0,(('Post Timing'!I4*60*1000000)/($B4*360)),0)</f>
        <v>0</v>
      </c>
      <c r="J4" s="3">
        <f>IF('Post Qty'!J4&gt;0,(('Post Timing'!J4*60*1000000)/($B4*360)),0)</f>
        <v>0</v>
      </c>
      <c r="K4" s="3">
        <f>IF('Post Qty'!K4&gt;0,(('Post Timing'!K4*60*1000000)/($B4*360)),0)</f>
        <v>0</v>
      </c>
      <c r="L4" s="3">
        <f>IF('Post Qty'!L4&gt;0,(('Post Timing'!L4*60*1000000)/($B4*360)),0)</f>
        <v>0</v>
      </c>
      <c r="M4" s="3">
        <f>IF('Post Qty'!M4&gt;0,(('Post Timing'!M4*60*1000000)/($B4*360)),0)</f>
        <v>0</v>
      </c>
      <c r="N4" s="3">
        <f>IF('Post Qty'!N4&gt;0,(('Post Timing'!N4*60*1000000)/($B4*360)),0)</f>
        <v>0</v>
      </c>
      <c r="O4" s="3">
        <f>IF('Post Qty'!O4&gt;0,(('Post Timing'!O4*60*1000000)/($B4*360)),0)</f>
        <v>0</v>
      </c>
      <c r="P4" s="3">
        <f>IF('Post Qty'!P4&gt;0,(('Post Timing'!P4*60*1000000)/($B4*360)),0)</f>
        <v>0</v>
      </c>
      <c r="Q4" s="3">
        <f>IF('Post Qty'!Q4&gt;0,(('Post Timing'!Q4*60*1000000)/($B4*360)),0)</f>
        <v>0</v>
      </c>
      <c r="R4" s="3">
        <f>IF('Post Qty'!R4&gt;0,(('Post Timing'!R4*60*1000000)/($B4*360)),0)</f>
        <v>0</v>
      </c>
      <c r="T4" s="67"/>
      <c r="U4" s="2">
        <v>650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</row>
    <row r="5" spans="1:37" x14ac:dyDescent="0.25">
      <c r="A5" s="69"/>
      <c r="B5" s="20">
        <v>800</v>
      </c>
      <c r="C5" s="3">
        <f>IF('Post Qty'!C5&gt;0,(('Post Timing'!C5*60*1000000)/($B5*360)),0)</f>
        <v>0</v>
      </c>
      <c r="D5" s="3">
        <f>IF('Post Qty'!D5&gt;0,(('Post Timing'!D5*60*1000000)/($B5*360)),0)</f>
        <v>0</v>
      </c>
      <c r="E5" s="3">
        <f>IF('Post Qty'!E5&gt;0,(('Post Timing'!E5*60*1000000)/($B5*360)),0)</f>
        <v>0</v>
      </c>
      <c r="F5" s="3">
        <f>IF('Post Qty'!F5&gt;0,(('Post Timing'!F5*60*1000000)/($B5*360)),0)</f>
        <v>0</v>
      </c>
      <c r="G5" s="3">
        <f>IF('Post Qty'!G5&gt;0,(('Post Timing'!G5*60*1000000)/($B5*360)),0)</f>
        <v>0</v>
      </c>
      <c r="H5" s="3">
        <f>IF('Post Qty'!H5&gt;0,(('Post Timing'!H5*60*1000000)/($B5*360)),0)</f>
        <v>0</v>
      </c>
      <c r="I5" s="3">
        <f>IF('Post Qty'!I5&gt;0,(('Post Timing'!I5*60*1000000)/($B5*360)),0)</f>
        <v>0</v>
      </c>
      <c r="J5" s="3">
        <f>IF('Post Qty'!J5&gt;0,(('Post Timing'!J5*60*1000000)/($B5*360)),0)</f>
        <v>0</v>
      </c>
      <c r="K5" s="3">
        <f>IF('Post Qty'!K5&gt;0,(('Post Timing'!K5*60*1000000)/($B5*360)),0)</f>
        <v>0</v>
      </c>
      <c r="L5" s="3">
        <f>IF('Post Qty'!L5&gt;0,(('Post Timing'!L5*60*1000000)/($B5*360)),0)</f>
        <v>0</v>
      </c>
      <c r="M5" s="3">
        <f>IF('Post Qty'!M5&gt;0,(('Post Timing'!M5*60*1000000)/($B5*360)),0)</f>
        <v>0</v>
      </c>
      <c r="N5" s="3">
        <f>IF('Post Qty'!N5&gt;0,(('Post Timing'!N5*60*1000000)/($B5*360)),0)</f>
        <v>0</v>
      </c>
      <c r="O5" s="3">
        <f>IF('Post Qty'!O5&gt;0,(('Post Timing'!O5*60*1000000)/($B5*360)),0)</f>
        <v>0</v>
      </c>
      <c r="P5" s="3">
        <f>IF('Post Qty'!P5&gt;0,(('Post Timing'!P5*60*1000000)/($B5*360)),0)</f>
        <v>0</v>
      </c>
      <c r="Q5" s="3">
        <f>IF('Post Qty'!Q5&gt;0,(('Post Timing'!Q5*60*1000000)/($B5*360)),0)</f>
        <v>0</v>
      </c>
      <c r="R5" s="3">
        <f>IF('Post Qty'!R5&gt;0,(('Post Timing'!R5*60*1000000)/($B5*360)),0)</f>
        <v>0</v>
      </c>
      <c r="T5" s="67"/>
      <c r="U5" s="2">
        <v>800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</row>
    <row r="6" spans="1:37" x14ac:dyDescent="0.25">
      <c r="A6" s="69"/>
      <c r="B6" s="20">
        <v>1000</v>
      </c>
      <c r="C6" s="3">
        <f>IF('Post Qty'!C6&gt;0,(('Post Timing'!C6*60*1000000)/($B6*360)),0)</f>
        <v>0</v>
      </c>
      <c r="D6" s="3">
        <f>IF('Post Qty'!D6&gt;0,(('Post Timing'!D6*60*1000000)/($B6*360)),0)</f>
        <v>1835.9375</v>
      </c>
      <c r="E6" s="3">
        <f>IF('Post Qty'!E6&gt;0,(('Post Timing'!E6*60*1000000)/($B6*360)),0)</f>
        <v>1835.9375</v>
      </c>
      <c r="F6" s="3">
        <f>IF('Post Qty'!F6&gt;0,(('Post Timing'!F6*60*1000000)/($B6*360)),0)</f>
        <v>1835.9375</v>
      </c>
      <c r="G6" s="3">
        <f>IF('Post Qty'!G6&gt;0,(('Post Timing'!G6*60*1000000)/($B6*360)),0)</f>
        <v>1835.9375</v>
      </c>
      <c r="H6" s="3">
        <f>IF('Post Qty'!H6&gt;0,(('Post Timing'!H6*60*1000000)/($B6*360)),0)</f>
        <v>0</v>
      </c>
      <c r="I6" s="3">
        <f>IF('Post Qty'!I6&gt;0,(('Post Timing'!I6*60*1000000)/($B6*360)),0)</f>
        <v>0</v>
      </c>
      <c r="J6" s="3">
        <f>IF('Post Qty'!J6&gt;0,(('Post Timing'!J6*60*1000000)/($B6*360)),0)</f>
        <v>0</v>
      </c>
      <c r="K6" s="3">
        <f>IF('Post Qty'!K6&gt;0,(('Post Timing'!K6*60*1000000)/($B6*360)),0)</f>
        <v>0</v>
      </c>
      <c r="L6" s="3">
        <f>IF('Post Qty'!L6&gt;0,(('Post Timing'!L6*60*1000000)/($B6*360)),0)</f>
        <v>0</v>
      </c>
      <c r="M6" s="3">
        <f>IF('Post Qty'!M6&gt;0,(('Post Timing'!M6*60*1000000)/($B6*360)),0)</f>
        <v>0</v>
      </c>
      <c r="N6" s="3">
        <f>IF('Post Qty'!N6&gt;0,(('Post Timing'!N6*60*1000000)/($B6*360)),0)</f>
        <v>0</v>
      </c>
      <c r="O6" s="3">
        <f>IF('Post Qty'!O6&gt;0,(('Post Timing'!O6*60*1000000)/($B6*360)),0)</f>
        <v>0</v>
      </c>
      <c r="P6" s="3">
        <f>IF('Post Qty'!P6&gt;0,(('Post Timing'!P6*60*1000000)/($B6*360)),0)</f>
        <v>0</v>
      </c>
      <c r="Q6" s="3">
        <f>IF('Post Qty'!Q6&gt;0,(('Post Timing'!Q6*60*1000000)/($B6*360)),0)</f>
        <v>0</v>
      </c>
      <c r="R6" s="3">
        <f>IF('Post Qty'!R6&gt;0,(('Post Timing'!R6*60*1000000)/($B6*360)),0)</f>
        <v>0</v>
      </c>
      <c r="T6" s="67"/>
      <c r="U6" s="2">
        <v>1000</v>
      </c>
      <c r="V6" s="3">
        <v>0</v>
      </c>
      <c r="W6" s="3">
        <v>1835.9375</v>
      </c>
      <c r="X6" s="3">
        <v>1835.9375</v>
      </c>
      <c r="Y6" s="3">
        <v>1835.9375</v>
      </c>
      <c r="Z6" s="3">
        <v>1835.9375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</row>
    <row r="7" spans="1:37" x14ac:dyDescent="0.25">
      <c r="A7" s="69"/>
      <c r="B7" s="20">
        <v>1200</v>
      </c>
      <c r="C7" s="3">
        <f>IF('Post Qty'!C7&gt;0,(('Post Timing'!C7*60*1000000)/($B7*360)),0)</f>
        <v>0</v>
      </c>
      <c r="D7" s="3">
        <f>IF('Post Qty'!D7&gt;0,(('Post Timing'!D7*60*1000000)/($B7*360)),0)</f>
        <v>1871.744861111111</v>
      </c>
      <c r="E7" s="3">
        <f>IF('Post Qty'!E7&gt;0,(('Post Timing'!E7*60*1000000)/($B7*360)),0)</f>
        <v>1871.744861111111</v>
      </c>
      <c r="F7" s="3">
        <f>IF('Post Qty'!F7&gt;0,(('Post Timing'!F7*60*1000000)/($B7*360)),0)</f>
        <v>1871.744861111111</v>
      </c>
      <c r="G7" s="3">
        <f>IF('Post Qty'!G7&gt;0,(('Post Timing'!G7*60*1000000)/($B7*360)),0)</f>
        <v>1871.744861111111</v>
      </c>
      <c r="H7" s="3">
        <f>IF('Post Qty'!H7&gt;0,(('Post Timing'!H7*60*1000000)/($B7*360)),0)</f>
        <v>1871.744861111111</v>
      </c>
      <c r="I7" s="3">
        <f>IF('Post Qty'!I7&gt;0,(('Post Timing'!I7*60*1000000)/($B7*360)),0)</f>
        <v>0</v>
      </c>
      <c r="J7" s="3">
        <f>IF('Post Qty'!J7&gt;0,(('Post Timing'!J7*60*1000000)/($B7*360)),0)</f>
        <v>0</v>
      </c>
      <c r="K7" s="3">
        <f>IF('Post Qty'!K7&gt;0,(('Post Timing'!K7*60*1000000)/($B7*360)),0)</f>
        <v>0</v>
      </c>
      <c r="L7" s="3">
        <f>IF('Post Qty'!L7&gt;0,(('Post Timing'!L7*60*1000000)/($B7*360)),0)</f>
        <v>0</v>
      </c>
      <c r="M7" s="3">
        <f>IF('Post Qty'!M7&gt;0,(('Post Timing'!M7*60*1000000)/($B7*360)),0)</f>
        <v>0</v>
      </c>
      <c r="N7" s="3">
        <f>IF('Post Qty'!N7&gt;0,(('Post Timing'!N7*60*1000000)/($B7*360)),0)</f>
        <v>0</v>
      </c>
      <c r="O7" s="3">
        <f>IF('Post Qty'!O7&gt;0,(('Post Timing'!O7*60*1000000)/($B7*360)),0)</f>
        <v>0</v>
      </c>
      <c r="P7" s="3">
        <f>IF('Post Qty'!P7&gt;0,(('Post Timing'!P7*60*1000000)/($B7*360)),0)</f>
        <v>0</v>
      </c>
      <c r="Q7" s="3">
        <f>IF('Post Qty'!Q7&gt;0,(('Post Timing'!Q7*60*1000000)/($B7*360)),0)</f>
        <v>0</v>
      </c>
      <c r="R7" s="3">
        <f>IF('Post Qty'!R7&gt;0,(('Post Timing'!R7*60*1000000)/($B7*360)),0)</f>
        <v>0</v>
      </c>
      <c r="T7" s="67"/>
      <c r="U7" s="2">
        <v>1200</v>
      </c>
      <c r="V7" s="3">
        <v>0</v>
      </c>
      <c r="W7" s="3">
        <v>1871.744861111111</v>
      </c>
      <c r="X7" s="3">
        <v>1871.744861111111</v>
      </c>
      <c r="Y7" s="3">
        <v>1871.744861111111</v>
      </c>
      <c r="Z7" s="3">
        <v>1871.744861111111</v>
      </c>
      <c r="AA7" s="3">
        <v>1871.744861111111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</row>
    <row r="8" spans="1:37" x14ac:dyDescent="0.25">
      <c r="A8" s="69"/>
      <c r="B8" s="20">
        <v>1400</v>
      </c>
      <c r="C8" s="3">
        <f>IF('Post Qty'!C8&gt;0,(('Post Timing'!C8*60*1000000)/($B8*360)),0)</f>
        <v>0</v>
      </c>
      <c r="D8" s="3">
        <f>IF('Post Qty'!D8&gt;0,(('Post Timing'!D8*60*1000000)/($B8*360)),0)</f>
        <v>1674.1071428571429</v>
      </c>
      <c r="E8" s="3">
        <f>IF('Post Qty'!E8&gt;0,(('Post Timing'!E8*60*1000000)/($B8*360)),0)</f>
        <v>1674.1071428571429</v>
      </c>
      <c r="F8" s="3">
        <f>IF('Post Qty'!F8&gt;0,(('Post Timing'!F8*60*1000000)/($B8*360)),0)</f>
        <v>1674.1071428571429</v>
      </c>
      <c r="G8" s="3">
        <f>IF('Post Qty'!G8&gt;0,(('Post Timing'!G8*60*1000000)/($B8*360)),0)</f>
        <v>1674.1071428571429</v>
      </c>
      <c r="H8" s="3">
        <f>IF('Post Qty'!H8&gt;0,(('Post Timing'!H8*60*1000000)/($B8*360)),0)</f>
        <v>1674.1071428571429</v>
      </c>
      <c r="I8" s="3">
        <f>IF('Post Qty'!I8&gt;0,(('Post Timing'!I8*60*1000000)/($B8*360)),0)</f>
        <v>1674.1071428571429</v>
      </c>
      <c r="J8" s="3">
        <f>IF('Post Qty'!J8&gt;0,(('Post Timing'!J8*60*1000000)/($B8*360)),0)</f>
        <v>0</v>
      </c>
      <c r="K8" s="3">
        <f>IF('Post Qty'!K8&gt;0,(('Post Timing'!K8*60*1000000)/($B8*360)),0)</f>
        <v>0</v>
      </c>
      <c r="L8" s="3">
        <f>IF('Post Qty'!L8&gt;0,(('Post Timing'!L8*60*1000000)/($B8*360)),0)</f>
        <v>0</v>
      </c>
      <c r="M8" s="3">
        <f>IF('Post Qty'!M8&gt;0,(('Post Timing'!M8*60*1000000)/($B8*360)),0)</f>
        <v>0</v>
      </c>
      <c r="N8" s="3">
        <f>IF('Post Qty'!N8&gt;0,(('Post Timing'!N8*60*1000000)/($B8*360)),0)</f>
        <v>0</v>
      </c>
      <c r="O8" s="3">
        <f>IF('Post Qty'!O8&gt;0,(('Post Timing'!O8*60*1000000)/($B8*360)),0)</f>
        <v>0</v>
      </c>
      <c r="P8" s="3">
        <f>IF('Post Qty'!P8&gt;0,(('Post Timing'!P8*60*1000000)/($B8*360)),0)</f>
        <v>0</v>
      </c>
      <c r="Q8" s="3">
        <f>IF('Post Qty'!Q8&gt;0,(('Post Timing'!Q8*60*1000000)/($B8*360)),0)</f>
        <v>0</v>
      </c>
      <c r="R8" s="3">
        <f>IF('Post Qty'!R8&gt;0,(('Post Timing'!R8*60*1000000)/($B8*360)),0)</f>
        <v>0</v>
      </c>
      <c r="T8" s="67"/>
      <c r="U8" s="2">
        <v>1400</v>
      </c>
      <c r="V8" s="3">
        <v>0</v>
      </c>
      <c r="W8" s="3">
        <v>1674.1071428571429</v>
      </c>
      <c r="X8" s="3">
        <v>1674.1071428571429</v>
      </c>
      <c r="Y8" s="3">
        <v>1674.1071428571429</v>
      </c>
      <c r="Z8" s="3">
        <v>1674.1071428571429</v>
      </c>
      <c r="AA8" s="3">
        <v>1674.1071428571429</v>
      </c>
      <c r="AB8" s="3">
        <v>1674.1071428571429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</row>
    <row r="9" spans="1:37" x14ac:dyDescent="0.25">
      <c r="A9" s="69"/>
      <c r="B9" s="20">
        <v>1550</v>
      </c>
      <c r="C9" s="3">
        <f>IF('Post Qty'!C9&gt;0,(('Post Timing'!C9*60*1000000)/($B9*360)),0)</f>
        <v>0</v>
      </c>
      <c r="D9" s="3">
        <f>IF('Post Qty'!D9&gt;0,(('Post Timing'!D9*60*1000000)/($B9*360)),0)</f>
        <v>1575.1008602150537</v>
      </c>
      <c r="E9" s="3">
        <f>IF('Post Qty'!E9&gt;0,(('Post Timing'!E9*60*1000000)/($B9*360)),0)</f>
        <v>1575.1008602150537</v>
      </c>
      <c r="F9" s="3">
        <f>IF('Post Qty'!F9&gt;0,(('Post Timing'!F9*60*1000000)/($B9*360)),0)</f>
        <v>1575.1008602150537</v>
      </c>
      <c r="G9" s="3">
        <f>IF('Post Qty'!G9&gt;0,(('Post Timing'!G9*60*1000000)/($B9*360)),0)</f>
        <v>1575.1008602150537</v>
      </c>
      <c r="H9" s="3">
        <f>IF('Post Qty'!H9&gt;0,(('Post Timing'!H9*60*1000000)/($B9*360)),0)</f>
        <v>1575.1008602150537</v>
      </c>
      <c r="I9" s="3">
        <f>IF('Post Qty'!I9&gt;0,(('Post Timing'!I9*60*1000000)/($B9*360)),0)</f>
        <v>1575.1008602150537</v>
      </c>
      <c r="J9" s="3">
        <f>IF('Post Qty'!J9&gt;0,(('Post Timing'!J9*60*1000000)/($B9*360)),0)</f>
        <v>0</v>
      </c>
      <c r="K9" s="3">
        <f>IF('Post Qty'!K9&gt;0,(('Post Timing'!K9*60*1000000)/($B9*360)),0)</f>
        <v>0</v>
      </c>
      <c r="L9" s="3">
        <f>IF('Post Qty'!L9&gt;0,(('Post Timing'!L9*60*1000000)/($B9*360)),0)</f>
        <v>0</v>
      </c>
      <c r="M9" s="3">
        <f>IF('Post Qty'!M9&gt;0,(('Post Timing'!M9*60*1000000)/($B9*360)),0)</f>
        <v>0</v>
      </c>
      <c r="N9" s="3">
        <f>IF('Post Qty'!N9&gt;0,(('Post Timing'!N9*60*1000000)/($B9*360)),0)</f>
        <v>0</v>
      </c>
      <c r="O9" s="3">
        <f>IF('Post Qty'!O9&gt;0,(('Post Timing'!O9*60*1000000)/($B9*360)),0)</f>
        <v>0</v>
      </c>
      <c r="P9" s="3">
        <f>IF('Post Qty'!P9&gt;0,(('Post Timing'!P9*60*1000000)/($B9*360)),0)</f>
        <v>0</v>
      </c>
      <c r="Q9" s="3">
        <f>IF('Post Qty'!Q9&gt;0,(('Post Timing'!Q9*60*1000000)/($B9*360)),0)</f>
        <v>0</v>
      </c>
      <c r="R9" s="3">
        <f>IF('Post Qty'!R9&gt;0,(('Post Timing'!R9*60*1000000)/($B9*360)),0)</f>
        <v>0</v>
      </c>
      <c r="T9" s="67"/>
      <c r="U9" s="2">
        <v>1550</v>
      </c>
      <c r="V9" s="3">
        <v>0</v>
      </c>
      <c r="W9" s="3">
        <v>1575.1008602150537</v>
      </c>
      <c r="X9" s="3">
        <v>1575.1008602150537</v>
      </c>
      <c r="Y9" s="3">
        <v>1575.1008602150537</v>
      </c>
      <c r="Z9" s="3">
        <v>1575.1008602150537</v>
      </c>
      <c r="AA9" s="3">
        <v>1575.1008602150537</v>
      </c>
      <c r="AB9" s="3">
        <v>1575.1008602150537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</row>
    <row r="10" spans="1:37" x14ac:dyDescent="0.25">
      <c r="A10" s="69"/>
      <c r="B10" s="20">
        <v>1700</v>
      </c>
      <c r="C10" s="3">
        <f>IF('Post Qty'!C10&gt;0,(('Post Timing'!C10*60*1000000)/($B10*360)),0)</f>
        <v>0</v>
      </c>
      <c r="D10" s="3">
        <f>IF('Post Qty'!D10&gt;0,(('Post Timing'!D10*60*1000000)/($B10*360)),0)</f>
        <v>1493.5661764705883</v>
      </c>
      <c r="E10" s="3">
        <f>IF('Post Qty'!E10&gt;0,(('Post Timing'!E10*60*1000000)/($B10*360)),0)</f>
        <v>1493.5661764705883</v>
      </c>
      <c r="F10" s="3">
        <f>IF('Post Qty'!F10&gt;0,(('Post Timing'!F10*60*1000000)/($B10*360)),0)</f>
        <v>1493.5661764705883</v>
      </c>
      <c r="G10" s="3">
        <f>IF('Post Qty'!G10&gt;0,(('Post Timing'!G10*60*1000000)/($B10*360)),0)</f>
        <v>1493.5661764705883</v>
      </c>
      <c r="H10" s="3">
        <f>IF('Post Qty'!H10&gt;0,(('Post Timing'!H10*60*1000000)/($B10*360)),0)</f>
        <v>1493.5661764705883</v>
      </c>
      <c r="I10" s="3">
        <f>IF('Post Qty'!I10&gt;0,(('Post Timing'!I10*60*1000000)/($B10*360)),0)</f>
        <v>1493.5661764705883</v>
      </c>
      <c r="J10" s="3">
        <f>IF('Post Qty'!J10&gt;0,(('Post Timing'!J10*60*1000000)/($B10*360)),0)</f>
        <v>0</v>
      </c>
      <c r="K10" s="3">
        <f>IF('Post Qty'!K10&gt;0,(('Post Timing'!K10*60*1000000)/($B10*360)),0)</f>
        <v>0</v>
      </c>
      <c r="L10" s="3">
        <f>IF('Post Qty'!L10&gt;0,(('Post Timing'!L10*60*1000000)/($B10*360)),0)</f>
        <v>0</v>
      </c>
      <c r="M10" s="3">
        <f>IF('Post Qty'!M10&gt;0,(('Post Timing'!M10*60*1000000)/($B10*360)),0)</f>
        <v>0</v>
      </c>
      <c r="N10" s="3">
        <f>IF('Post Qty'!N10&gt;0,(('Post Timing'!N10*60*1000000)/($B10*360)),0)</f>
        <v>0</v>
      </c>
      <c r="O10" s="3">
        <f>IF('Post Qty'!O10&gt;0,(('Post Timing'!O10*60*1000000)/($B10*360)),0)</f>
        <v>0</v>
      </c>
      <c r="P10" s="3">
        <f>IF('Post Qty'!P10&gt;0,(('Post Timing'!P10*60*1000000)/($B10*360)),0)</f>
        <v>0</v>
      </c>
      <c r="Q10" s="3">
        <f>IF('Post Qty'!Q10&gt;0,(('Post Timing'!Q10*60*1000000)/($B10*360)),0)</f>
        <v>0</v>
      </c>
      <c r="R10" s="3">
        <f>IF('Post Qty'!R10&gt;0,(('Post Timing'!R10*60*1000000)/($B10*360)),0)</f>
        <v>0</v>
      </c>
      <c r="T10" s="67"/>
      <c r="U10" s="2">
        <v>1700</v>
      </c>
      <c r="V10" s="3">
        <v>0</v>
      </c>
      <c r="W10" s="3">
        <v>1493.5661764705883</v>
      </c>
      <c r="X10" s="3">
        <v>1493.5661764705883</v>
      </c>
      <c r="Y10" s="3">
        <v>1493.5661764705883</v>
      </c>
      <c r="Z10" s="3">
        <v>1493.5661764705883</v>
      </c>
      <c r="AA10" s="3">
        <v>1493.5661764705883</v>
      </c>
      <c r="AB10" s="3">
        <v>1493.5661764705883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</row>
    <row r="11" spans="1:37" x14ac:dyDescent="0.25">
      <c r="A11" s="69"/>
      <c r="B11" s="20">
        <v>1800</v>
      </c>
      <c r="C11" s="3">
        <f>IF('Post Qty'!C11&gt;0,(('Post Timing'!C11*60*1000000)/($B11*360)),0)</f>
        <v>0</v>
      </c>
      <c r="D11" s="3">
        <f>IF('Post Qty'!D11&gt;0,(('Post Timing'!D11*60*1000000)/($B11*360)),0)</f>
        <v>1432.2916666666667</v>
      </c>
      <c r="E11" s="3">
        <f>IF('Post Qty'!E11&gt;0,(('Post Timing'!E11*60*1000000)/($B11*360)),0)</f>
        <v>1432.2916666666667</v>
      </c>
      <c r="F11" s="3">
        <f>IF('Post Qty'!F11&gt;0,(('Post Timing'!F11*60*1000000)/($B11*360)),0)</f>
        <v>1432.2916666666667</v>
      </c>
      <c r="G11" s="3">
        <f>IF('Post Qty'!G11&gt;0,(('Post Timing'!G11*60*1000000)/($B11*360)),0)</f>
        <v>1432.2916666666667</v>
      </c>
      <c r="H11" s="3">
        <f>IF('Post Qty'!H11&gt;0,(('Post Timing'!H11*60*1000000)/($B11*360)),0)</f>
        <v>1432.2916666666667</v>
      </c>
      <c r="I11" s="3">
        <f>IF('Post Qty'!I11&gt;0,(('Post Timing'!I11*60*1000000)/($B11*360)),0)</f>
        <v>1432.2916666666667</v>
      </c>
      <c r="J11" s="3">
        <f>IF('Post Qty'!J11&gt;0,(('Post Timing'!J11*60*1000000)/($B11*360)),0)</f>
        <v>0</v>
      </c>
      <c r="K11" s="3">
        <f>IF('Post Qty'!K11&gt;0,(('Post Timing'!K11*60*1000000)/($B11*360)),0)</f>
        <v>0</v>
      </c>
      <c r="L11" s="3">
        <f>IF('Post Qty'!L11&gt;0,(('Post Timing'!L11*60*1000000)/($B11*360)),0)</f>
        <v>0</v>
      </c>
      <c r="M11" s="3">
        <f>IF('Post Qty'!M11&gt;0,(('Post Timing'!M11*60*1000000)/($B11*360)),0)</f>
        <v>0</v>
      </c>
      <c r="N11" s="3">
        <f>IF('Post Qty'!N11&gt;0,(('Post Timing'!N11*60*1000000)/($B11*360)),0)</f>
        <v>0</v>
      </c>
      <c r="O11" s="3">
        <f>IF('Post Qty'!O11&gt;0,(('Post Timing'!O11*60*1000000)/($B11*360)),0)</f>
        <v>0</v>
      </c>
      <c r="P11" s="3">
        <f>IF('Post Qty'!P11&gt;0,(('Post Timing'!P11*60*1000000)/($B11*360)),0)</f>
        <v>0</v>
      </c>
      <c r="Q11" s="3">
        <f>IF('Post Qty'!Q11&gt;0,(('Post Timing'!Q11*60*1000000)/($B11*360)),0)</f>
        <v>0</v>
      </c>
      <c r="R11" s="3">
        <f>IF('Post Qty'!R11&gt;0,(('Post Timing'!R11*60*1000000)/($B11*360)),0)</f>
        <v>0</v>
      </c>
      <c r="T11" s="67"/>
      <c r="U11" s="2">
        <v>1800</v>
      </c>
      <c r="V11" s="3">
        <v>0</v>
      </c>
      <c r="W11" s="3">
        <v>1432.2916666666667</v>
      </c>
      <c r="X11" s="3">
        <v>1432.2916666666667</v>
      </c>
      <c r="Y11" s="3">
        <v>1432.2916666666667</v>
      </c>
      <c r="Z11" s="3">
        <v>1432.2916666666667</v>
      </c>
      <c r="AA11" s="3">
        <v>1432.2916666666667</v>
      </c>
      <c r="AB11" s="3">
        <v>1432.2916666666667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</row>
    <row r="12" spans="1:37" x14ac:dyDescent="0.25">
      <c r="A12" s="69"/>
      <c r="B12" s="20">
        <v>2000</v>
      </c>
      <c r="C12" s="3">
        <f>IF('Post Qty'!C12&gt;0,(('Post Timing'!C12*60*1000000)/($B12*360)),0)</f>
        <v>0</v>
      </c>
      <c r="D12" s="3">
        <f>IF('Post Qty'!D12&gt;0,(('Post Timing'!D12*60*1000000)/($B12*360)),0)</f>
        <v>1289.0625</v>
      </c>
      <c r="E12" s="3">
        <f>IF('Post Qty'!E12&gt;0,(('Post Timing'!E12*60*1000000)/($B12*360)),0)</f>
        <v>1289.0625</v>
      </c>
      <c r="F12" s="3">
        <f>IF('Post Qty'!F12&gt;0,(('Post Timing'!F12*60*1000000)/($B12*360)),0)</f>
        <v>1289.0625</v>
      </c>
      <c r="G12" s="3">
        <f>IF('Post Qty'!G12&gt;0,(('Post Timing'!G12*60*1000000)/($B12*360)),0)</f>
        <v>1289.0625</v>
      </c>
      <c r="H12" s="3">
        <f>IF('Post Qty'!H12&gt;0,(('Post Timing'!H12*60*1000000)/($B12*360)),0)</f>
        <v>1289.0625</v>
      </c>
      <c r="I12" s="3">
        <f>IF('Post Qty'!I12&gt;0,(('Post Timing'!I12*60*1000000)/($B12*360)),0)</f>
        <v>0</v>
      </c>
      <c r="J12" s="3">
        <f>IF('Post Qty'!J12&gt;0,(('Post Timing'!J12*60*1000000)/($B12*360)),0)</f>
        <v>0</v>
      </c>
      <c r="K12" s="3">
        <f>IF('Post Qty'!K12&gt;0,(('Post Timing'!K12*60*1000000)/($B12*360)),0)</f>
        <v>0</v>
      </c>
      <c r="L12" s="3">
        <f>IF('Post Qty'!L12&gt;0,(('Post Timing'!L12*60*1000000)/($B12*360)),0)</f>
        <v>0</v>
      </c>
      <c r="M12" s="3">
        <f>IF('Post Qty'!M12&gt;0,(('Post Timing'!M12*60*1000000)/($B12*360)),0)</f>
        <v>0</v>
      </c>
      <c r="N12" s="3">
        <f>IF('Post Qty'!N12&gt;0,(('Post Timing'!N12*60*1000000)/($B12*360)),0)</f>
        <v>0</v>
      </c>
      <c r="O12" s="3">
        <f>IF('Post Qty'!O12&gt;0,(('Post Timing'!O12*60*1000000)/($B12*360)),0)</f>
        <v>0</v>
      </c>
      <c r="P12" s="3">
        <f>IF('Post Qty'!P12&gt;0,(('Post Timing'!P12*60*1000000)/($B12*360)),0)</f>
        <v>0</v>
      </c>
      <c r="Q12" s="3">
        <f>IF('Post Qty'!Q12&gt;0,(('Post Timing'!Q12*60*1000000)/($B12*360)),0)</f>
        <v>0</v>
      </c>
      <c r="R12" s="3">
        <f>IF('Post Qty'!R12&gt;0,(('Post Timing'!R12*60*1000000)/($B12*360)),0)</f>
        <v>0</v>
      </c>
      <c r="T12" s="67"/>
      <c r="U12" s="2">
        <v>2000</v>
      </c>
      <c r="V12" s="3">
        <v>0</v>
      </c>
      <c r="W12" s="3">
        <v>1289.0625</v>
      </c>
      <c r="X12" s="3">
        <v>1289.0625</v>
      </c>
      <c r="Y12" s="3">
        <v>1289.0625</v>
      </c>
      <c r="Z12" s="3">
        <v>1289.0625</v>
      </c>
      <c r="AA12" s="3">
        <v>1289.0625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</row>
    <row r="13" spans="1:37" x14ac:dyDescent="0.25">
      <c r="A13" s="69"/>
      <c r="B13" s="20">
        <v>2200</v>
      </c>
      <c r="C13" s="3">
        <f>IF('Post Qty'!C13&gt;0,(('Post Timing'!C13*60*1000000)/($B13*360)),0)</f>
        <v>0</v>
      </c>
      <c r="D13" s="3">
        <f>IF('Post Qty'!D13&gt;0,(('Post Timing'!D13*60*1000000)/($B13*360)),0)</f>
        <v>0</v>
      </c>
      <c r="E13" s="3">
        <f>IF('Post Qty'!E13&gt;0,(('Post Timing'!E13*60*1000000)/($B13*360)),0)</f>
        <v>0</v>
      </c>
      <c r="F13" s="3">
        <f>IF('Post Qty'!F13&gt;0,(('Post Timing'!F13*60*1000000)/($B13*360)),0)</f>
        <v>0</v>
      </c>
      <c r="G13" s="3">
        <f>IF('Post Qty'!G13&gt;0,(('Post Timing'!G13*60*1000000)/($B13*360)),0)</f>
        <v>0</v>
      </c>
      <c r="H13" s="3">
        <f>IF('Post Qty'!H13&gt;0,(('Post Timing'!H13*60*1000000)/($B13*360)),0)</f>
        <v>0</v>
      </c>
      <c r="I13" s="3">
        <f>IF('Post Qty'!I13&gt;0,(('Post Timing'!I13*60*1000000)/($B13*360)),0)</f>
        <v>0</v>
      </c>
      <c r="J13" s="3">
        <f>IF('Post Qty'!J13&gt;0,(('Post Timing'!J13*60*1000000)/($B13*360)),0)</f>
        <v>0</v>
      </c>
      <c r="K13" s="3">
        <f>IF('Post Qty'!K13&gt;0,(('Post Timing'!K13*60*1000000)/($B13*360)),0)</f>
        <v>0</v>
      </c>
      <c r="L13" s="3">
        <f>IF('Post Qty'!L13&gt;0,(('Post Timing'!L13*60*1000000)/($B13*360)),0)</f>
        <v>0</v>
      </c>
      <c r="M13" s="3">
        <f>IF('Post Qty'!M13&gt;0,(('Post Timing'!M13*60*1000000)/($B13*360)),0)</f>
        <v>0</v>
      </c>
      <c r="N13" s="3">
        <f>IF('Post Qty'!N13&gt;0,(('Post Timing'!N13*60*1000000)/($B13*360)),0)</f>
        <v>0</v>
      </c>
      <c r="O13" s="3">
        <f>IF('Post Qty'!O13&gt;0,(('Post Timing'!O13*60*1000000)/($B13*360)),0)</f>
        <v>0</v>
      </c>
      <c r="P13" s="3">
        <f>IF('Post Qty'!P13&gt;0,(('Post Timing'!P13*60*1000000)/($B13*360)),0)</f>
        <v>0</v>
      </c>
      <c r="Q13" s="3">
        <f>IF('Post Qty'!Q13&gt;0,(('Post Timing'!Q13*60*1000000)/($B13*360)),0)</f>
        <v>0</v>
      </c>
      <c r="R13" s="3">
        <f>IF('Post Qty'!R13&gt;0,(('Post Timing'!R13*60*1000000)/($B13*360)),0)</f>
        <v>0</v>
      </c>
      <c r="T13" s="67"/>
      <c r="U13" s="2">
        <v>2200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</row>
    <row r="14" spans="1:37" x14ac:dyDescent="0.25">
      <c r="A14" s="69"/>
      <c r="B14" s="20">
        <v>2400</v>
      </c>
      <c r="C14" s="3">
        <f>IF('Post Qty'!C14&gt;0,(('Post Timing'!C14*60*1000000)/($B14*360)),0)</f>
        <v>0</v>
      </c>
      <c r="D14" s="3">
        <f>IF('Post Qty'!D14&gt;0,(('Post Timing'!D14*60*1000000)/($B14*360)),0)</f>
        <v>0</v>
      </c>
      <c r="E14" s="3">
        <f>IF('Post Qty'!E14&gt;0,(('Post Timing'!E14*60*1000000)/($B14*360)),0)</f>
        <v>0</v>
      </c>
      <c r="F14" s="3">
        <f>IF('Post Qty'!F14&gt;0,(('Post Timing'!F14*60*1000000)/($B14*360)),0)</f>
        <v>0</v>
      </c>
      <c r="G14" s="3">
        <f>IF('Post Qty'!G14&gt;0,(('Post Timing'!G14*60*1000000)/($B14*360)),0)</f>
        <v>0</v>
      </c>
      <c r="H14" s="3">
        <f>IF('Post Qty'!H14&gt;0,(('Post Timing'!H14*60*1000000)/($B14*360)),0)</f>
        <v>0</v>
      </c>
      <c r="I14" s="3">
        <f>IF('Post Qty'!I14&gt;0,(('Post Timing'!I14*60*1000000)/($B14*360)),0)</f>
        <v>0</v>
      </c>
      <c r="J14" s="3">
        <f>IF('Post Qty'!J14&gt;0,(('Post Timing'!J14*60*1000000)/($B14*360)),0)</f>
        <v>0</v>
      </c>
      <c r="K14" s="3">
        <f>IF('Post Qty'!K14&gt;0,(('Post Timing'!K14*60*1000000)/($B14*360)),0)</f>
        <v>0</v>
      </c>
      <c r="L14" s="3">
        <f>IF('Post Qty'!L14&gt;0,(('Post Timing'!L14*60*1000000)/($B14*360)),0)</f>
        <v>0</v>
      </c>
      <c r="M14" s="3">
        <f>IF('Post Qty'!M14&gt;0,(('Post Timing'!M14*60*1000000)/($B14*360)),0)</f>
        <v>0</v>
      </c>
      <c r="N14" s="3">
        <f>IF('Post Qty'!N14&gt;0,(('Post Timing'!N14*60*1000000)/($B14*360)),0)</f>
        <v>0</v>
      </c>
      <c r="O14" s="3">
        <f>IF('Post Qty'!O14&gt;0,(('Post Timing'!O14*60*1000000)/($B14*360)),0)</f>
        <v>0</v>
      </c>
      <c r="P14" s="3">
        <f>IF('Post Qty'!P14&gt;0,(('Post Timing'!P14*60*1000000)/($B14*360)),0)</f>
        <v>0</v>
      </c>
      <c r="Q14" s="3">
        <f>IF('Post Qty'!Q14&gt;0,(('Post Timing'!Q14*60*1000000)/($B14*360)),0)</f>
        <v>0</v>
      </c>
      <c r="R14" s="3">
        <f>IF('Post Qty'!R14&gt;0,(('Post Timing'!R14*60*1000000)/($B14*360)),0)</f>
        <v>0</v>
      </c>
      <c r="T14" s="67"/>
      <c r="U14" s="2">
        <v>2400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</row>
    <row r="15" spans="1:37" x14ac:dyDescent="0.25">
      <c r="A15" s="69"/>
      <c r="B15" s="20">
        <v>2600</v>
      </c>
      <c r="C15" s="3">
        <f>IF('Post Qty'!C15&gt;0,(('Post Timing'!C15*60*1000000)/($B15*360)),0)</f>
        <v>0</v>
      </c>
      <c r="D15" s="3">
        <f>IF('Post Qty'!D15&gt;0,(('Post Timing'!D15*60*1000000)/($B15*360)),0)</f>
        <v>0</v>
      </c>
      <c r="E15" s="3">
        <f>IF('Post Qty'!E15&gt;0,(('Post Timing'!E15*60*1000000)/($B15*360)),0)</f>
        <v>0</v>
      </c>
      <c r="F15" s="3">
        <f>IF('Post Qty'!F15&gt;0,(('Post Timing'!F15*60*1000000)/($B15*360)),0)</f>
        <v>0</v>
      </c>
      <c r="G15" s="3">
        <f>IF('Post Qty'!G15&gt;0,(('Post Timing'!G15*60*1000000)/($B15*360)),0)</f>
        <v>0</v>
      </c>
      <c r="H15" s="3">
        <f>IF('Post Qty'!H15&gt;0,(('Post Timing'!H15*60*1000000)/($B15*360)),0)</f>
        <v>0</v>
      </c>
      <c r="I15" s="3">
        <f>IF('Post Qty'!I15&gt;0,(('Post Timing'!I15*60*1000000)/($B15*360)),0)</f>
        <v>0</v>
      </c>
      <c r="J15" s="3">
        <f>IF('Post Qty'!J15&gt;0,(('Post Timing'!J15*60*1000000)/($B15*360)),0)</f>
        <v>0</v>
      </c>
      <c r="K15" s="3">
        <f>IF('Post Qty'!K15&gt;0,(('Post Timing'!K15*60*1000000)/($B15*360)),0)</f>
        <v>0</v>
      </c>
      <c r="L15" s="3">
        <f>IF('Post Qty'!L15&gt;0,(('Post Timing'!L15*60*1000000)/($B15*360)),0)</f>
        <v>0</v>
      </c>
      <c r="M15" s="3">
        <f>IF('Post Qty'!M15&gt;0,(('Post Timing'!M15*60*1000000)/($B15*360)),0)</f>
        <v>0</v>
      </c>
      <c r="N15" s="3">
        <f>IF('Post Qty'!N15&gt;0,(('Post Timing'!N15*60*1000000)/($B15*360)),0)</f>
        <v>0</v>
      </c>
      <c r="O15" s="3">
        <f>IF('Post Qty'!O15&gt;0,(('Post Timing'!O15*60*1000000)/($B15*360)),0)</f>
        <v>0</v>
      </c>
      <c r="P15" s="3">
        <f>IF('Post Qty'!P15&gt;0,(('Post Timing'!P15*60*1000000)/($B15*360)),0)</f>
        <v>0</v>
      </c>
      <c r="Q15" s="3">
        <f>IF('Post Qty'!Q15&gt;0,(('Post Timing'!Q15*60*1000000)/($B15*360)),0)</f>
        <v>0</v>
      </c>
      <c r="R15" s="3">
        <f>IF('Post Qty'!R15&gt;0,(('Post Timing'!R15*60*1000000)/($B15*360)),0)</f>
        <v>0</v>
      </c>
      <c r="T15" s="67"/>
      <c r="U15" s="2">
        <v>2600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</row>
    <row r="16" spans="1:37" x14ac:dyDescent="0.25">
      <c r="A16" s="69"/>
      <c r="B16" s="20">
        <v>2800</v>
      </c>
      <c r="C16" s="3">
        <f>IF('Post Qty'!C16&gt;0,(('Post Timing'!C16*60*1000000)/($B16*360)),0)</f>
        <v>0</v>
      </c>
      <c r="D16" s="3">
        <f>IF('Post Qty'!D16&gt;0,(('Post Timing'!D16*60*1000000)/($B16*360)),0)</f>
        <v>0</v>
      </c>
      <c r="E16" s="3">
        <f>IF('Post Qty'!E16&gt;0,(('Post Timing'!E16*60*1000000)/($B16*360)),0)</f>
        <v>0</v>
      </c>
      <c r="F16" s="3">
        <f>IF('Post Qty'!F16&gt;0,(('Post Timing'!F16*60*1000000)/($B16*360)),0)</f>
        <v>0</v>
      </c>
      <c r="G16" s="3">
        <f>IF('Post Qty'!G16&gt;0,(('Post Timing'!G16*60*1000000)/($B16*360)),0)</f>
        <v>0</v>
      </c>
      <c r="H16" s="3">
        <f>IF('Post Qty'!H16&gt;0,(('Post Timing'!H16*60*1000000)/($B16*360)),0)</f>
        <v>0</v>
      </c>
      <c r="I16" s="3">
        <f>IF('Post Qty'!I16&gt;0,(('Post Timing'!I16*60*1000000)/($B16*360)),0)</f>
        <v>0</v>
      </c>
      <c r="J16" s="3">
        <f>IF('Post Qty'!J16&gt;0,(('Post Timing'!J16*60*1000000)/($B16*360)),0)</f>
        <v>0</v>
      </c>
      <c r="K16" s="3">
        <f>IF('Post Qty'!K16&gt;0,(('Post Timing'!K16*60*1000000)/($B16*360)),0)</f>
        <v>0</v>
      </c>
      <c r="L16" s="3">
        <f>IF('Post Qty'!L16&gt;0,(('Post Timing'!L16*60*1000000)/($B16*360)),0)</f>
        <v>0</v>
      </c>
      <c r="M16" s="3">
        <f>IF('Post Qty'!M16&gt;0,(('Post Timing'!M16*60*1000000)/($B16*360)),0)</f>
        <v>0</v>
      </c>
      <c r="N16" s="3">
        <f>IF('Post Qty'!N16&gt;0,(('Post Timing'!N16*60*1000000)/($B16*360)),0)</f>
        <v>0</v>
      </c>
      <c r="O16" s="3">
        <f>IF('Post Qty'!O16&gt;0,(('Post Timing'!O16*60*1000000)/($B16*360)),0)</f>
        <v>802.176369047619</v>
      </c>
      <c r="P16" s="3">
        <f>IF('Post Qty'!P16&gt;0,(('Post Timing'!P16*60*1000000)/($B16*360)),0)</f>
        <v>802.176369047619</v>
      </c>
      <c r="Q16" s="3">
        <f>IF('Post Qty'!Q16&gt;0,(('Post Timing'!Q16*60*1000000)/($B16*360)),0)</f>
        <v>809.15178571428567</v>
      </c>
      <c r="R16" s="3">
        <f>IF('Post Qty'!R16&gt;0,(('Post Timing'!R16*60*1000000)/($B16*360)),0)</f>
        <v>837.05357142857144</v>
      </c>
      <c r="T16" s="67"/>
      <c r="U16" s="2">
        <v>2800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802.176369047619</v>
      </c>
      <c r="AI16" s="3">
        <v>802.176369047619</v>
      </c>
      <c r="AJ16" s="3">
        <v>809.15178571428567</v>
      </c>
      <c r="AK16" s="3">
        <v>837.05357142857144</v>
      </c>
    </row>
    <row r="17" spans="1:37" x14ac:dyDescent="0.25">
      <c r="A17" s="69"/>
      <c r="B17" s="20">
        <v>2900</v>
      </c>
      <c r="C17" s="3">
        <f>IF('Post Qty'!C17&gt;0,(('Post Timing'!C17*60*1000000)/($B17*360)),0)</f>
        <v>0</v>
      </c>
      <c r="D17" s="3">
        <f>IF('Post Qty'!D17&gt;0,(('Post Timing'!D17*60*1000000)/($B17*360)),0)</f>
        <v>0</v>
      </c>
      <c r="E17" s="3">
        <f>IF('Post Qty'!E17&gt;0,(('Post Timing'!E17*60*1000000)/($B17*360)),0)</f>
        <v>0</v>
      </c>
      <c r="F17" s="3">
        <f>IF('Post Qty'!F17&gt;0,(('Post Timing'!F17*60*1000000)/($B17*360)),0)</f>
        <v>0</v>
      </c>
      <c r="G17" s="3">
        <f>IF('Post Qty'!G17&gt;0,(('Post Timing'!G17*60*1000000)/($B17*360)),0)</f>
        <v>0</v>
      </c>
      <c r="H17" s="3">
        <f>IF('Post Qty'!H17&gt;0,(('Post Timing'!H17*60*1000000)/($B17*360)),0)</f>
        <v>0</v>
      </c>
      <c r="I17" s="3">
        <f>IF('Post Qty'!I17&gt;0,(('Post Timing'!I17*60*1000000)/($B17*360)),0)</f>
        <v>0</v>
      </c>
      <c r="J17" s="3">
        <f>IF('Post Qty'!J17&gt;0,(('Post Timing'!J17*60*1000000)/($B17*360)),0)</f>
        <v>0</v>
      </c>
      <c r="K17" s="3">
        <f>IF('Post Qty'!K17&gt;0,(('Post Timing'!K17*60*1000000)/($B17*360)),0)</f>
        <v>0</v>
      </c>
      <c r="L17" s="3">
        <f>IF('Post Qty'!L17&gt;0,(('Post Timing'!L17*60*1000000)/($B17*360)),0)</f>
        <v>0</v>
      </c>
      <c r="M17" s="3">
        <f>IF('Post Qty'!M17&gt;0,(('Post Timing'!M17*60*1000000)/($B17*360)),0)</f>
        <v>0</v>
      </c>
      <c r="N17" s="3">
        <f>IF('Post Qty'!N17&gt;0,(('Post Timing'!N17*60*1000000)/($B17*360)),0)</f>
        <v>801.45477011494256</v>
      </c>
      <c r="O17" s="3">
        <f>IF('Post Qty'!O17&gt;0,(('Post Timing'!O17*60*1000000)/($B17*360)),0)</f>
        <v>801.45477011494256</v>
      </c>
      <c r="P17" s="3">
        <f>IF('Post Qty'!P17&gt;0,(('Post Timing'!P17*60*1000000)/($B17*360)),0)</f>
        <v>808.18965517241384</v>
      </c>
      <c r="Q17" s="3">
        <f>IF('Post Qty'!Q17&gt;0,(('Post Timing'!Q17*60*1000000)/($B17*360)),0)</f>
        <v>828.39442528735628</v>
      </c>
      <c r="R17" s="3">
        <f>IF('Post Qty'!R17&gt;0,(('Post Timing'!R17*60*1000000)/($B17*360)),0)</f>
        <v>855.33408045977012</v>
      </c>
      <c r="T17" s="67"/>
      <c r="U17" s="2">
        <v>2900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801.45477011494256</v>
      </c>
      <c r="AH17" s="3">
        <v>801.45477011494256</v>
      </c>
      <c r="AI17" s="3">
        <v>808.18965517241384</v>
      </c>
      <c r="AJ17" s="3">
        <v>828.39442528735628</v>
      </c>
      <c r="AK17" s="3">
        <v>855.33408045977012</v>
      </c>
    </row>
    <row r="18" spans="1:37" x14ac:dyDescent="0.25">
      <c r="A18" s="69"/>
      <c r="B18" s="20">
        <v>3000</v>
      </c>
      <c r="C18" s="3">
        <f>IF('Post Qty'!C18&gt;0,(('Post Timing'!C18*60*1000000)/($B18*360)),0)</f>
        <v>0</v>
      </c>
      <c r="D18" s="3">
        <f>IF('Post Qty'!D18&gt;0,(('Post Timing'!D18*60*1000000)/($B18*360)),0)</f>
        <v>0</v>
      </c>
      <c r="E18" s="3">
        <f>IF('Post Qty'!E18&gt;0,(('Post Timing'!E18*60*1000000)/($B18*360)),0)</f>
        <v>0</v>
      </c>
      <c r="F18" s="3">
        <f>IF('Post Qty'!F18&gt;0,(('Post Timing'!F18*60*1000000)/($B18*360)),0)</f>
        <v>0</v>
      </c>
      <c r="G18" s="3">
        <f>IF('Post Qty'!G18&gt;0,(('Post Timing'!G18*60*1000000)/($B18*360)),0)</f>
        <v>0</v>
      </c>
      <c r="H18" s="3">
        <f>IF('Post Qty'!H18&gt;0,(('Post Timing'!H18*60*1000000)/($B18*360)),0)</f>
        <v>0</v>
      </c>
      <c r="I18" s="3">
        <f>IF('Post Qty'!I18&gt;0,(('Post Timing'!I18*60*1000000)/($B18*360)),0)</f>
        <v>0</v>
      </c>
      <c r="J18" s="3">
        <f>IF('Post Qty'!J18&gt;0,(('Post Timing'!J18*60*1000000)/($B18*360)),0)</f>
        <v>0</v>
      </c>
      <c r="K18" s="3">
        <f>IF('Post Qty'!K18&gt;0,(('Post Timing'!K18*60*1000000)/($B18*360)),0)</f>
        <v>0</v>
      </c>
      <c r="L18" s="3">
        <f>IF('Post Qty'!L18&gt;0,(('Post Timing'!L18*60*1000000)/($B18*360)),0)</f>
        <v>0</v>
      </c>
      <c r="M18" s="3">
        <f>IF('Post Qty'!M18&gt;0,(('Post Timing'!M18*60*1000000)/($B18*360)),0)</f>
        <v>0</v>
      </c>
      <c r="N18" s="3">
        <f>IF('Post Qty'!N18&gt;0,(('Post Timing'!N18*60*1000000)/($B18*360)),0)</f>
        <v>800.78127777777775</v>
      </c>
      <c r="O18" s="3">
        <f>IF('Post Qty'!O18&gt;0,(('Post Timing'!O18*60*1000000)/($B18*360)),0)</f>
        <v>800.78127777777775</v>
      </c>
      <c r="P18" s="3">
        <f>IF('Post Qty'!P18&gt;0,(('Post Timing'!P18*60*1000000)/($B18*360)),0)</f>
        <v>800.78127777777775</v>
      </c>
      <c r="Q18" s="3">
        <f>IF('Post Qty'!Q18&gt;0,(('Post Timing'!Q18*60*1000000)/($B18*360)),0)</f>
        <v>800.78127777777775</v>
      </c>
      <c r="R18" s="3">
        <f>IF('Post Qty'!R18&gt;0,(('Post Timing'!R18*60*1000000)/($B18*360)),0)</f>
        <v>800.78127777777775</v>
      </c>
      <c r="T18" s="67"/>
      <c r="U18" s="2">
        <v>3000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800.78127777777775</v>
      </c>
      <c r="AH18" s="3">
        <v>800.78127777777775</v>
      </c>
      <c r="AI18" s="3">
        <v>800.78127777777775</v>
      </c>
      <c r="AJ18" s="3">
        <v>800.78127777777775</v>
      </c>
      <c r="AK18" s="3">
        <v>800.78127777777775</v>
      </c>
    </row>
    <row r="19" spans="1:37" x14ac:dyDescent="0.25">
      <c r="A19" s="69"/>
      <c r="B19" s="20">
        <v>3200</v>
      </c>
      <c r="C19" s="3">
        <f>IF('Post Qty'!C19&gt;0,(('Post Timing'!C19*60*1000000)/($B19*360)),0)</f>
        <v>0</v>
      </c>
      <c r="D19" s="3">
        <f>IF('Post Qty'!D19&gt;0,(('Post Timing'!D19*60*1000000)/($B19*360)),0)</f>
        <v>0</v>
      </c>
      <c r="E19" s="3">
        <f>IF('Post Qty'!E19&gt;0,(('Post Timing'!E19*60*1000000)/($B19*360)),0)</f>
        <v>0</v>
      </c>
      <c r="F19" s="3">
        <f>IF('Post Qty'!F19&gt;0,(('Post Timing'!F19*60*1000000)/($B19*360)),0)</f>
        <v>0</v>
      </c>
      <c r="G19" s="3">
        <f>IF('Post Qty'!G19&gt;0,(('Post Timing'!G19*60*1000000)/($B19*360)),0)</f>
        <v>0</v>
      </c>
      <c r="H19" s="3">
        <f>IF('Post Qty'!H19&gt;0,(('Post Timing'!H19*60*1000000)/($B19*360)),0)</f>
        <v>0</v>
      </c>
      <c r="I19" s="3">
        <f>IF('Post Qty'!I19&gt;0,(('Post Timing'!I19*60*1000000)/($B19*360)),0)</f>
        <v>0</v>
      </c>
      <c r="J19" s="3">
        <f>IF('Post Qty'!J19&gt;0,(('Post Timing'!J19*60*1000000)/($B19*360)),0)</f>
        <v>0</v>
      </c>
      <c r="K19" s="3">
        <f>IF('Post Qty'!K19&gt;0,(('Post Timing'!K19*60*1000000)/($B19*360)),0)</f>
        <v>0</v>
      </c>
      <c r="L19" s="3">
        <f>IF('Post Qty'!L19&gt;0,(('Post Timing'!L19*60*1000000)/($B19*360)),0)</f>
        <v>805.6640625</v>
      </c>
      <c r="M19" s="3">
        <f>IF('Post Qty'!M19&gt;0,(('Post Timing'!M19*60*1000000)/($B19*360)),0)</f>
        <v>805.6640625</v>
      </c>
      <c r="N19" s="3">
        <f>IF('Post Qty'!N19&gt;0,(('Post Timing'!N19*60*1000000)/($B19*360)),0)</f>
        <v>805.6640625</v>
      </c>
      <c r="O19" s="3">
        <f>IF('Post Qty'!O19&gt;0,(('Post Timing'!O19*60*1000000)/($B19*360)),0)</f>
        <v>805.6640625</v>
      </c>
      <c r="P19" s="3">
        <f>IF('Post Qty'!P19&gt;0,(('Post Timing'!P19*60*1000000)/($B19*360)),0)</f>
        <v>805.6640625</v>
      </c>
      <c r="Q19" s="3">
        <f>IF('Post Qty'!Q19&gt;0,(('Post Timing'!Q19*60*1000000)/($B19*360)),0)</f>
        <v>805.6640625</v>
      </c>
      <c r="R19" s="3">
        <f>IF('Post Qty'!R19&gt;0,(('Post Timing'!R19*60*1000000)/($B19*360)),0)</f>
        <v>805.6640625</v>
      </c>
      <c r="T19" s="67"/>
      <c r="U19" s="2">
        <v>3200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805.6640625</v>
      </c>
      <c r="AF19" s="3">
        <v>805.6640625</v>
      </c>
      <c r="AG19" s="3">
        <v>805.6640625</v>
      </c>
      <c r="AH19" s="3">
        <v>805.6640625</v>
      </c>
      <c r="AI19" s="3">
        <v>805.6640625</v>
      </c>
      <c r="AJ19" s="3">
        <v>805.6640625</v>
      </c>
      <c r="AK19" s="3">
        <v>805.6640625</v>
      </c>
    </row>
    <row r="20" spans="1:37" x14ac:dyDescent="0.25">
      <c r="A20" s="69"/>
      <c r="B20" s="20">
        <v>3300</v>
      </c>
      <c r="C20" s="3">
        <f>IF('Post Qty'!C20&gt;0,(('Post Timing'!C20*60*1000000)/($B20*360)),0)</f>
        <v>0</v>
      </c>
      <c r="D20" s="3">
        <f>IF('Post Qty'!D20&gt;0,(('Post Timing'!D20*60*1000000)/($B20*360)),0)</f>
        <v>0</v>
      </c>
      <c r="E20" s="3">
        <f>IF('Post Qty'!E20&gt;0,(('Post Timing'!E20*60*1000000)/($B20*360)),0)</f>
        <v>0</v>
      </c>
      <c r="F20" s="3">
        <f>IF('Post Qty'!F20&gt;0,(('Post Timing'!F20*60*1000000)/($B20*360)),0)</f>
        <v>0</v>
      </c>
      <c r="G20" s="3">
        <f>IF('Post Qty'!G20&gt;0,(('Post Timing'!G20*60*1000000)/($B20*360)),0)</f>
        <v>0</v>
      </c>
      <c r="H20" s="3">
        <f>IF('Post Qty'!H20&gt;0,(('Post Timing'!H20*60*1000000)/($B20*360)),0)</f>
        <v>0</v>
      </c>
      <c r="I20" s="3">
        <f>IF('Post Qty'!I20&gt;0,(('Post Timing'!I20*60*1000000)/($B20*360)),0)</f>
        <v>0</v>
      </c>
      <c r="J20" s="3">
        <f>IF('Post Qty'!J20&gt;0,(('Post Timing'!J20*60*1000000)/($B20*360)),0)</f>
        <v>0</v>
      </c>
      <c r="K20" s="3">
        <f>IF('Post Qty'!K20&gt;0,(('Post Timing'!K20*60*1000000)/($B20*360)),0)</f>
        <v>0</v>
      </c>
      <c r="L20" s="3">
        <f>IF('Post Qty'!L20&gt;0,(('Post Timing'!L20*60*1000000)/($B20*360)),0)</f>
        <v>804.92424242424238</v>
      </c>
      <c r="M20" s="3">
        <f>IF('Post Qty'!M20&gt;0,(('Post Timing'!M20*60*1000000)/($B20*360)),0)</f>
        <v>804.92424242424238</v>
      </c>
      <c r="N20" s="3">
        <f>IF('Post Qty'!N20&gt;0,(('Post Timing'!N20*60*1000000)/($B20*360)),0)</f>
        <v>0</v>
      </c>
      <c r="O20" s="3">
        <f>IF('Post Qty'!O20&gt;0,(('Post Timing'!O20*60*1000000)/($B20*360)),0)</f>
        <v>0</v>
      </c>
      <c r="P20" s="3">
        <f>IF('Post Qty'!P20&gt;0,(('Post Timing'!P20*60*1000000)/($B20*360)),0)</f>
        <v>0</v>
      </c>
      <c r="Q20" s="3">
        <f>IF('Post Qty'!Q20&gt;0,(('Post Timing'!Q20*60*1000000)/($B20*360)),0)</f>
        <v>0</v>
      </c>
      <c r="R20" s="3">
        <f>IF('Post Qty'!R20&gt;0,(('Post Timing'!R20*60*1000000)/($B20*360)),0)</f>
        <v>0</v>
      </c>
      <c r="T20" s="67"/>
      <c r="U20" s="2">
        <v>3300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804.92424242424238</v>
      </c>
      <c r="AF20" s="3">
        <v>804.92424242424238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</row>
    <row r="21" spans="1:37" x14ac:dyDescent="0.25">
      <c r="A21" s="69"/>
      <c r="B21" s="20">
        <v>3500</v>
      </c>
      <c r="C21" s="3">
        <f>IF('Post Qty'!C21&gt;0,(('Post Timing'!C21*60*1000000)/($B21*360)),0)</f>
        <v>0</v>
      </c>
      <c r="D21" s="3">
        <f>IF('Post Qty'!D21&gt;0,(('Post Timing'!D21*60*1000000)/($B21*360)),0)</f>
        <v>0</v>
      </c>
      <c r="E21" s="3">
        <f>IF('Post Qty'!E21&gt;0,(('Post Timing'!E21*60*1000000)/($B21*360)),0)</f>
        <v>0</v>
      </c>
      <c r="F21" s="3">
        <f>IF('Post Qty'!F21&gt;0,(('Post Timing'!F21*60*1000000)/($B21*360)),0)</f>
        <v>0</v>
      </c>
      <c r="G21" s="3">
        <f>IF('Post Qty'!G21&gt;0,(('Post Timing'!G21*60*1000000)/($B21*360)),0)</f>
        <v>0</v>
      </c>
      <c r="H21" s="3">
        <f>IF('Post Qty'!H21&gt;0,(('Post Timing'!H21*60*1000000)/($B21*360)),0)</f>
        <v>0</v>
      </c>
      <c r="I21" s="3">
        <f>IF('Post Qty'!I21&gt;0,(('Post Timing'!I21*60*1000000)/($B21*360)),0)</f>
        <v>0</v>
      </c>
      <c r="J21" s="3">
        <f>IF('Post Qty'!J21&gt;0,(('Post Timing'!J21*60*1000000)/($B21*360)),0)</f>
        <v>0</v>
      </c>
      <c r="K21" s="3">
        <f>IF('Post Qty'!K21&gt;0,(('Post Timing'!K21*60*1000000)/($B21*360)),0)</f>
        <v>0</v>
      </c>
      <c r="L21" s="3">
        <f>IF('Post Qty'!L21&gt;0,(('Post Timing'!L21*60*1000000)/($B21*360)),0)</f>
        <v>0</v>
      </c>
      <c r="M21" s="3">
        <f>IF('Post Qty'!M21&gt;0,(('Post Timing'!M21*60*1000000)/($B21*360)),0)</f>
        <v>0</v>
      </c>
      <c r="N21" s="3">
        <f>IF('Post Qty'!N21&gt;0,(('Post Timing'!N21*60*1000000)/($B21*360)),0)</f>
        <v>0</v>
      </c>
      <c r="O21" s="3">
        <f>IF('Post Qty'!O21&gt;0,(('Post Timing'!O21*60*1000000)/($B21*360)),0)</f>
        <v>0</v>
      </c>
      <c r="P21" s="3">
        <f>IF('Post Qty'!P21&gt;0,(('Post Timing'!P21*60*1000000)/($B21*360)),0)</f>
        <v>0</v>
      </c>
      <c r="Q21" s="3">
        <f>IF('Post Qty'!Q21&gt;0,(('Post Timing'!Q21*60*1000000)/($B21*360)),0)</f>
        <v>0</v>
      </c>
      <c r="R21" s="3">
        <f>IF('Post Qty'!R21&gt;0,(('Post Timing'!R21*60*1000000)/($B21*360)),0)</f>
        <v>0</v>
      </c>
      <c r="T21" s="67"/>
      <c r="U21" s="2">
        <v>3500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</row>
    <row r="23" spans="1:37" ht="15" customHeight="1" x14ac:dyDescent="0.25">
      <c r="A23" s="69" t="s">
        <v>33</v>
      </c>
      <c r="B23" s="69"/>
      <c r="C23" s="70" t="s">
        <v>10</v>
      </c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T23" s="67" t="s">
        <v>0</v>
      </c>
      <c r="U23" s="67"/>
      <c r="V23" s="68" t="s">
        <v>10</v>
      </c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</row>
    <row r="24" spans="1:37" ht="40.9" customHeight="1" x14ac:dyDescent="0.25">
      <c r="A24" s="69"/>
      <c r="B24" s="69"/>
      <c r="C24" s="20">
        <v>0</v>
      </c>
      <c r="D24" s="20">
        <v>10</v>
      </c>
      <c r="E24" s="20">
        <v>20</v>
      </c>
      <c r="F24" s="20">
        <v>30</v>
      </c>
      <c r="G24" s="20">
        <v>45</v>
      </c>
      <c r="H24" s="20">
        <v>55</v>
      </c>
      <c r="I24" s="20">
        <v>65</v>
      </c>
      <c r="J24" s="20">
        <v>75</v>
      </c>
      <c r="K24" s="20">
        <v>85</v>
      </c>
      <c r="L24" s="20">
        <v>95</v>
      </c>
      <c r="M24" s="20">
        <v>110</v>
      </c>
      <c r="N24" s="20">
        <v>120</v>
      </c>
      <c r="O24" s="20">
        <v>125</v>
      </c>
      <c r="P24" s="20">
        <v>130</v>
      </c>
      <c r="Q24" s="20">
        <v>135</v>
      </c>
      <c r="R24" s="20">
        <v>140</v>
      </c>
      <c r="T24" s="67"/>
      <c r="U24" s="67"/>
      <c r="V24" s="2">
        <v>0</v>
      </c>
      <c r="W24" s="2">
        <v>10</v>
      </c>
      <c r="X24" s="2">
        <v>20</v>
      </c>
      <c r="Y24" s="2">
        <v>30</v>
      </c>
      <c r="Z24" s="2">
        <v>45</v>
      </c>
      <c r="AA24" s="2">
        <v>55</v>
      </c>
      <c r="AB24" s="2">
        <v>65</v>
      </c>
      <c r="AC24" s="2">
        <v>75</v>
      </c>
      <c r="AD24" s="2">
        <v>85</v>
      </c>
      <c r="AE24" s="2">
        <v>95</v>
      </c>
      <c r="AF24" s="2">
        <v>110</v>
      </c>
      <c r="AG24" s="2">
        <v>120</v>
      </c>
      <c r="AH24" s="2">
        <v>125</v>
      </c>
      <c r="AI24" s="2">
        <v>130</v>
      </c>
      <c r="AJ24" s="2">
        <v>135</v>
      </c>
      <c r="AK24" s="2">
        <v>140</v>
      </c>
    </row>
    <row r="25" spans="1:37" x14ac:dyDescent="0.25">
      <c r="A25" s="69" t="s">
        <v>7</v>
      </c>
      <c r="B25" s="20">
        <v>620</v>
      </c>
      <c r="C25" s="4">
        <f>IF('Post Qty'!C3&gt;0,'Post Timing'!C3,0)</f>
        <v>0</v>
      </c>
      <c r="D25" s="4">
        <f>IF('Post Qty'!D3&gt;0,'Post Timing'!D3,0)</f>
        <v>0</v>
      </c>
      <c r="E25" s="4">
        <f>IF('Post Qty'!E3&gt;0,'Post Timing'!E3,0)</f>
        <v>0</v>
      </c>
      <c r="F25" s="4">
        <f>IF('Post Qty'!F3&gt;0,'Post Timing'!F3,0)</f>
        <v>0</v>
      </c>
      <c r="G25" s="4">
        <f>IF('Post Qty'!G3&gt;0,'Post Timing'!G3,0)</f>
        <v>0</v>
      </c>
      <c r="H25" s="4">
        <f>IF('Post Qty'!H3&gt;0,'Post Timing'!H3,0)</f>
        <v>0</v>
      </c>
      <c r="I25" s="4">
        <f>IF('Post Qty'!I3&gt;0,'Post Timing'!I3,0)</f>
        <v>0</v>
      </c>
      <c r="J25" s="4">
        <f>IF('Post Qty'!J3&gt;0,'Post Timing'!J3,0)</f>
        <v>0</v>
      </c>
      <c r="K25" s="4">
        <f>IF('Post Qty'!K3&gt;0,'Post Timing'!K3,0)</f>
        <v>0</v>
      </c>
      <c r="L25" s="4">
        <f>IF('Post Qty'!L3&gt;0,'Post Timing'!L3,0)</f>
        <v>0</v>
      </c>
      <c r="M25" s="4">
        <f>IF('Post Qty'!M3&gt;0,'Post Timing'!M3,0)</f>
        <v>0</v>
      </c>
      <c r="N25" s="4">
        <f>IF('Post Qty'!N3&gt;0,'Post Timing'!N3,0)</f>
        <v>0</v>
      </c>
      <c r="O25" s="4">
        <f>IF('Post Qty'!O3&gt;0,'Post Timing'!O3,0)</f>
        <v>0</v>
      </c>
      <c r="P25" s="4">
        <f>IF('Post Qty'!P3&gt;0,'Post Timing'!P3,0)</f>
        <v>0</v>
      </c>
      <c r="Q25" s="4">
        <f>IF('Post Qty'!Q3&gt;0,'Post Timing'!Q3,0)</f>
        <v>0</v>
      </c>
      <c r="R25" s="4">
        <f>IF('Post Qty'!R3&gt;0,'Post Timing'!R3,0)</f>
        <v>0</v>
      </c>
      <c r="T25" s="67" t="s">
        <v>7</v>
      </c>
      <c r="U25" s="2">
        <v>620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</row>
    <row r="26" spans="1:37" x14ac:dyDescent="0.25">
      <c r="A26" s="69"/>
      <c r="B26" s="20">
        <v>650</v>
      </c>
      <c r="C26" s="4">
        <f>IF('Post Qty'!C4&gt;0,'Post Timing'!C4,0)</f>
        <v>0</v>
      </c>
      <c r="D26" s="4">
        <f>IF('Post Qty'!D4&gt;0,'Post Timing'!D4,0)</f>
        <v>0</v>
      </c>
      <c r="E26" s="4">
        <f>IF('Post Qty'!E4&gt;0,'Post Timing'!E4,0)</f>
        <v>0</v>
      </c>
      <c r="F26" s="4">
        <f>IF('Post Qty'!F4&gt;0,'Post Timing'!F4,0)</f>
        <v>0</v>
      </c>
      <c r="G26" s="4">
        <f>IF('Post Qty'!G4&gt;0,'Post Timing'!G4,0)</f>
        <v>0</v>
      </c>
      <c r="H26" s="4">
        <f>IF('Post Qty'!H4&gt;0,'Post Timing'!H4,0)</f>
        <v>0</v>
      </c>
      <c r="I26" s="4">
        <f>IF('Post Qty'!I4&gt;0,'Post Timing'!I4,0)</f>
        <v>0</v>
      </c>
      <c r="J26" s="4">
        <f>IF('Post Qty'!J4&gt;0,'Post Timing'!J4,0)</f>
        <v>0</v>
      </c>
      <c r="K26" s="4">
        <f>IF('Post Qty'!K4&gt;0,'Post Timing'!K4,0)</f>
        <v>0</v>
      </c>
      <c r="L26" s="4">
        <f>IF('Post Qty'!L4&gt;0,'Post Timing'!L4,0)</f>
        <v>0</v>
      </c>
      <c r="M26" s="4">
        <f>IF('Post Qty'!M4&gt;0,'Post Timing'!M4,0)</f>
        <v>0</v>
      </c>
      <c r="N26" s="4">
        <f>IF('Post Qty'!N4&gt;0,'Post Timing'!N4,0)</f>
        <v>0</v>
      </c>
      <c r="O26" s="4">
        <f>IF('Post Qty'!O4&gt;0,'Post Timing'!O4,0)</f>
        <v>0</v>
      </c>
      <c r="P26" s="4">
        <f>IF('Post Qty'!P4&gt;0,'Post Timing'!P4,0)</f>
        <v>0</v>
      </c>
      <c r="Q26" s="4">
        <f>IF('Post Qty'!Q4&gt;0,'Post Timing'!Q4,0)</f>
        <v>0</v>
      </c>
      <c r="R26" s="4">
        <f>IF('Post Qty'!R4&gt;0,'Post Timing'!R4,0)</f>
        <v>0</v>
      </c>
      <c r="T26" s="67"/>
      <c r="U26" s="2">
        <v>650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</row>
    <row r="27" spans="1:37" x14ac:dyDescent="0.25">
      <c r="A27" s="69"/>
      <c r="B27" s="20">
        <v>800</v>
      </c>
      <c r="C27" s="4">
        <f>IF('Post Qty'!C5&gt;0,'Post Timing'!C5,0)</f>
        <v>0</v>
      </c>
      <c r="D27" s="4">
        <f>IF('Post Qty'!D5&gt;0,'Post Timing'!D5,0)</f>
        <v>0</v>
      </c>
      <c r="E27" s="4">
        <f>IF('Post Qty'!E5&gt;0,'Post Timing'!E5,0)</f>
        <v>0</v>
      </c>
      <c r="F27" s="4">
        <f>IF('Post Qty'!F5&gt;0,'Post Timing'!F5,0)</f>
        <v>0</v>
      </c>
      <c r="G27" s="4">
        <f>IF('Post Qty'!G5&gt;0,'Post Timing'!G5,0)</f>
        <v>0</v>
      </c>
      <c r="H27" s="4">
        <f>IF('Post Qty'!H5&gt;0,'Post Timing'!H5,0)</f>
        <v>0</v>
      </c>
      <c r="I27" s="4">
        <f>IF('Post Qty'!I5&gt;0,'Post Timing'!I5,0)</f>
        <v>0</v>
      </c>
      <c r="J27" s="4">
        <f>IF('Post Qty'!J5&gt;0,'Post Timing'!J5,0)</f>
        <v>0</v>
      </c>
      <c r="K27" s="4">
        <f>IF('Post Qty'!K5&gt;0,'Post Timing'!K5,0)</f>
        <v>0</v>
      </c>
      <c r="L27" s="4">
        <f>IF('Post Qty'!L5&gt;0,'Post Timing'!L5,0)</f>
        <v>0</v>
      </c>
      <c r="M27" s="4">
        <f>IF('Post Qty'!M5&gt;0,'Post Timing'!M5,0)</f>
        <v>0</v>
      </c>
      <c r="N27" s="4">
        <f>IF('Post Qty'!N5&gt;0,'Post Timing'!N5,0)</f>
        <v>0</v>
      </c>
      <c r="O27" s="4">
        <f>IF('Post Qty'!O5&gt;0,'Post Timing'!O5,0)</f>
        <v>0</v>
      </c>
      <c r="P27" s="4">
        <f>IF('Post Qty'!P5&gt;0,'Post Timing'!P5,0)</f>
        <v>0</v>
      </c>
      <c r="Q27" s="4">
        <f>IF('Post Qty'!Q5&gt;0,'Post Timing'!Q5,0)</f>
        <v>0</v>
      </c>
      <c r="R27" s="4">
        <f>IF('Post Qty'!R5&gt;0,'Post Timing'!R5,0)</f>
        <v>0</v>
      </c>
      <c r="T27" s="67"/>
      <c r="U27" s="2">
        <v>800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</row>
    <row r="28" spans="1:37" x14ac:dyDescent="0.25">
      <c r="A28" s="69"/>
      <c r="B28" s="20">
        <v>1000</v>
      </c>
      <c r="C28" s="4">
        <f>IF('Post Qty'!C6&gt;0,'Post Timing'!C6,0)</f>
        <v>0</v>
      </c>
      <c r="D28" s="4">
        <f>IF('Post Qty'!D6&gt;0,'Post Timing'!D6,0)</f>
        <v>11.015625</v>
      </c>
      <c r="E28" s="4">
        <f>IF('Post Qty'!E6&gt;0,'Post Timing'!E6,0)</f>
        <v>11.015625</v>
      </c>
      <c r="F28" s="4">
        <f>IF('Post Qty'!F6&gt;0,'Post Timing'!F6,0)</f>
        <v>11.015625</v>
      </c>
      <c r="G28" s="4">
        <f>IF('Post Qty'!G6&gt;0,'Post Timing'!G6,0)</f>
        <v>11.015625</v>
      </c>
      <c r="H28" s="4">
        <f>IF('Post Qty'!H6&gt;0,'Post Timing'!H6,0)</f>
        <v>0</v>
      </c>
      <c r="I28" s="4">
        <f>IF('Post Qty'!I6&gt;0,'Post Timing'!I6,0)</f>
        <v>0</v>
      </c>
      <c r="J28" s="4">
        <f>IF('Post Qty'!J6&gt;0,'Post Timing'!J6,0)</f>
        <v>0</v>
      </c>
      <c r="K28" s="4">
        <f>IF('Post Qty'!K6&gt;0,'Post Timing'!K6,0)</f>
        <v>0</v>
      </c>
      <c r="L28" s="4">
        <f>IF('Post Qty'!L6&gt;0,'Post Timing'!L6,0)</f>
        <v>0</v>
      </c>
      <c r="M28" s="4">
        <f>IF('Post Qty'!M6&gt;0,'Post Timing'!M6,0)</f>
        <v>0</v>
      </c>
      <c r="N28" s="4">
        <f>IF('Post Qty'!N6&gt;0,'Post Timing'!N6,0)</f>
        <v>0</v>
      </c>
      <c r="O28" s="4">
        <f>IF('Post Qty'!O6&gt;0,'Post Timing'!O6,0)</f>
        <v>0</v>
      </c>
      <c r="P28" s="4">
        <f>IF('Post Qty'!P6&gt;0,'Post Timing'!P6,0)</f>
        <v>0</v>
      </c>
      <c r="Q28" s="4">
        <f>IF('Post Qty'!Q6&gt;0,'Post Timing'!Q6,0)</f>
        <v>0</v>
      </c>
      <c r="R28" s="4">
        <f>IF('Post Qty'!R6&gt;0,'Post Timing'!R6,0)</f>
        <v>0</v>
      </c>
      <c r="T28" s="67"/>
      <c r="U28" s="2">
        <v>1000</v>
      </c>
      <c r="V28" s="4">
        <v>0</v>
      </c>
      <c r="W28" s="4">
        <v>11.015625</v>
      </c>
      <c r="X28" s="4">
        <v>11.015625</v>
      </c>
      <c r="Y28" s="4">
        <v>11.015625</v>
      </c>
      <c r="Z28" s="4">
        <v>11.015625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</row>
    <row r="29" spans="1:37" x14ac:dyDescent="0.25">
      <c r="A29" s="69"/>
      <c r="B29" s="20">
        <v>1200</v>
      </c>
      <c r="C29" s="4">
        <f>IF('Post Qty'!C7&gt;0,'Post Timing'!C7,0)</f>
        <v>0</v>
      </c>
      <c r="D29" s="4">
        <f>IF('Post Qty'!D7&gt;0,'Post Timing'!D7,0)</f>
        <v>13.476563000000001</v>
      </c>
      <c r="E29" s="4">
        <f>IF('Post Qty'!E7&gt;0,'Post Timing'!E7,0)</f>
        <v>13.476563000000001</v>
      </c>
      <c r="F29" s="4">
        <f>IF('Post Qty'!F7&gt;0,'Post Timing'!F7,0)</f>
        <v>13.476563000000001</v>
      </c>
      <c r="G29" s="4">
        <f>IF('Post Qty'!G7&gt;0,'Post Timing'!G7,0)</f>
        <v>13.476563000000001</v>
      </c>
      <c r="H29" s="4">
        <f>IF('Post Qty'!H7&gt;0,'Post Timing'!H7,0)</f>
        <v>13.476563000000001</v>
      </c>
      <c r="I29" s="4">
        <f>IF('Post Qty'!I7&gt;0,'Post Timing'!I7,0)</f>
        <v>0</v>
      </c>
      <c r="J29" s="4">
        <f>IF('Post Qty'!J7&gt;0,'Post Timing'!J7,0)</f>
        <v>0</v>
      </c>
      <c r="K29" s="4">
        <f>IF('Post Qty'!K7&gt;0,'Post Timing'!K7,0)</f>
        <v>0</v>
      </c>
      <c r="L29" s="4">
        <f>IF('Post Qty'!L7&gt;0,'Post Timing'!L7,0)</f>
        <v>0</v>
      </c>
      <c r="M29" s="4">
        <f>IF('Post Qty'!M7&gt;0,'Post Timing'!M7,0)</f>
        <v>0</v>
      </c>
      <c r="N29" s="4">
        <f>IF('Post Qty'!N7&gt;0,'Post Timing'!N7,0)</f>
        <v>0</v>
      </c>
      <c r="O29" s="4">
        <f>IF('Post Qty'!O7&gt;0,'Post Timing'!O7,0)</f>
        <v>0</v>
      </c>
      <c r="P29" s="4">
        <f>IF('Post Qty'!P7&gt;0,'Post Timing'!P7,0)</f>
        <v>0</v>
      </c>
      <c r="Q29" s="4">
        <f>IF('Post Qty'!Q7&gt;0,'Post Timing'!Q7,0)</f>
        <v>0</v>
      </c>
      <c r="R29" s="4">
        <f>IF('Post Qty'!R7&gt;0,'Post Timing'!R7,0)</f>
        <v>0</v>
      </c>
      <c r="T29" s="67"/>
      <c r="U29" s="2">
        <v>1200</v>
      </c>
      <c r="V29" s="4">
        <v>0</v>
      </c>
      <c r="W29" s="4">
        <v>13.476563000000001</v>
      </c>
      <c r="X29" s="4">
        <v>13.476563000000001</v>
      </c>
      <c r="Y29" s="4">
        <v>13.476563000000001</v>
      </c>
      <c r="Z29" s="4">
        <v>13.476563000000001</v>
      </c>
      <c r="AA29" s="4">
        <v>13.476563000000001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</row>
    <row r="30" spans="1:37" x14ac:dyDescent="0.25">
      <c r="A30" s="69"/>
      <c r="B30" s="20">
        <v>1400</v>
      </c>
      <c r="C30" s="4">
        <f>IF('Post Qty'!C8&gt;0,'Post Timing'!C8,0)</f>
        <v>0</v>
      </c>
      <c r="D30" s="4">
        <f>IF('Post Qty'!D8&gt;0,'Post Timing'!D8,0)</f>
        <v>14.0625</v>
      </c>
      <c r="E30" s="4">
        <f>IF('Post Qty'!E8&gt;0,'Post Timing'!E8,0)</f>
        <v>14.0625</v>
      </c>
      <c r="F30" s="4">
        <f>IF('Post Qty'!F8&gt;0,'Post Timing'!F8,0)</f>
        <v>14.0625</v>
      </c>
      <c r="G30" s="4">
        <f>IF('Post Qty'!G8&gt;0,'Post Timing'!G8,0)</f>
        <v>14.0625</v>
      </c>
      <c r="H30" s="4">
        <f>IF('Post Qty'!H8&gt;0,'Post Timing'!H8,0)</f>
        <v>14.0625</v>
      </c>
      <c r="I30" s="4">
        <f>IF('Post Qty'!I8&gt;0,'Post Timing'!I8,0)</f>
        <v>14.0625</v>
      </c>
      <c r="J30" s="4">
        <f>IF('Post Qty'!J8&gt;0,'Post Timing'!J8,0)</f>
        <v>0</v>
      </c>
      <c r="K30" s="4">
        <f>IF('Post Qty'!K8&gt;0,'Post Timing'!K8,0)</f>
        <v>0</v>
      </c>
      <c r="L30" s="4">
        <f>IF('Post Qty'!L8&gt;0,'Post Timing'!L8,0)</f>
        <v>0</v>
      </c>
      <c r="M30" s="4">
        <f>IF('Post Qty'!M8&gt;0,'Post Timing'!M8,0)</f>
        <v>0</v>
      </c>
      <c r="N30" s="4">
        <f>IF('Post Qty'!N8&gt;0,'Post Timing'!N8,0)</f>
        <v>0</v>
      </c>
      <c r="O30" s="4">
        <f>IF('Post Qty'!O8&gt;0,'Post Timing'!O8,0)</f>
        <v>0</v>
      </c>
      <c r="P30" s="4">
        <f>IF('Post Qty'!P8&gt;0,'Post Timing'!P8,0)</f>
        <v>0</v>
      </c>
      <c r="Q30" s="4">
        <f>IF('Post Qty'!Q8&gt;0,'Post Timing'!Q8,0)</f>
        <v>0</v>
      </c>
      <c r="R30" s="4">
        <f>IF('Post Qty'!R8&gt;0,'Post Timing'!R8,0)</f>
        <v>0</v>
      </c>
      <c r="T30" s="67"/>
      <c r="U30" s="2">
        <v>1400</v>
      </c>
      <c r="V30" s="4">
        <v>0</v>
      </c>
      <c r="W30" s="4">
        <v>14.0625</v>
      </c>
      <c r="X30" s="4">
        <v>14.0625</v>
      </c>
      <c r="Y30" s="4">
        <v>14.0625</v>
      </c>
      <c r="Z30" s="4">
        <v>14.0625</v>
      </c>
      <c r="AA30" s="4">
        <v>14.0625</v>
      </c>
      <c r="AB30" s="4">
        <v>14.0625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</row>
    <row r="31" spans="1:37" x14ac:dyDescent="0.25">
      <c r="A31" s="69"/>
      <c r="B31" s="20">
        <v>1550</v>
      </c>
      <c r="C31" s="4">
        <f>IF('Post Qty'!C9&gt;0,'Post Timing'!C9,0)</f>
        <v>0</v>
      </c>
      <c r="D31" s="4">
        <f>IF('Post Qty'!D9&gt;0,'Post Timing'!D9,0)</f>
        <v>14.648438000000001</v>
      </c>
      <c r="E31" s="4">
        <f>IF('Post Qty'!E9&gt;0,'Post Timing'!E9,0)</f>
        <v>14.648438000000001</v>
      </c>
      <c r="F31" s="4">
        <f>IF('Post Qty'!F9&gt;0,'Post Timing'!F9,0)</f>
        <v>14.648438000000001</v>
      </c>
      <c r="G31" s="4">
        <f>IF('Post Qty'!G9&gt;0,'Post Timing'!G9,0)</f>
        <v>14.648438000000001</v>
      </c>
      <c r="H31" s="4">
        <f>IF('Post Qty'!H9&gt;0,'Post Timing'!H9,0)</f>
        <v>14.648438000000001</v>
      </c>
      <c r="I31" s="4">
        <f>IF('Post Qty'!I9&gt;0,'Post Timing'!I9,0)</f>
        <v>14.648438000000001</v>
      </c>
      <c r="J31" s="4">
        <f>IF('Post Qty'!J9&gt;0,'Post Timing'!J9,0)</f>
        <v>0</v>
      </c>
      <c r="K31" s="4">
        <f>IF('Post Qty'!K9&gt;0,'Post Timing'!K9,0)</f>
        <v>0</v>
      </c>
      <c r="L31" s="4">
        <f>IF('Post Qty'!L9&gt;0,'Post Timing'!L9,0)</f>
        <v>0</v>
      </c>
      <c r="M31" s="4">
        <f>IF('Post Qty'!M9&gt;0,'Post Timing'!M9,0)</f>
        <v>0</v>
      </c>
      <c r="N31" s="4">
        <f>IF('Post Qty'!N9&gt;0,'Post Timing'!N9,0)</f>
        <v>0</v>
      </c>
      <c r="O31" s="4">
        <f>IF('Post Qty'!O9&gt;0,'Post Timing'!O9,0)</f>
        <v>0</v>
      </c>
      <c r="P31" s="4">
        <f>IF('Post Qty'!P9&gt;0,'Post Timing'!P9,0)</f>
        <v>0</v>
      </c>
      <c r="Q31" s="4">
        <f>IF('Post Qty'!Q9&gt;0,'Post Timing'!Q9,0)</f>
        <v>0</v>
      </c>
      <c r="R31" s="4">
        <f>IF('Post Qty'!R9&gt;0,'Post Timing'!R9,0)</f>
        <v>0</v>
      </c>
      <c r="T31" s="67"/>
      <c r="U31" s="2">
        <v>1550</v>
      </c>
      <c r="V31" s="4">
        <v>0</v>
      </c>
      <c r="W31" s="4">
        <v>14.648438000000001</v>
      </c>
      <c r="X31" s="4">
        <v>14.648438000000001</v>
      </c>
      <c r="Y31" s="4">
        <v>14.648438000000001</v>
      </c>
      <c r="Z31" s="4">
        <v>14.648438000000001</v>
      </c>
      <c r="AA31" s="4">
        <v>14.648438000000001</v>
      </c>
      <c r="AB31" s="4">
        <v>14.648438000000001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</row>
    <row r="32" spans="1:37" x14ac:dyDescent="0.25">
      <c r="A32" s="69"/>
      <c r="B32" s="20">
        <v>1700</v>
      </c>
      <c r="C32" s="4">
        <f>IF('Post Qty'!C10&gt;0,'Post Timing'!C10,0)</f>
        <v>0</v>
      </c>
      <c r="D32" s="4">
        <f>IF('Post Qty'!D10&gt;0,'Post Timing'!D10,0)</f>
        <v>15.234375</v>
      </c>
      <c r="E32" s="4">
        <f>IF('Post Qty'!E10&gt;0,'Post Timing'!E10,0)</f>
        <v>15.234375</v>
      </c>
      <c r="F32" s="4">
        <f>IF('Post Qty'!F10&gt;0,'Post Timing'!F10,0)</f>
        <v>15.234375</v>
      </c>
      <c r="G32" s="4">
        <f>IF('Post Qty'!G10&gt;0,'Post Timing'!G10,0)</f>
        <v>15.234375</v>
      </c>
      <c r="H32" s="4">
        <f>IF('Post Qty'!H10&gt;0,'Post Timing'!H10,0)</f>
        <v>15.234375</v>
      </c>
      <c r="I32" s="4">
        <f>IF('Post Qty'!I10&gt;0,'Post Timing'!I10,0)</f>
        <v>15.234375</v>
      </c>
      <c r="J32" s="4">
        <f>IF('Post Qty'!J10&gt;0,'Post Timing'!J10,0)</f>
        <v>0</v>
      </c>
      <c r="K32" s="4">
        <f>IF('Post Qty'!K10&gt;0,'Post Timing'!K10,0)</f>
        <v>0</v>
      </c>
      <c r="L32" s="4">
        <f>IF('Post Qty'!L10&gt;0,'Post Timing'!L10,0)</f>
        <v>0</v>
      </c>
      <c r="M32" s="4">
        <f>IF('Post Qty'!M10&gt;0,'Post Timing'!M10,0)</f>
        <v>0</v>
      </c>
      <c r="N32" s="4">
        <f>IF('Post Qty'!N10&gt;0,'Post Timing'!N10,0)</f>
        <v>0</v>
      </c>
      <c r="O32" s="4">
        <f>IF('Post Qty'!O10&gt;0,'Post Timing'!O10,0)</f>
        <v>0</v>
      </c>
      <c r="P32" s="4">
        <f>IF('Post Qty'!P10&gt;0,'Post Timing'!P10,0)</f>
        <v>0</v>
      </c>
      <c r="Q32" s="4">
        <f>IF('Post Qty'!Q10&gt;0,'Post Timing'!Q10,0)</f>
        <v>0</v>
      </c>
      <c r="R32" s="4">
        <f>IF('Post Qty'!R10&gt;0,'Post Timing'!R10,0)</f>
        <v>0</v>
      </c>
      <c r="T32" s="67"/>
      <c r="U32" s="2">
        <v>1700</v>
      </c>
      <c r="V32" s="4">
        <v>0</v>
      </c>
      <c r="W32" s="4">
        <v>15.234375</v>
      </c>
      <c r="X32" s="4">
        <v>15.234375</v>
      </c>
      <c r="Y32" s="4">
        <v>15.234375</v>
      </c>
      <c r="Z32" s="4">
        <v>15.234375</v>
      </c>
      <c r="AA32" s="4">
        <v>15.234375</v>
      </c>
      <c r="AB32" s="4">
        <v>15.234375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</row>
    <row r="33" spans="1:37" x14ac:dyDescent="0.25">
      <c r="A33" s="69"/>
      <c r="B33" s="20">
        <v>1800</v>
      </c>
      <c r="C33" s="4">
        <f>IF('Post Qty'!C11&gt;0,'Post Timing'!C11,0)</f>
        <v>0</v>
      </c>
      <c r="D33" s="4">
        <f>IF('Post Qty'!D11&gt;0,'Post Timing'!D11,0)</f>
        <v>15.46875</v>
      </c>
      <c r="E33" s="4">
        <f>IF('Post Qty'!E11&gt;0,'Post Timing'!E11,0)</f>
        <v>15.46875</v>
      </c>
      <c r="F33" s="4">
        <f>IF('Post Qty'!F11&gt;0,'Post Timing'!F11,0)</f>
        <v>15.46875</v>
      </c>
      <c r="G33" s="4">
        <f>IF('Post Qty'!G11&gt;0,'Post Timing'!G11,0)</f>
        <v>15.46875</v>
      </c>
      <c r="H33" s="4">
        <f>IF('Post Qty'!H11&gt;0,'Post Timing'!H11,0)</f>
        <v>15.46875</v>
      </c>
      <c r="I33" s="4">
        <f>IF('Post Qty'!I11&gt;0,'Post Timing'!I11,0)</f>
        <v>15.46875</v>
      </c>
      <c r="J33" s="4">
        <f>IF('Post Qty'!J11&gt;0,'Post Timing'!J11,0)</f>
        <v>0</v>
      </c>
      <c r="K33" s="4">
        <f>IF('Post Qty'!K11&gt;0,'Post Timing'!K11,0)</f>
        <v>0</v>
      </c>
      <c r="L33" s="4">
        <f>IF('Post Qty'!L11&gt;0,'Post Timing'!L11,0)</f>
        <v>0</v>
      </c>
      <c r="M33" s="4">
        <f>IF('Post Qty'!M11&gt;0,'Post Timing'!M11,0)</f>
        <v>0</v>
      </c>
      <c r="N33" s="4">
        <f>IF('Post Qty'!N11&gt;0,'Post Timing'!N11,0)</f>
        <v>0</v>
      </c>
      <c r="O33" s="4">
        <f>IF('Post Qty'!O11&gt;0,'Post Timing'!O11,0)</f>
        <v>0</v>
      </c>
      <c r="P33" s="4">
        <f>IF('Post Qty'!P11&gt;0,'Post Timing'!P11,0)</f>
        <v>0</v>
      </c>
      <c r="Q33" s="4">
        <f>IF('Post Qty'!Q11&gt;0,'Post Timing'!Q11,0)</f>
        <v>0</v>
      </c>
      <c r="R33" s="4">
        <f>IF('Post Qty'!R11&gt;0,'Post Timing'!R11,0)</f>
        <v>0</v>
      </c>
      <c r="T33" s="67"/>
      <c r="U33" s="2">
        <v>1800</v>
      </c>
      <c r="V33" s="4">
        <v>0</v>
      </c>
      <c r="W33" s="4">
        <v>15.46875</v>
      </c>
      <c r="X33" s="4">
        <v>15.46875</v>
      </c>
      <c r="Y33" s="4">
        <v>15.46875</v>
      </c>
      <c r="Z33" s="4">
        <v>15.46875</v>
      </c>
      <c r="AA33" s="4">
        <v>15.46875</v>
      </c>
      <c r="AB33" s="4">
        <v>15.46875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</row>
    <row r="34" spans="1:37" x14ac:dyDescent="0.25">
      <c r="A34" s="69"/>
      <c r="B34" s="20">
        <v>2000</v>
      </c>
      <c r="C34" s="4">
        <f>IF('Post Qty'!C12&gt;0,'Post Timing'!C12,0)</f>
        <v>0</v>
      </c>
      <c r="D34" s="4">
        <f>IF('Post Qty'!D12&gt;0,'Post Timing'!D12,0)</f>
        <v>15.46875</v>
      </c>
      <c r="E34" s="4">
        <f>IF('Post Qty'!E12&gt;0,'Post Timing'!E12,0)</f>
        <v>15.46875</v>
      </c>
      <c r="F34" s="4">
        <f>IF('Post Qty'!F12&gt;0,'Post Timing'!F12,0)</f>
        <v>15.46875</v>
      </c>
      <c r="G34" s="4">
        <f>IF('Post Qty'!G12&gt;0,'Post Timing'!G12,0)</f>
        <v>15.46875</v>
      </c>
      <c r="H34" s="4">
        <f>IF('Post Qty'!H12&gt;0,'Post Timing'!H12,0)</f>
        <v>15.46875</v>
      </c>
      <c r="I34" s="4">
        <f>IF('Post Qty'!I12&gt;0,'Post Timing'!I12,0)</f>
        <v>0</v>
      </c>
      <c r="J34" s="4">
        <f>IF('Post Qty'!J12&gt;0,'Post Timing'!J12,0)</f>
        <v>0</v>
      </c>
      <c r="K34" s="4">
        <f>IF('Post Qty'!K12&gt;0,'Post Timing'!K12,0)</f>
        <v>0</v>
      </c>
      <c r="L34" s="4">
        <f>IF('Post Qty'!L12&gt;0,'Post Timing'!L12,0)</f>
        <v>0</v>
      </c>
      <c r="M34" s="4">
        <f>IF('Post Qty'!M12&gt;0,'Post Timing'!M12,0)</f>
        <v>0</v>
      </c>
      <c r="N34" s="4">
        <f>IF('Post Qty'!N12&gt;0,'Post Timing'!N12,0)</f>
        <v>0</v>
      </c>
      <c r="O34" s="4">
        <f>IF('Post Qty'!O12&gt;0,'Post Timing'!O12,0)</f>
        <v>0</v>
      </c>
      <c r="P34" s="4">
        <f>IF('Post Qty'!P12&gt;0,'Post Timing'!P12,0)</f>
        <v>0</v>
      </c>
      <c r="Q34" s="4">
        <f>IF('Post Qty'!Q12&gt;0,'Post Timing'!Q12,0)</f>
        <v>0</v>
      </c>
      <c r="R34" s="4">
        <f>IF('Post Qty'!R12&gt;0,'Post Timing'!R12,0)</f>
        <v>0</v>
      </c>
      <c r="T34" s="67"/>
      <c r="U34" s="2">
        <v>2000</v>
      </c>
      <c r="V34" s="4">
        <v>0</v>
      </c>
      <c r="W34" s="4">
        <v>15.46875</v>
      </c>
      <c r="X34" s="4">
        <v>15.46875</v>
      </c>
      <c r="Y34" s="4">
        <v>15.46875</v>
      </c>
      <c r="Z34" s="4">
        <v>15.46875</v>
      </c>
      <c r="AA34" s="4">
        <v>15.46875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</row>
    <row r="35" spans="1:37" x14ac:dyDescent="0.25">
      <c r="A35" s="69"/>
      <c r="B35" s="20">
        <v>2200</v>
      </c>
      <c r="C35" s="4">
        <f>IF('Post Qty'!C13&gt;0,'Post Timing'!C13,0)</f>
        <v>0</v>
      </c>
      <c r="D35" s="4">
        <f>IF('Post Qty'!D13&gt;0,'Post Timing'!D13,0)</f>
        <v>0</v>
      </c>
      <c r="E35" s="4">
        <f>IF('Post Qty'!E13&gt;0,'Post Timing'!E13,0)</f>
        <v>0</v>
      </c>
      <c r="F35" s="4">
        <f>IF('Post Qty'!F13&gt;0,'Post Timing'!F13,0)</f>
        <v>0</v>
      </c>
      <c r="G35" s="4">
        <f>IF('Post Qty'!G13&gt;0,'Post Timing'!G13,0)</f>
        <v>0</v>
      </c>
      <c r="H35" s="4">
        <f>IF('Post Qty'!H13&gt;0,'Post Timing'!H13,0)</f>
        <v>0</v>
      </c>
      <c r="I35" s="4">
        <f>IF('Post Qty'!I13&gt;0,'Post Timing'!I13,0)</f>
        <v>0</v>
      </c>
      <c r="J35" s="4">
        <f>IF('Post Qty'!J13&gt;0,'Post Timing'!J13,0)</f>
        <v>0</v>
      </c>
      <c r="K35" s="4">
        <f>IF('Post Qty'!K13&gt;0,'Post Timing'!K13,0)</f>
        <v>0</v>
      </c>
      <c r="L35" s="4">
        <f>IF('Post Qty'!L13&gt;0,'Post Timing'!L13,0)</f>
        <v>0</v>
      </c>
      <c r="M35" s="4">
        <f>IF('Post Qty'!M13&gt;0,'Post Timing'!M13,0)</f>
        <v>0</v>
      </c>
      <c r="N35" s="4">
        <f>IF('Post Qty'!N13&gt;0,'Post Timing'!N13,0)</f>
        <v>0</v>
      </c>
      <c r="O35" s="4">
        <f>IF('Post Qty'!O13&gt;0,'Post Timing'!O13,0)</f>
        <v>0</v>
      </c>
      <c r="P35" s="4">
        <f>IF('Post Qty'!P13&gt;0,'Post Timing'!P13,0)</f>
        <v>0</v>
      </c>
      <c r="Q35" s="4">
        <f>IF('Post Qty'!Q13&gt;0,'Post Timing'!Q13,0)</f>
        <v>0</v>
      </c>
      <c r="R35" s="4">
        <f>IF('Post Qty'!R13&gt;0,'Post Timing'!R13,0)</f>
        <v>0</v>
      </c>
      <c r="T35" s="67"/>
      <c r="U35" s="2">
        <v>2200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</row>
    <row r="36" spans="1:37" x14ac:dyDescent="0.25">
      <c r="A36" s="69"/>
      <c r="B36" s="20">
        <v>2400</v>
      </c>
      <c r="C36" s="4">
        <f>IF('Post Qty'!C14&gt;0,'Post Timing'!C14,0)</f>
        <v>0</v>
      </c>
      <c r="D36" s="4">
        <f>IF('Post Qty'!D14&gt;0,'Post Timing'!D14,0)</f>
        <v>0</v>
      </c>
      <c r="E36" s="4">
        <f>IF('Post Qty'!E14&gt;0,'Post Timing'!E14,0)</f>
        <v>0</v>
      </c>
      <c r="F36" s="4">
        <f>IF('Post Qty'!F14&gt;0,'Post Timing'!F14,0)</f>
        <v>0</v>
      </c>
      <c r="G36" s="4">
        <f>IF('Post Qty'!G14&gt;0,'Post Timing'!G14,0)</f>
        <v>0</v>
      </c>
      <c r="H36" s="4">
        <f>IF('Post Qty'!H14&gt;0,'Post Timing'!H14,0)</f>
        <v>0</v>
      </c>
      <c r="I36" s="4">
        <f>IF('Post Qty'!I14&gt;0,'Post Timing'!I14,0)</f>
        <v>0</v>
      </c>
      <c r="J36" s="4">
        <f>IF('Post Qty'!J14&gt;0,'Post Timing'!J14,0)</f>
        <v>0</v>
      </c>
      <c r="K36" s="4">
        <f>IF('Post Qty'!K14&gt;0,'Post Timing'!K14,0)</f>
        <v>0</v>
      </c>
      <c r="L36" s="4">
        <f>IF('Post Qty'!L14&gt;0,'Post Timing'!L14,0)</f>
        <v>0</v>
      </c>
      <c r="M36" s="4">
        <f>IF('Post Qty'!M14&gt;0,'Post Timing'!M14,0)</f>
        <v>0</v>
      </c>
      <c r="N36" s="4">
        <f>IF('Post Qty'!N14&gt;0,'Post Timing'!N14,0)</f>
        <v>0</v>
      </c>
      <c r="O36" s="4">
        <f>IF('Post Qty'!O14&gt;0,'Post Timing'!O14,0)</f>
        <v>0</v>
      </c>
      <c r="P36" s="4">
        <f>IF('Post Qty'!P14&gt;0,'Post Timing'!P14,0)</f>
        <v>0</v>
      </c>
      <c r="Q36" s="4">
        <f>IF('Post Qty'!Q14&gt;0,'Post Timing'!Q14,0)</f>
        <v>0</v>
      </c>
      <c r="R36" s="4">
        <f>IF('Post Qty'!R14&gt;0,'Post Timing'!R14,0)</f>
        <v>0</v>
      </c>
      <c r="T36" s="67"/>
      <c r="U36" s="2">
        <v>2400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</row>
    <row r="37" spans="1:37" x14ac:dyDescent="0.25">
      <c r="A37" s="69"/>
      <c r="B37" s="20">
        <v>2600</v>
      </c>
      <c r="C37" s="4">
        <f>IF('Post Qty'!C15&gt;0,'Post Timing'!C15,0)</f>
        <v>0</v>
      </c>
      <c r="D37" s="4">
        <f>IF('Post Qty'!D15&gt;0,'Post Timing'!D15,0)</f>
        <v>0</v>
      </c>
      <c r="E37" s="4">
        <f>IF('Post Qty'!E15&gt;0,'Post Timing'!E15,0)</f>
        <v>0</v>
      </c>
      <c r="F37" s="4">
        <f>IF('Post Qty'!F15&gt;0,'Post Timing'!F15,0)</f>
        <v>0</v>
      </c>
      <c r="G37" s="4">
        <f>IF('Post Qty'!G15&gt;0,'Post Timing'!G15,0)</f>
        <v>0</v>
      </c>
      <c r="H37" s="4">
        <f>IF('Post Qty'!H15&gt;0,'Post Timing'!H15,0)</f>
        <v>0</v>
      </c>
      <c r="I37" s="4">
        <f>IF('Post Qty'!I15&gt;0,'Post Timing'!I15,0)</f>
        <v>0</v>
      </c>
      <c r="J37" s="4">
        <f>IF('Post Qty'!J15&gt;0,'Post Timing'!J15,0)</f>
        <v>0</v>
      </c>
      <c r="K37" s="4">
        <f>IF('Post Qty'!K15&gt;0,'Post Timing'!K15,0)</f>
        <v>0</v>
      </c>
      <c r="L37" s="4">
        <f>IF('Post Qty'!L15&gt;0,'Post Timing'!L15,0)</f>
        <v>0</v>
      </c>
      <c r="M37" s="4">
        <f>IF('Post Qty'!M15&gt;0,'Post Timing'!M15,0)</f>
        <v>0</v>
      </c>
      <c r="N37" s="4">
        <f>IF('Post Qty'!N15&gt;0,'Post Timing'!N15,0)</f>
        <v>0</v>
      </c>
      <c r="O37" s="4">
        <f>IF('Post Qty'!O15&gt;0,'Post Timing'!O15,0)</f>
        <v>0</v>
      </c>
      <c r="P37" s="4">
        <f>IF('Post Qty'!P15&gt;0,'Post Timing'!P15,0)</f>
        <v>0</v>
      </c>
      <c r="Q37" s="4">
        <f>IF('Post Qty'!Q15&gt;0,'Post Timing'!Q15,0)</f>
        <v>0</v>
      </c>
      <c r="R37" s="4">
        <f>IF('Post Qty'!R15&gt;0,'Post Timing'!R15,0)</f>
        <v>0</v>
      </c>
      <c r="T37" s="67"/>
      <c r="U37" s="2">
        <v>2600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</row>
    <row r="38" spans="1:37" x14ac:dyDescent="0.25">
      <c r="A38" s="69"/>
      <c r="B38" s="20">
        <v>2800</v>
      </c>
      <c r="C38" s="4">
        <f>IF('Post Qty'!C16&gt;0,'Post Timing'!C16,0)</f>
        <v>0</v>
      </c>
      <c r="D38" s="4">
        <f>IF('Post Qty'!D16&gt;0,'Post Timing'!D16,0)</f>
        <v>0</v>
      </c>
      <c r="E38" s="4">
        <f>IF('Post Qty'!E16&gt;0,'Post Timing'!E16,0)</f>
        <v>0</v>
      </c>
      <c r="F38" s="4">
        <f>IF('Post Qty'!F16&gt;0,'Post Timing'!F16,0)</f>
        <v>0</v>
      </c>
      <c r="G38" s="4">
        <f>IF('Post Qty'!G16&gt;0,'Post Timing'!G16,0)</f>
        <v>0</v>
      </c>
      <c r="H38" s="4">
        <f>IF('Post Qty'!H16&gt;0,'Post Timing'!H16,0)</f>
        <v>0</v>
      </c>
      <c r="I38" s="4">
        <f>IF('Post Qty'!I16&gt;0,'Post Timing'!I16,0)</f>
        <v>0</v>
      </c>
      <c r="J38" s="4">
        <f>IF('Post Qty'!J16&gt;0,'Post Timing'!J16,0)</f>
        <v>0</v>
      </c>
      <c r="K38" s="4">
        <f>IF('Post Qty'!K16&gt;0,'Post Timing'!K16,0)</f>
        <v>0</v>
      </c>
      <c r="L38" s="4">
        <f>IF('Post Qty'!L16&gt;0,'Post Timing'!L16,0)</f>
        <v>0</v>
      </c>
      <c r="M38" s="4">
        <f>IF('Post Qty'!M16&gt;0,'Post Timing'!M16,0)</f>
        <v>0</v>
      </c>
      <c r="N38" s="4">
        <f>IF('Post Qty'!N16&gt;0,'Post Timing'!N16,0)</f>
        <v>0</v>
      </c>
      <c r="O38" s="4">
        <f>IF('Post Qty'!O16&gt;0,'Post Timing'!O16,0)</f>
        <v>13.476563000000001</v>
      </c>
      <c r="P38" s="4">
        <f>IF('Post Qty'!P16&gt;0,'Post Timing'!P16,0)</f>
        <v>13.476563000000001</v>
      </c>
      <c r="Q38" s="4">
        <f>IF('Post Qty'!Q16&gt;0,'Post Timing'!Q16,0)</f>
        <v>13.59375</v>
      </c>
      <c r="R38" s="4">
        <f>IF('Post Qty'!R16&gt;0,'Post Timing'!R16,0)</f>
        <v>14.0625</v>
      </c>
      <c r="T38" s="67"/>
      <c r="U38" s="2">
        <v>2800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13.476563000000001</v>
      </c>
      <c r="AI38" s="4">
        <v>13.476563000000001</v>
      </c>
      <c r="AJ38" s="4">
        <v>13.59375</v>
      </c>
      <c r="AK38" s="4">
        <v>14.0625</v>
      </c>
    </row>
    <row r="39" spans="1:37" x14ac:dyDescent="0.25">
      <c r="A39" s="69"/>
      <c r="B39" s="20">
        <v>2900</v>
      </c>
      <c r="C39" s="4">
        <f>IF('Post Qty'!C17&gt;0,'Post Timing'!C17,0)</f>
        <v>0</v>
      </c>
      <c r="D39" s="4">
        <f>IF('Post Qty'!D17&gt;0,'Post Timing'!D17,0)</f>
        <v>0</v>
      </c>
      <c r="E39" s="4">
        <f>IF('Post Qty'!E17&gt;0,'Post Timing'!E17,0)</f>
        <v>0</v>
      </c>
      <c r="F39" s="4">
        <f>IF('Post Qty'!F17&gt;0,'Post Timing'!F17,0)</f>
        <v>0</v>
      </c>
      <c r="G39" s="4">
        <f>IF('Post Qty'!G17&gt;0,'Post Timing'!G17,0)</f>
        <v>0</v>
      </c>
      <c r="H39" s="4">
        <f>IF('Post Qty'!H17&gt;0,'Post Timing'!H17,0)</f>
        <v>0</v>
      </c>
      <c r="I39" s="4">
        <f>IF('Post Qty'!I17&gt;0,'Post Timing'!I17,0)</f>
        <v>0</v>
      </c>
      <c r="J39" s="4">
        <f>IF('Post Qty'!J17&gt;0,'Post Timing'!J17,0)</f>
        <v>0</v>
      </c>
      <c r="K39" s="4">
        <f>IF('Post Qty'!K17&gt;0,'Post Timing'!K17,0)</f>
        <v>0</v>
      </c>
      <c r="L39" s="4">
        <f>IF('Post Qty'!L17&gt;0,'Post Timing'!L17,0)</f>
        <v>0</v>
      </c>
      <c r="M39" s="4">
        <f>IF('Post Qty'!M17&gt;0,'Post Timing'!M17,0)</f>
        <v>0</v>
      </c>
      <c r="N39" s="4">
        <f>IF('Post Qty'!N17&gt;0,'Post Timing'!N17,0)</f>
        <v>13.945313000000001</v>
      </c>
      <c r="O39" s="4">
        <f>IF('Post Qty'!O17&gt;0,'Post Timing'!O17,0)</f>
        <v>13.945313000000001</v>
      </c>
      <c r="P39" s="4">
        <f>IF('Post Qty'!P17&gt;0,'Post Timing'!P17,0)</f>
        <v>14.0625</v>
      </c>
      <c r="Q39" s="4">
        <f>IF('Post Qty'!Q17&gt;0,'Post Timing'!Q17,0)</f>
        <v>14.414063000000001</v>
      </c>
      <c r="R39" s="4">
        <f>IF('Post Qty'!R17&gt;0,'Post Timing'!R17,0)</f>
        <v>14.882813000000001</v>
      </c>
      <c r="T39" s="67"/>
      <c r="U39" s="2">
        <v>2900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13.945313000000001</v>
      </c>
      <c r="AH39" s="4">
        <v>13.945313000000001</v>
      </c>
      <c r="AI39" s="4">
        <v>14.0625</v>
      </c>
      <c r="AJ39" s="4">
        <v>14.414063000000001</v>
      </c>
      <c r="AK39" s="4">
        <v>14.882813000000001</v>
      </c>
    </row>
    <row r="40" spans="1:37" x14ac:dyDescent="0.25">
      <c r="A40" s="69"/>
      <c r="B40" s="20">
        <v>3000</v>
      </c>
      <c r="C40" s="4">
        <f>IF('Post Qty'!C18&gt;0,'Post Timing'!C18,0)</f>
        <v>0</v>
      </c>
      <c r="D40" s="4">
        <f>IF('Post Qty'!D18&gt;0,'Post Timing'!D18,0)</f>
        <v>0</v>
      </c>
      <c r="E40" s="4">
        <f>IF('Post Qty'!E18&gt;0,'Post Timing'!E18,0)</f>
        <v>0</v>
      </c>
      <c r="F40" s="4">
        <f>IF('Post Qty'!F18&gt;0,'Post Timing'!F18,0)</f>
        <v>0</v>
      </c>
      <c r="G40" s="4">
        <f>IF('Post Qty'!G18&gt;0,'Post Timing'!G18,0)</f>
        <v>0</v>
      </c>
      <c r="H40" s="4">
        <f>IF('Post Qty'!H18&gt;0,'Post Timing'!H18,0)</f>
        <v>0</v>
      </c>
      <c r="I40" s="4">
        <f>IF('Post Qty'!I18&gt;0,'Post Timing'!I18,0)</f>
        <v>0</v>
      </c>
      <c r="J40" s="4">
        <f>IF('Post Qty'!J18&gt;0,'Post Timing'!J18,0)</f>
        <v>0</v>
      </c>
      <c r="K40" s="4">
        <f>IF('Post Qty'!K18&gt;0,'Post Timing'!K18,0)</f>
        <v>0</v>
      </c>
      <c r="L40" s="4">
        <f>IF('Post Qty'!L18&gt;0,'Post Timing'!L18,0)</f>
        <v>0</v>
      </c>
      <c r="M40" s="4">
        <f>IF('Post Qty'!M18&gt;0,'Post Timing'!M18,0)</f>
        <v>0</v>
      </c>
      <c r="N40" s="4">
        <f>IF('Post Qty'!N18&gt;0,'Post Timing'!N18,0)</f>
        <v>14.414063000000001</v>
      </c>
      <c r="O40" s="4">
        <f>IF('Post Qty'!O18&gt;0,'Post Timing'!O18,0)</f>
        <v>14.414063000000001</v>
      </c>
      <c r="P40" s="4">
        <f>IF('Post Qty'!P18&gt;0,'Post Timing'!P18,0)</f>
        <v>14.414063000000001</v>
      </c>
      <c r="Q40" s="4">
        <f>IF('Post Qty'!Q18&gt;0,'Post Timing'!Q18,0)</f>
        <v>14.414063000000001</v>
      </c>
      <c r="R40" s="4">
        <f>IF('Post Qty'!R18&gt;0,'Post Timing'!R18,0)</f>
        <v>14.414063000000001</v>
      </c>
      <c r="T40" s="67"/>
      <c r="U40" s="2">
        <v>3000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14.414063000000001</v>
      </c>
      <c r="AH40" s="4">
        <v>14.414063000000001</v>
      </c>
      <c r="AI40" s="4">
        <v>14.414063000000001</v>
      </c>
      <c r="AJ40" s="4">
        <v>14.414063000000001</v>
      </c>
      <c r="AK40" s="4">
        <v>14.414063000000001</v>
      </c>
    </row>
    <row r="41" spans="1:37" x14ac:dyDescent="0.25">
      <c r="A41" s="69"/>
      <c r="B41" s="20">
        <v>3200</v>
      </c>
      <c r="C41" s="4">
        <f>IF('Post Qty'!C19&gt;0,'Post Timing'!C19,0)</f>
        <v>0</v>
      </c>
      <c r="D41" s="4">
        <f>IF('Post Qty'!D19&gt;0,'Post Timing'!D19,0)</f>
        <v>0</v>
      </c>
      <c r="E41" s="4">
        <f>IF('Post Qty'!E19&gt;0,'Post Timing'!E19,0)</f>
        <v>0</v>
      </c>
      <c r="F41" s="4">
        <f>IF('Post Qty'!F19&gt;0,'Post Timing'!F19,0)</f>
        <v>0</v>
      </c>
      <c r="G41" s="4">
        <f>IF('Post Qty'!G19&gt;0,'Post Timing'!G19,0)</f>
        <v>0</v>
      </c>
      <c r="H41" s="4">
        <f>IF('Post Qty'!H19&gt;0,'Post Timing'!H19,0)</f>
        <v>0</v>
      </c>
      <c r="I41" s="4">
        <f>IF('Post Qty'!I19&gt;0,'Post Timing'!I19,0)</f>
        <v>0</v>
      </c>
      <c r="J41" s="4">
        <f>IF('Post Qty'!J19&gt;0,'Post Timing'!J19,0)</f>
        <v>0</v>
      </c>
      <c r="K41" s="4">
        <f>IF('Post Qty'!K19&gt;0,'Post Timing'!K19,0)</f>
        <v>0</v>
      </c>
      <c r="L41" s="4">
        <f>IF('Post Qty'!L19&gt;0,'Post Timing'!L19,0)</f>
        <v>15.46875</v>
      </c>
      <c r="M41" s="4">
        <f>IF('Post Qty'!M19&gt;0,'Post Timing'!M19,0)</f>
        <v>15.46875</v>
      </c>
      <c r="N41" s="4">
        <f>IF('Post Qty'!N19&gt;0,'Post Timing'!N19,0)</f>
        <v>15.46875</v>
      </c>
      <c r="O41" s="4">
        <f>IF('Post Qty'!O19&gt;0,'Post Timing'!O19,0)</f>
        <v>15.46875</v>
      </c>
      <c r="P41" s="4">
        <f>IF('Post Qty'!P19&gt;0,'Post Timing'!P19,0)</f>
        <v>15.46875</v>
      </c>
      <c r="Q41" s="4">
        <f>IF('Post Qty'!Q19&gt;0,'Post Timing'!Q19,0)</f>
        <v>15.46875</v>
      </c>
      <c r="R41" s="4">
        <f>IF('Post Qty'!R19&gt;0,'Post Timing'!R19,0)</f>
        <v>15.46875</v>
      </c>
      <c r="T41" s="67"/>
      <c r="U41" s="2">
        <v>3200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15.46875</v>
      </c>
      <c r="AF41" s="4">
        <v>15.46875</v>
      </c>
      <c r="AG41" s="4">
        <v>15.46875</v>
      </c>
      <c r="AH41" s="4">
        <v>15.46875</v>
      </c>
      <c r="AI41" s="4">
        <v>15.46875</v>
      </c>
      <c r="AJ41" s="4">
        <v>15.46875</v>
      </c>
      <c r="AK41" s="4">
        <v>15.46875</v>
      </c>
    </row>
    <row r="42" spans="1:37" x14ac:dyDescent="0.25">
      <c r="A42" s="69"/>
      <c r="B42" s="20">
        <v>3300</v>
      </c>
      <c r="C42" s="4">
        <f>IF('Post Qty'!C20&gt;0,'Post Timing'!C20,0)</f>
        <v>0</v>
      </c>
      <c r="D42" s="4">
        <f>IF('Post Qty'!D20&gt;0,'Post Timing'!D20,0)</f>
        <v>0</v>
      </c>
      <c r="E42" s="4">
        <f>IF('Post Qty'!E20&gt;0,'Post Timing'!E20,0)</f>
        <v>0</v>
      </c>
      <c r="F42" s="4">
        <f>IF('Post Qty'!F20&gt;0,'Post Timing'!F20,0)</f>
        <v>0</v>
      </c>
      <c r="G42" s="4">
        <f>IF('Post Qty'!G20&gt;0,'Post Timing'!G20,0)</f>
        <v>0</v>
      </c>
      <c r="H42" s="4">
        <f>IF('Post Qty'!H20&gt;0,'Post Timing'!H20,0)</f>
        <v>0</v>
      </c>
      <c r="I42" s="4">
        <f>IF('Post Qty'!I20&gt;0,'Post Timing'!I20,0)</f>
        <v>0</v>
      </c>
      <c r="J42" s="4">
        <f>IF('Post Qty'!J20&gt;0,'Post Timing'!J20,0)</f>
        <v>0</v>
      </c>
      <c r="K42" s="4">
        <f>IF('Post Qty'!K20&gt;0,'Post Timing'!K20,0)</f>
        <v>0</v>
      </c>
      <c r="L42" s="4">
        <f>IF('Post Qty'!L20&gt;0,'Post Timing'!L20,0)</f>
        <v>15.9375</v>
      </c>
      <c r="M42" s="4">
        <f>IF('Post Qty'!M20&gt;0,'Post Timing'!M20,0)</f>
        <v>15.9375</v>
      </c>
      <c r="N42" s="4">
        <f>IF('Post Qty'!N20&gt;0,'Post Timing'!N20,0)</f>
        <v>0</v>
      </c>
      <c r="O42" s="4">
        <f>IF('Post Qty'!O20&gt;0,'Post Timing'!O20,0)</f>
        <v>0</v>
      </c>
      <c r="P42" s="4">
        <f>IF('Post Qty'!P20&gt;0,'Post Timing'!P20,0)</f>
        <v>0</v>
      </c>
      <c r="Q42" s="4">
        <f>IF('Post Qty'!Q20&gt;0,'Post Timing'!Q20,0)</f>
        <v>0</v>
      </c>
      <c r="R42" s="4">
        <f>IF('Post Qty'!R20&gt;0,'Post Timing'!R20,0)</f>
        <v>0</v>
      </c>
      <c r="T42" s="67"/>
      <c r="U42" s="2">
        <v>3300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15.9375</v>
      </c>
      <c r="AF42" s="4">
        <v>15.9375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</row>
    <row r="43" spans="1:37" x14ac:dyDescent="0.25">
      <c r="A43" s="69"/>
      <c r="B43" s="20">
        <v>3500</v>
      </c>
      <c r="C43" s="4">
        <f>IF('Post Qty'!C21&gt;0,'Post Timing'!C21,0)</f>
        <v>0</v>
      </c>
      <c r="D43" s="4">
        <f>IF('Post Qty'!D21&gt;0,'Post Timing'!D21,0)</f>
        <v>0</v>
      </c>
      <c r="E43" s="4">
        <f>IF('Post Qty'!E21&gt;0,'Post Timing'!E21,0)</f>
        <v>0</v>
      </c>
      <c r="F43" s="4">
        <f>IF('Post Qty'!F21&gt;0,'Post Timing'!F21,0)</f>
        <v>0</v>
      </c>
      <c r="G43" s="4">
        <f>IF('Post Qty'!G21&gt;0,'Post Timing'!G21,0)</f>
        <v>0</v>
      </c>
      <c r="H43" s="4">
        <f>IF('Post Qty'!H21&gt;0,'Post Timing'!H21,0)</f>
        <v>0</v>
      </c>
      <c r="I43" s="4">
        <f>IF('Post Qty'!I21&gt;0,'Post Timing'!I21,0)</f>
        <v>0</v>
      </c>
      <c r="J43" s="4">
        <f>IF('Post Qty'!J21&gt;0,'Post Timing'!J21,0)</f>
        <v>0</v>
      </c>
      <c r="K43" s="4">
        <f>IF('Post Qty'!K21&gt;0,'Post Timing'!K21,0)</f>
        <v>0</v>
      </c>
      <c r="L43" s="4">
        <f>IF('Post Qty'!L21&gt;0,'Post Timing'!L21,0)</f>
        <v>0</v>
      </c>
      <c r="M43" s="4">
        <f>IF('Post Qty'!M21&gt;0,'Post Timing'!M21,0)</f>
        <v>0</v>
      </c>
      <c r="N43" s="4">
        <f>IF('Post Qty'!N21&gt;0,'Post Timing'!N21,0)</f>
        <v>0</v>
      </c>
      <c r="O43" s="4">
        <f>IF('Post Qty'!O21&gt;0,'Post Timing'!O21,0)</f>
        <v>0</v>
      </c>
      <c r="P43" s="4">
        <f>IF('Post Qty'!P21&gt;0,'Post Timing'!P21,0)</f>
        <v>0</v>
      </c>
      <c r="Q43" s="4">
        <f>IF('Post Qty'!Q21&gt;0,'Post Timing'!Q21,0)</f>
        <v>0</v>
      </c>
      <c r="R43" s="4">
        <f>IF('Post Qty'!R21&gt;0,'Post Timing'!R21,0)</f>
        <v>0</v>
      </c>
      <c r="T43" s="67"/>
      <c r="U43" s="2">
        <v>3500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</row>
  </sheetData>
  <sheetProtection password="BAE5" sheet="1" objects="1" scenarios="1"/>
  <mergeCells count="12">
    <mergeCell ref="A23:B24"/>
    <mergeCell ref="C23:R23"/>
    <mergeCell ref="T23:U24"/>
    <mergeCell ref="V23:AK23"/>
    <mergeCell ref="A25:A43"/>
    <mergeCell ref="T25:T43"/>
    <mergeCell ref="A1:B2"/>
    <mergeCell ref="C1:R1"/>
    <mergeCell ref="T1:U2"/>
    <mergeCell ref="V1:AK1"/>
    <mergeCell ref="A3:A21"/>
    <mergeCell ref="T3:T21"/>
  </mergeCells>
  <conditionalFormatting sqref="C3:R2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AK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R4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5:AK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AK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5:AK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K70"/>
  <sheetViews>
    <sheetView zoomScaleNormal="100" workbookViewId="0">
      <selection sqref="A1:R21"/>
    </sheetView>
  </sheetViews>
  <sheetFormatPr defaultColWidth="8.85546875" defaultRowHeight="15" x14ac:dyDescent="0.25"/>
  <cols>
    <col min="1" max="2" width="5" style="9" bestFit="1" customWidth="1"/>
    <col min="3" max="8" width="3.5703125" style="9" bestFit="1" customWidth="1"/>
    <col min="9" max="18" width="4.5703125" style="9" bestFit="1" customWidth="1"/>
    <col min="19" max="19" width="8.85546875" style="9"/>
    <col min="20" max="21" width="5" style="9" bestFit="1" customWidth="1"/>
    <col min="22" max="27" width="3.5703125" style="9" bestFit="1" customWidth="1"/>
    <col min="28" max="37" width="4.5703125" style="9" bestFit="1" customWidth="1"/>
    <col min="38" max="16384" width="8.85546875" style="9"/>
  </cols>
  <sheetData>
    <row r="1" spans="1:37" x14ac:dyDescent="0.25">
      <c r="A1" s="51" t="s">
        <v>13</v>
      </c>
      <c r="B1" s="51"/>
      <c r="C1" s="50" t="s">
        <v>10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T1" s="47" t="s">
        <v>0</v>
      </c>
      <c r="U1" s="47"/>
      <c r="V1" s="46" t="s">
        <v>10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</row>
    <row r="2" spans="1:37" x14ac:dyDescent="0.25">
      <c r="A2" s="51"/>
      <c r="B2" s="51"/>
      <c r="C2" s="17">
        <v>0</v>
      </c>
      <c r="D2" s="17">
        <v>10</v>
      </c>
      <c r="E2" s="17">
        <v>20</v>
      </c>
      <c r="F2" s="17">
        <v>30</v>
      </c>
      <c r="G2" s="17">
        <v>45</v>
      </c>
      <c r="H2" s="17">
        <v>55</v>
      </c>
      <c r="I2" s="17">
        <v>65</v>
      </c>
      <c r="J2" s="17">
        <v>75</v>
      </c>
      <c r="K2" s="17">
        <v>85</v>
      </c>
      <c r="L2" s="17">
        <v>95</v>
      </c>
      <c r="M2" s="17">
        <v>110</v>
      </c>
      <c r="N2" s="17">
        <v>120</v>
      </c>
      <c r="O2" s="17">
        <v>125</v>
      </c>
      <c r="P2" s="17">
        <v>130</v>
      </c>
      <c r="Q2" s="17">
        <v>135</v>
      </c>
      <c r="R2" s="17">
        <v>140</v>
      </c>
      <c r="T2" s="47"/>
      <c r="U2" s="47"/>
      <c r="V2" s="7">
        <v>0</v>
      </c>
      <c r="W2" s="7">
        <v>10</v>
      </c>
      <c r="X2" s="7">
        <v>20</v>
      </c>
      <c r="Y2" s="7">
        <v>30</v>
      </c>
      <c r="Z2" s="7">
        <v>45</v>
      </c>
      <c r="AA2" s="7">
        <v>55</v>
      </c>
      <c r="AB2" s="7">
        <v>65</v>
      </c>
      <c r="AC2" s="7">
        <v>75</v>
      </c>
      <c r="AD2" s="7">
        <v>85</v>
      </c>
      <c r="AE2" s="7">
        <v>95</v>
      </c>
      <c r="AF2" s="7">
        <v>110</v>
      </c>
      <c r="AG2" s="7">
        <v>120</v>
      </c>
      <c r="AH2" s="7">
        <v>125</v>
      </c>
      <c r="AI2" s="7">
        <v>130</v>
      </c>
      <c r="AJ2" s="7">
        <v>135</v>
      </c>
      <c r="AK2" s="7">
        <v>140</v>
      </c>
    </row>
    <row r="3" spans="1:37" x14ac:dyDescent="0.25">
      <c r="A3" s="51" t="s">
        <v>7</v>
      </c>
      <c r="B3" s="17">
        <v>620</v>
      </c>
      <c r="C3" s="6">
        <v>1.9701090000000001</v>
      </c>
      <c r="D3" s="6">
        <v>1.9701090000000001</v>
      </c>
      <c r="E3" s="6">
        <v>1.9701090000000001</v>
      </c>
      <c r="F3" s="6">
        <v>2.9891299999999998</v>
      </c>
      <c r="G3" s="6">
        <v>2.9891299999999998</v>
      </c>
      <c r="H3" s="6">
        <v>5.0271739999999996</v>
      </c>
      <c r="I3" s="6">
        <v>5.0271739999999996</v>
      </c>
      <c r="J3" s="6">
        <v>5.9782609999999998</v>
      </c>
      <c r="K3" s="6">
        <v>8.0163049999999991</v>
      </c>
      <c r="L3" s="6">
        <v>8.0163049999999991</v>
      </c>
      <c r="M3" s="6">
        <v>8.0163049999999991</v>
      </c>
      <c r="N3" s="6">
        <v>4.2798910000000001</v>
      </c>
      <c r="O3" s="6">
        <v>4.2798910000000001</v>
      </c>
      <c r="P3" s="6">
        <v>4.2798910000000001</v>
      </c>
      <c r="Q3" s="6">
        <v>4.2798910000000001</v>
      </c>
      <c r="R3" s="6">
        <v>4.2798910000000001</v>
      </c>
      <c r="T3" s="47" t="s">
        <v>7</v>
      </c>
      <c r="U3" s="7">
        <v>620</v>
      </c>
      <c r="V3" s="12">
        <v>1.9701090000000001</v>
      </c>
      <c r="W3" s="12">
        <v>1.9701090000000001</v>
      </c>
      <c r="X3" s="12">
        <v>1.9701090000000001</v>
      </c>
      <c r="Y3" s="12">
        <v>2.9891299999999998</v>
      </c>
      <c r="Z3" s="12">
        <v>2.9891299999999998</v>
      </c>
      <c r="AA3" s="12">
        <v>5.0271739999999996</v>
      </c>
      <c r="AB3" s="12">
        <v>5.0271739999999996</v>
      </c>
      <c r="AC3" s="12">
        <v>5.9782609999999998</v>
      </c>
      <c r="AD3" s="12">
        <v>8.0163049999999991</v>
      </c>
      <c r="AE3" s="12">
        <v>8.0163049999999991</v>
      </c>
      <c r="AF3" s="12">
        <v>8.0163049999999991</v>
      </c>
      <c r="AG3" s="12">
        <v>4.2798910000000001</v>
      </c>
      <c r="AH3" s="12">
        <v>4.2798910000000001</v>
      </c>
      <c r="AI3" s="12">
        <v>4.2798910000000001</v>
      </c>
      <c r="AJ3" s="12">
        <v>4.2798910000000001</v>
      </c>
      <c r="AK3" s="12">
        <v>4.2798910000000001</v>
      </c>
    </row>
    <row r="4" spans="1:37" x14ac:dyDescent="0.25">
      <c r="A4" s="51"/>
      <c r="B4" s="17">
        <v>650</v>
      </c>
      <c r="C4" s="6">
        <v>1.9701090000000001</v>
      </c>
      <c r="D4" s="6">
        <v>1.9701090000000001</v>
      </c>
      <c r="E4" s="6">
        <v>1.9701090000000001</v>
      </c>
      <c r="F4" s="6">
        <v>2.9891299999999998</v>
      </c>
      <c r="G4" s="6">
        <v>4.0081519999999999</v>
      </c>
      <c r="H4" s="6">
        <v>5.0271739999999996</v>
      </c>
      <c r="I4" s="6">
        <v>5.0271739999999996</v>
      </c>
      <c r="J4" s="6">
        <v>5.0271739999999996</v>
      </c>
      <c r="K4" s="6">
        <v>4.211957</v>
      </c>
      <c r="L4" s="6">
        <v>4.4157609999999998</v>
      </c>
      <c r="M4" s="6">
        <v>4.4157609999999998</v>
      </c>
      <c r="N4" s="6">
        <v>4.4157609999999998</v>
      </c>
      <c r="O4" s="6">
        <v>4.2798910000000001</v>
      </c>
      <c r="P4" s="6">
        <v>4.2798910000000001</v>
      </c>
      <c r="Q4" s="6">
        <v>4.2798910000000001</v>
      </c>
      <c r="R4" s="6">
        <v>4.2798910000000001</v>
      </c>
      <c r="T4" s="47"/>
      <c r="U4" s="7">
        <v>650</v>
      </c>
      <c r="V4" s="12">
        <v>1.9701090000000001</v>
      </c>
      <c r="W4" s="12">
        <v>1.9701090000000001</v>
      </c>
      <c r="X4" s="12">
        <v>1.9701090000000001</v>
      </c>
      <c r="Y4" s="12">
        <v>2.9891299999999998</v>
      </c>
      <c r="Z4" s="12">
        <v>4.0081519999999999</v>
      </c>
      <c r="AA4" s="12">
        <v>5.0271739999999996</v>
      </c>
      <c r="AB4" s="12">
        <v>5.0271739999999996</v>
      </c>
      <c r="AC4" s="12">
        <v>5.0271739999999996</v>
      </c>
      <c r="AD4" s="12">
        <v>4.211957</v>
      </c>
      <c r="AE4" s="12">
        <v>4.4157609999999998</v>
      </c>
      <c r="AF4" s="12">
        <v>4.4157609999999998</v>
      </c>
      <c r="AG4" s="12">
        <v>4.4157609999999998</v>
      </c>
      <c r="AH4" s="12">
        <v>4.2798910000000001</v>
      </c>
      <c r="AI4" s="12">
        <v>4.2798910000000001</v>
      </c>
      <c r="AJ4" s="12">
        <v>4.2798910000000001</v>
      </c>
      <c r="AK4" s="12">
        <v>4.2798910000000001</v>
      </c>
    </row>
    <row r="5" spans="1:37" x14ac:dyDescent="0.25">
      <c r="A5" s="51"/>
      <c r="B5" s="17">
        <v>800</v>
      </c>
      <c r="C5" s="6">
        <v>1.9701090000000001</v>
      </c>
      <c r="D5" s="6">
        <v>1.9701090000000001</v>
      </c>
      <c r="E5" s="6">
        <v>2.5135869999999998</v>
      </c>
      <c r="F5" s="6">
        <v>3.6684779999999999</v>
      </c>
      <c r="G5" s="6">
        <v>3.6684779999999999</v>
      </c>
      <c r="H5" s="6">
        <v>5.0271739999999996</v>
      </c>
      <c r="I5" s="6">
        <v>5.0271739999999996</v>
      </c>
      <c r="J5" s="6">
        <v>5.0271739999999996</v>
      </c>
      <c r="K5" s="6">
        <v>4.0081519999999999</v>
      </c>
      <c r="L5" s="6">
        <v>4.8233699999999997</v>
      </c>
      <c r="M5" s="6">
        <v>5.2309780000000003</v>
      </c>
      <c r="N5" s="6">
        <v>5.2309780000000003</v>
      </c>
      <c r="O5" s="6">
        <v>3.6684779999999999</v>
      </c>
      <c r="P5" s="6">
        <v>3.6684779999999999</v>
      </c>
      <c r="Q5" s="6">
        <v>3.6684779999999999</v>
      </c>
      <c r="R5" s="6">
        <v>3.6684779999999999</v>
      </c>
      <c r="T5" s="47"/>
      <c r="U5" s="7">
        <v>800</v>
      </c>
      <c r="V5" s="12">
        <v>1.9701090000000001</v>
      </c>
      <c r="W5" s="12">
        <v>1.9701090000000001</v>
      </c>
      <c r="X5" s="12">
        <v>2.5135869999999998</v>
      </c>
      <c r="Y5" s="12">
        <v>3.6684779999999999</v>
      </c>
      <c r="Z5" s="12">
        <v>3.6684779999999999</v>
      </c>
      <c r="AA5" s="12">
        <v>5.0271739999999996</v>
      </c>
      <c r="AB5" s="12">
        <v>5.0271739999999996</v>
      </c>
      <c r="AC5" s="12">
        <v>5.0271739999999996</v>
      </c>
      <c r="AD5" s="12">
        <v>4.0081519999999999</v>
      </c>
      <c r="AE5" s="12">
        <v>4.8233699999999997</v>
      </c>
      <c r="AF5" s="12">
        <v>5.2309780000000003</v>
      </c>
      <c r="AG5" s="12">
        <v>5.2309780000000003</v>
      </c>
      <c r="AH5" s="12">
        <v>3.6684779999999999</v>
      </c>
      <c r="AI5" s="12">
        <v>3.6684779999999999</v>
      </c>
      <c r="AJ5" s="12">
        <v>3.6684779999999999</v>
      </c>
      <c r="AK5" s="12">
        <v>3.6684779999999999</v>
      </c>
    </row>
    <row r="6" spans="1:37" x14ac:dyDescent="0.25">
      <c r="A6" s="51"/>
      <c r="B6" s="17">
        <v>1000</v>
      </c>
      <c r="C6" s="6">
        <v>1.9701090000000001</v>
      </c>
      <c r="D6" s="6">
        <v>3.6005440000000002</v>
      </c>
      <c r="E6" s="6">
        <v>3.6005440000000002</v>
      </c>
      <c r="F6" s="6">
        <v>3.6005440000000002</v>
      </c>
      <c r="G6" s="6">
        <v>3.6005440000000002</v>
      </c>
      <c r="H6" s="6">
        <v>5.0271739999999996</v>
      </c>
      <c r="I6" s="6">
        <v>5.0271739999999996</v>
      </c>
      <c r="J6" s="6">
        <v>5.0271739999999996</v>
      </c>
      <c r="K6" s="6">
        <v>5.0271739999999996</v>
      </c>
      <c r="L6" s="6">
        <v>5.774457</v>
      </c>
      <c r="M6" s="6">
        <v>5.9782609999999998</v>
      </c>
      <c r="N6" s="6">
        <v>5.9782609999999998</v>
      </c>
      <c r="O6" s="6">
        <v>3.8043480000000001</v>
      </c>
      <c r="P6" s="6">
        <v>3.8043480000000001</v>
      </c>
      <c r="Q6" s="6">
        <v>3.8043480000000001</v>
      </c>
      <c r="R6" s="6">
        <v>3.8043480000000001</v>
      </c>
      <c r="T6" s="47"/>
      <c r="U6" s="7">
        <v>1000</v>
      </c>
      <c r="V6" s="12">
        <v>1.9701090000000001</v>
      </c>
      <c r="W6" s="12">
        <v>3.6005440000000002</v>
      </c>
      <c r="X6" s="12">
        <v>3.6005440000000002</v>
      </c>
      <c r="Y6" s="12">
        <v>3.6005440000000002</v>
      </c>
      <c r="Z6" s="12">
        <v>3.6005440000000002</v>
      </c>
      <c r="AA6" s="12">
        <v>5.0271739999999996</v>
      </c>
      <c r="AB6" s="12">
        <v>5.0271739999999996</v>
      </c>
      <c r="AC6" s="12">
        <v>5.0271739999999996</v>
      </c>
      <c r="AD6" s="12">
        <v>5.0271739999999996</v>
      </c>
      <c r="AE6" s="12">
        <v>5.774457</v>
      </c>
      <c r="AF6" s="12">
        <v>5.9782609999999998</v>
      </c>
      <c r="AG6" s="12">
        <v>5.9782609999999998</v>
      </c>
      <c r="AH6" s="12">
        <v>3.8043480000000001</v>
      </c>
      <c r="AI6" s="12">
        <v>3.8043480000000001</v>
      </c>
      <c r="AJ6" s="12">
        <v>3.8043480000000001</v>
      </c>
      <c r="AK6" s="12">
        <v>3.8043480000000001</v>
      </c>
    </row>
    <row r="7" spans="1:37" x14ac:dyDescent="0.25">
      <c r="A7" s="51"/>
      <c r="B7" s="17">
        <v>1200</v>
      </c>
      <c r="C7" s="6">
        <v>1.9701090000000001</v>
      </c>
      <c r="D7" s="6">
        <v>2.9891299999999998</v>
      </c>
      <c r="E7" s="6">
        <v>3.6684779999999999</v>
      </c>
      <c r="F7" s="6">
        <v>4.0081519999999999</v>
      </c>
      <c r="G7" s="6">
        <v>4.0081519999999999</v>
      </c>
      <c r="H7" s="6">
        <v>4.4836960000000001</v>
      </c>
      <c r="I7" s="6">
        <v>4.4836960000000001</v>
      </c>
      <c r="J7" s="6">
        <v>5.0271739999999996</v>
      </c>
      <c r="K7" s="6">
        <v>5.0271739999999996</v>
      </c>
      <c r="L7" s="6">
        <v>5.9782609999999998</v>
      </c>
      <c r="M7" s="6">
        <v>5.9782609999999998</v>
      </c>
      <c r="N7" s="6">
        <v>5.9782609999999998</v>
      </c>
      <c r="O7" s="6">
        <v>5.9782609999999998</v>
      </c>
      <c r="P7" s="6">
        <v>5.9782609999999998</v>
      </c>
      <c r="Q7" s="6">
        <v>5.9782609999999998</v>
      </c>
      <c r="R7" s="6">
        <v>5.9782609999999998</v>
      </c>
      <c r="T7" s="47"/>
      <c r="U7" s="7">
        <v>1200</v>
      </c>
      <c r="V7" s="12">
        <v>1.9701090000000001</v>
      </c>
      <c r="W7" s="12">
        <v>2.9891299999999998</v>
      </c>
      <c r="X7" s="12">
        <v>3.6684779999999999</v>
      </c>
      <c r="Y7" s="12">
        <v>4.0081519999999999</v>
      </c>
      <c r="Z7" s="12">
        <v>4.0081519999999999</v>
      </c>
      <c r="AA7" s="12">
        <v>4.4836960000000001</v>
      </c>
      <c r="AB7" s="12">
        <v>4.4836960000000001</v>
      </c>
      <c r="AC7" s="12">
        <v>5.0271739999999996</v>
      </c>
      <c r="AD7" s="12">
        <v>5.0271739999999996</v>
      </c>
      <c r="AE7" s="12">
        <v>5.9782609999999998</v>
      </c>
      <c r="AF7" s="12">
        <v>5.9782609999999998</v>
      </c>
      <c r="AG7" s="12">
        <v>5.9782609999999998</v>
      </c>
      <c r="AH7" s="12">
        <v>5.9782609999999998</v>
      </c>
      <c r="AI7" s="12">
        <v>5.9782609999999998</v>
      </c>
      <c r="AJ7" s="12">
        <v>5.9782609999999998</v>
      </c>
      <c r="AK7" s="12">
        <v>5.9782609999999998</v>
      </c>
    </row>
    <row r="8" spans="1:37" x14ac:dyDescent="0.25">
      <c r="A8" s="51"/>
      <c r="B8" s="17">
        <v>1400</v>
      </c>
      <c r="C8" s="6">
        <v>1.9701090000000001</v>
      </c>
      <c r="D8" s="6">
        <v>2.3097829999999999</v>
      </c>
      <c r="E8" s="6">
        <v>3.1929349999999999</v>
      </c>
      <c r="F8" s="6">
        <v>3.5326089999999999</v>
      </c>
      <c r="G8" s="6">
        <v>4.0081519999999999</v>
      </c>
      <c r="H8" s="6">
        <v>4.2798910000000001</v>
      </c>
      <c r="I8" s="6">
        <v>4.2798910000000001</v>
      </c>
      <c r="J8" s="6">
        <v>4.0760870000000002</v>
      </c>
      <c r="K8" s="6">
        <v>4.8233699999999997</v>
      </c>
      <c r="L8" s="6">
        <v>6.9972830000000004</v>
      </c>
      <c r="M8" s="6">
        <v>9.1032609999999998</v>
      </c>
      <c r="N8" s="6">
        <v>9.9864130000000007</v>
      </c>
      <c r="O8" s="6">
        <v>10.190218</v>
      </c>
      <c r="P8" s="6">
        <v>10.394022</v>
      </c>
      <c r="Q8" s="6">
        <v>11.005435</v>
      </c>
      <c r="R8" s="6">
        <v>11.684782999999999</v>
      </c>
      <c r="T8" s="47"/>
      <c r="U8" s="7">
        <v>1400</v>
      </c>
      <c r="V8" s="12">
        <v>1.9701090000000001</v>
      </c>
      <c r="W8" s="12">
        <v>2.3097829999999999</v>
      </c>
      <c r="X8" s="12">
        <v>3.1929349999999999</v>
      </c>
      <c r="Y8" s="12">
        <v>3.5326089999999999</v>
      </c>
      <c r="Z8" s="12">
        <v>4.0081519999999999</v>
      </c>
      <c r="AA8" s="12">
        <v>4.2798910000000001</v>
      </c>
      <c r="AB8" s="12">
        <v>4.2798910000000001</v>
      </c>
      <c r="AC8" s="12">
        <v>4.0760870000000002</v>
      </c>
      <c r="AD8" s="12">
        <v>4.8233699999999997</v>
      </c>
      <c r="AE8" s="12">
        <v>6.9972830000000004</v>
      </c>
      <c r="AF8" s="12">
        <v>9.1032609999999998</v>
      </c>
      <c r="AG8" s="12">
        <v>9.9864130000000007</v>
      </c>
      <c r="AH8" s="12">
        <v>10.190218</v>
      </c>
      <c r="AI8" s="12">
        <v>10.394022</v>
      </c>
      <c r="AJ8" s="12">
        <v>11.005435</v>
      </c>
      <c r="AK8" s="12">
        <v>11.684782999999999</v>
      </c>
    </row>
    <row r="9" spans="1:37" x14ac:dyDescent="0.25">
      <c r="A9" s="51"/>
      <c r="B9" s="17">
        <v>1550</v>
      </c>
      <c r="C9" s="6">
        <v>1.9701090000000001</v>
      </c>
      <c r="D9" s="6">
        <v>2.3097829999999999</v>
      </c>
      <c r="E9" s="6">
        <v>4.0081519999999999</v>
      </c>
      <c r="F9" s="6">
        <v>4.0081519999999999</v>
      </c>
      <c r="G9" s="6">
        <v>4.0081519999999999</v>
      </c>
      <c r="H9" s="6">
        <v>4.4836960000000001</v>
      </c>
      <c r="I9" s="6">
        <v>4.4836960000000001</v>
      </c>
      <c r="J9" s="6">
        <v>4.6195649999999997</v>
      </c>
      <c r="K9" s="6">
        <v>5.5027179999999998</v>
      </c>
      <c r="L9" s="6">
        <v>6.5217390000000002</v>
      </c>
      <c r="M9" s="6">
        <v>8.899457</v>
      </c>
      <c r="N9" s="6">
        <v>11.005435</v>
      </c>
      <c r="O9" s="6">
        <v>11.480978</v>
      </c>
      <c r="P9" s="6">
        <v>12.228261</v>
      </c>
      <c r="Q9" s="6">
        <v>12.975543999999999</v>
      </c>
      <c r="R9" s="6">
        <v>12.975543999999999</v>
      </c>
      <c r="T9" s="47"/>
      <c r="U9" s="7">
        <v>1550</v>
      </c>
      <c r="V9" s="12">
        <v>1.9701090000000001</v>
      </c>
      <c r="W9" s="12">
        <v>2.3097829999999999</v>
      </c>
      <c r="X9" s="12">
        <v>4.0081519999999999</v>
      </c>
      <c r="Y9" s="12">
        <v>4.0081519999999999</v>
      </c>
      <c r="Z9" s="12">
        <v>4.0081519999999999</v>
      </c>
      <c r="AA9" s="12">
        <v>4.4836960000000001</v>
      </c>
      <c r="AB9" s="12">
        <v>4.4836960000000001</v>
      </c>
      <c r="AC9" s="12">
        <v>4.6195649999999997</v>
      </c>
      <c r="AD9" s="12">
        <v>5.5027179999999998</v>
      </c>
      <c r="AE9" s="12">
        <v>6.5217390000000002</v>
      </c>
      <c r="AF9" s="12">
        <v>8.899457</v>
      </c>
      <c r="AG9" s="12">
        <v>11.005435</v>
      </c>
      <c r="AH9" s="12">
        <v>11.480978</v>
      </c>
      <c r="AI9" s="12">
        <v>12.228261</v>
      </c>
      <c r="AJ9" s="12">
        <v>12.975543999999999</v>
      </c>
      <c r="AK9" s="12">
        <v>12.975543999999999</v>
      </c>
    </row>
    <row r="10" spans="1:37" x14ac:dyDescent="0.25">
      <c r="A10" s="51"/>
      <c r="B10" s="17">
        <v>1700</v>
      </c>
      <c r="C10" s="6">
        <v>1.9701090000000001</v>
      </c>
      <c r="D10" s="6">
        <v>2.3097829999999999</v>
      </c>
      <c r="E10" s="6">
        <v>4.0081519999999999</v>
      </c>
      <c r="F10" s="6">
        <v>4.0760870000000002</v>
      </c>
      <c r="G10" s="6">
        <v>4.0081519999999999</v>
      </c>
      <c r="H10" s="6">
        <v>4.4836960000000001</v>
      </c>
      <c r="I10" s="6">
        <v>4.8233699999999997</v>
      </c>
      <c r="J10" s="6">
        <v>5.9782609999999998</v>
      </c>
      <c r="K10" s="6">
        <v>8.6277179999999998</v>
      </c>
      <c r="L10" s="6">
        <v>9.9864130000000007</v>
      </c>
      <c r="M10" s="6">
        <v>11.277174</v>
      </c>
      <c r="N10" s="6">
        <v>12.228261</v>
      </c>
      <c r="O10" s="6">
        <v>13.519022</v>
      </c>
      <c r="P10" s="6">
        <v>14.198370000000001</v>
      </c>
      <c r="Q10" s="6">
        <v>13.994566000000001</v>
      </c>
      <c r="R10" s="6">
        <v>13.994566000000001</v>
      </c>
      <c r="T10" s="47"/>
      <c r="U10" s="7">
        <v>1700</v>
      </c>
      <c r="V10" s="12">
        <v>1.9701090000000001</v>
      </c>
      <c r="W10" s="12">
        <v>2.3097829999999999</v>
      </c>
      <c r="X10" s="12">
        <v>4.0081519999999999</v>
      </c>
      <c r="Y10" s="12">
        <v>4.0760870000000002</v>
      </c>
      <c r="Z10" s="12">
        <v>4.0081519999999999</v>
      </c>
      <c r="AA10" s="12">
        <v>4.4836960000000001</v>
      </c>
      <c r="AB10" s="12">
        <v>4.8233699999999997</v>
      </c>
      <c r="AC10" s="12">
        <v>5.9782609999999998</v>
      </c>
      <c r="AD10" s="12">
        <v>8.6277179999999998</v>
      </c>
      <c r="AE10" s="12">
        <v>9.9864130000000007</v>
      </c>
      <c r="AF10" s="12">
        <v>11.277174</v>
      </c>
      <c r="AG10" s="12">
        <v>12.228261</v>
      </c>
      <c r="AH10" s="12">
        <v>13.519022</v>
      </c>
      <c r="AI10" s="12">
        <v>14.198370000000001</v>
      </c>
      <c r="AJ10" s="12">
        <v>13.994566000000001</v>
      </c>
      <c r="AK10" s="12">
        <v>13.994566000000001</v>
      </c>
    </row>
    <row r="11" spans="1:37" x14ac:dyDescent="0.25">
      <c r="A11" s="51"/>
      <c r="B11" s="17">
        <v>1800</v>
      </c>
      <c r="C11" s="6">
        <v>1.9701090000000001</v>
      </c>
      <c r="D11" s="6">
        <v>2.3777170000000001</v>
      </c>
      <c r="E11" s="6">
        <v>4.0081519999999999</v>
      </c>
      <c r="F11" s="6">
        <v>4.0081519999999999</v>
      </c>
      <c r="G11" s="6">
        <v>4.2798910000000001</v>
      </c>
      <c r="H11" s="6">
        <v>5.0271739999999996</v>
      </c>
      <c r="I11" s="6">
        <v>6.9972830000000004</v>
      </c>
      <c r="J11" s="6">
        <v>8.9673909999999992</v>
      </c>
      <c r="K11" s="6">
        <v>9.1711960000000001</v>
      </c>
      <c r="L11" s="6">
        <v>9.9184780000000003</v>
      </c>
      <c r="M11" s="6">
        <v>10.801631</v>
      </c>
      <c r="N11" s="6">
        <v>12.5</v>
      </c>
      <c r="O11" s="6">
        <v>12.975543999999999</v>
      </c>
      <c r="P11" s="6">
        <v>12.975543999999999</v>
      </c>
      <c r="Q11" s="6">
        <v>12.975543999999999</v>
      </c>
      <c r="R11" s="6">
        <v>12.975543999999999</v>
      </c>
      <c r="T11" s="47"/>
      <c r="U11" s="7">
        <v>1800</v>
      </c>
      <c r="V11" s="12">
        <v>1.9701090000000001</v>
      </c>
      <c r="W11" s="12">
        <v>2.3777170000000001</v>
      </c>
      <c r="X11" s="12">
        <v>4.0081519999999999</v>
      </c>
      <c r="Y11" s="12">
        <v>4.0081519999999999</v>
      </c>
      <c r="Z11" s="12">
        <v>4.2798910000000001</v>
      </c>
      <c r="AA11" s="12">
        <v>5.0271739999999996</v>
      </c>
      <c r="AB11" s="12">
        <v>6.9972830000000004</v>
      </c>
      <c r="AC11" s="12">
        <v>8.9673909999999992</v>
      </c>
      <c r="AD11" s="12">
        <v>9.1711960000000001</v>
      </c>
      <c r="AE11" s="12">
        <v>9.9184780000000003</v>
      </c>
      <c r="AF11" s="12">
        <v>10.801631</v>
      </c>
      <c r="AG11" s="12">
        <v>12.5</v>
      </c>
      <c r="AH11" s="12">
        <v>12.975543999999999</v>
      </c>
      <c r="AI11" s="12">
        <v>12.975543999999999</v>
      </c>
      <c r="AJ11" s="12">
        <v>12.975543999999999</v>
      </c>
      <c r="AK11" s="12">
        <v>12.975543999999999</v>
      </c>
    </row>
    <row r="12" spans="1:37" x14ac:dyDescent="0.25">
      <c r="A12" s="51"/>
      <c r="B12" s="17">
        <v>2000</v>
      </c>
      <c r="C12" s="6">
        <v>1.9701090000000001</v>
      </c>
      <c r="D12" s="6">
        <v>2.1739130000000002</v>
      </c>
      <c r="E12" s="6">
        <v>3.8722829999999999</v>
      </c>
      <c r="F12" s="6">
        <v>4.8233699999999997</v>
      </c>
      <c r="G12" s="6">
        <v>5.5706519999999999</v>
      </c>
      <c r="H12" s="6">
        <v>6.9972830000000004</v>
      </c>
      <c r="I12" s="6">
        <v>8.6277179999999998</v>
      </c>
      <c r="J12" s="6">
        <v>8.4239130000000007</v>
      </c>
      <c r="K12" s="6">
        <v>8.2201090000000008</v>
      </c>
      <c r="L12" s="6">
        <v>8.8315219999999997</v>
      </c>
      <c r="M12" s="6">
        <v>9.5788049999999991</v>
      </c>
      <c r="N12" s="6">
        <v>10.597826</v>
      </c>
      <c r="O12" s="6">
        <v>12.228261</v>
      </c>
      <c r="P12" s="6">
        <v>12.024457</v>
      </c>
      <c r="Q12" s="6">
        <v>12.5</v>
      </c>
      <c r="R12" s="6">
        <v>12.975543999999999</v>
      </c>
      <c r="T12" s="47"/>
      <c r="U12" s="7">
        <v>2000</v>
      </c>
      <c r="V12" s="12">
        <v>1.9701090000000001</v>
      </c>
      <c r="W12" s="12">
        <v>2.1739130000000002</v>
      </c>
      <c r="X12" s="12">
        <v>3.8722829999999999</v>
      </c>
      <c r="Y12" s="12">
        <v>4.8233699999999997</v>
      </c>
      <c r="Z12" s="12">
        <v>5.5706519999999999</v>
      </c>
      <c r="AA12" s="12">
        <v>6.9972830000000004</v>
      </c>
      <c r="AB12" s="12">
        <v>8.6277179999999998</v>
      </c>
      <c r="AC12" s="12">
        <v>8.4239130000000007</v>
      </c>
      <c r="AD12" s="12">
        <v>8.2201090000000008</v>
      </c>
      <c r="AE12" s="12">
        <v>8.8315219999999997</v>
      </c>
      <c r="AF12" s="12">
        <v>9.5788049999999991</v>
      </c>
      <c r="AG12" s="12">
        <v>10.597826</v>
      </c>
      <c r="AH12" s="12">
        <v>12.228261</v>
      </c>
      <c r="AI12" s="12">
        <v>12.024457</v>
      </c>
      <c r="AJ12" s="12">
        <v>12.5</v>
      </c>
      <c r="AK12" s="12">
        <v>12.975543999999999</v>
      </c>
    </row>
    <row r="13" spans="1:37" x14ac:dyDescent="0.25">
      <c r="A13" s="51"/>
      <c r="B13" s="17">
        <v>2200</v>
      </c>
      <c r="C13" s="6">
        <v>1.9701090000000001</v>
      </c>
      <c r="D13" s="6">
        <v>2.9211960000000001</v>
      </c>
      <c r="E13" s="6">
        <v>4.211957</v>
      </c>
      <c r="F13" s="6">
        <v>4.4836960000000001</v>
      </c>
      <c r="G13" s="6">
        <v>5.5706519999999999</v>
      </c>
      <c r="H13" s="6">
        <v>6.9972830000000004</v>
      </c>
      <c r="I13" s="6">
        <v>11.209239</v>
      </c>
      <c r="J13" s="6">
        <v>12.024457</v>
      </c>
      <c r="K13" s="6">
        <v>12.5</v>
      </c>
      <c r="L13" s="6">
        <v>13.519022</v>
      </c>
      <c r="M13" s="6">
        <v>13.519022</v>
      </c>
      <c r="N13" s="6">
        <v>12.024457</v>
      </c>
      <c r="O13" s="6">
        <v>11.073370000000001</v>
      </c>
      <c r="P13" s="6">
        <v>12.024457</v>
      </c>
      <c r="Q13" s="6">
        <v>12.771739</v>
      </c>
      <c r="R13" s="6">
        <v>13.315218</v>
      </c>
      <c r="T13" s="47"/>
      <c r="U13" s="7">
        <v>2200</v>
      </c>
      <c r="V13" s="12">
        <v>1.9701090000000001</v>
      </c>
      <c r="W13" s="12">
        <v>2.9211960000000001</v>
      </c>
      <c r="X13" s="12">
        <v>4.211957</v>
      </c>
      <c r="Y13" s="12">
        <v>4.4836960000000001</v>
      </c>
      <c r="Z13" s="12">
        <v>5.5706519999999999</v>
      </c>
      <c r="AA13" s="12">
        <v>6.9972830000000004</v>
      </c>
      <c r="AB13" s="12">
        <v>11.209239</v>
      </c>
      <c r="AC13" s="12">
        <v>12.024457</v>
      </c>
      <c r="AD13" s="12">
        <v>12.5</v>
      </c>
      <c r="AE13" s="12">
        <v>13.519022</v>
      </c>
      <c r="AF13" s="12">
        <v>13.519022</v>
      </c>
      <c r="AG13" s="12">
        <v>12.024457</v>
      </c>
      <c r="AH13" s="12">
        <v>11.073370000000001</v>
      </c>
      <c r="AI13" s="12">
        <v>12.024457</v>
      </c>
      <c r="AJ13" s="12">
        <v>12.771739</v>
      </c>
      <c r="AK13" s="12">
        <v>13.315218</v>
      </c>
    </row>
    <row r="14" spans="1:37" x14ac:dyDescent="0.25">
      <c r="A14" s="51"/>
      <c r="B14" s="17">
        <v>2400</v>
      </c>
      <c r="C14" s="6">
        <v>1.9701090000000001</v>
      </c>
      <c r="D14" s="6">
        <v>2.7173910000000001</v>
      </c>
      <c r="E14" s="6">
        <v>4.0760870000000002</v>
      </c>
      <c r="F14" s="6">
        <v>5.2309780000000003</v>
      </c>
      <c r="G14" s="6">
        <v>6.5217390000000002</v>
      </c>
      <c r="H14" s="6">
        <v>8.0163049999999991</v>
      </c>
      <c r="I14" s="6">
        <v>11.005435</v>
      </c>
      <c r="J14" s="6">
        <v>14.198370000000001</v>
      </c>
      <c r="K14" s="6">
        <v>13.179347999999999</v>
      </c>
      <c r="L14" s="6">
        <v>13.519022</v>
      </c>
      <c r="M14" s="6">
        <v>13.519022</v>
      </c>
      <c r="N14" s="6">
        <v>12.024457</v>
      </c>
      <c r="O14" s="6">
        <v>11.616847999999999</v>
      </c>
      <c r="P14" s="6">
        <v>12.296196</v>
      </c>
      <c r="Q14" s="6">
        <v>12.771739</v>
      </c>
      <c r="R14" s="6">
        <v>13.111413000000001</v>
      </c>
      <c r="T14" s="47"/>
      <c r="U14" s="7">
        <v>2400</v>
      </c>
      <c r="V14" s="12">
        <v>1.9701090000000001</v>
      </c>
      <c r="W14" s="12">
        <v>2.7173910000000001</v>
      </c>
      <c r="X14" s="12">
        <v>4.0760870000000002</v>
      </c>
      <c r="Y14" s="12">
        <v>5.2309780000000003</v>
      </c>
      <c r="Z14" s="12">
        <v>6.5217390000000002</v>
      </c>
      <c r="AA14" s="12">
        <v>8.0163049999999991</v>
      </c>
      <c r="AB14" s="12">
        <v>11.005435</v>
      </c>
      <c r="AC14" s="12">
        <v>14.198370000000001</v>
      </c>
      <c r="AD14" s="12">
        <v>13.179347999999999</v>
      </c>
      <c r="AE14" s="12">
        <v>13.519022</v>
      </c>
      <c r="AF14" s="12">
        <v>13.519022</v>
      </c>
      <c r="AG14" s="12">
        <v>12.024457</v>
      </c>
      <c r="AH14" s="12">
        <v>11.616847999999999</v>
      </c>
      <c r="AI14" s="12">
        <v>12.296196</v>
      </c>
      <c r="AJ14" s="12">
        <v>12.771739</v>
      </c>
      <c r="AK14" s="12">
        <v>13.111413000000001</v>
      </c>
    </row>
    <row r="15" spans="1:37" x14ac:dyDescent="0.25">
      <c r="A15" s="51"/>
      <c r="B15" s="17">
        <v>2600</v>
      </c>
      <c r="C15" s="6">
        <v>1.9701090000000001</v>
      </c>
      <c r="D15" s="6">
        <v>2.5815220000000001</v>
      </c>
      <c r="E15" s="6">
        <v>3.6684779999999999</v>
      </c>
      <c r="F15" s="6">
        <v>5.0271739999999996</v>
      </c>
      <c r="G15" s="6">
        <v>6.5217390000000002</v>
      </c>
      <c r="H15" s="6">
        <v>8.0163049999999991</v>
      </c>
      <c r="I15" s="6">
        <v>11.005435</v>
      </c>
      <c r="J15" s="6">
        <v>13.994566000000001</v>
      </c>
      <c r="K15" s="6">
        <v>14.266304999999999</v>
      </c>
      <c r="L15" s="6">
        <v>12.975543999999999</v>
      </c>
      <c r="M15" s="6">
        <v>12.975543999999999</v>
      </c>
      <c r="N15" s="6">
        <v>12.024457</v>
      </c>
      <c r="O15" s="6">
        <v>12.024457</v>
      </c>
      <c r="P15" s="6">
        <v>11.480978</v>
      </c>
      <c r="Q15" s="6">
        <v>11.005435</v>
      </c>
      <c r="R15" s="6">
        <v>11.480978</v>
      </c>
      <c r="T15" s="47"/>
      <c r="U15" s="7">
        <v>2600</v>
      </c>
      <c r="V15" s="12">
        <v>1.9701090000000001</v>
      </c>
      <c r="W15" s="12">
        <v>2.5815220000000001</v>
      </c>
      <c r="X15" s="12">
        <v>3.6684779999999999</v>
      </c>
      <c r="Y15" s="12">
        <v>5.0271739999999996</v>
      </c>
      <c r="Z15" s="12">
        <v>6.5217390000000002</v>
      </c>
      <c r="AA15" s="12">
        <v>8.0163049999999991</v>
      </c>
      <c r="AB15" s="12">
        <v>11.005435</v>
      </c>
      <c r="AC15" s="12">
        <v>13.994566000000001</v>
      </c>
      <c r="AD15" s="12">
        <v>14.266304999999999</v>
      </c>
      <c r="AE15" s="12">
        <v>12.975543999999999</v>
      </c>
      <c r="AF15" s="12">
        <v>12.975543999999999</v>
      </c>
      <c r="AG15" s="12">
        <v>12.024457</v>
      </c>
      <c r="AH15" s="12">
        <v>12.024457</v>
      </c>
      <c r="AI15" s="12">
        <v>11.480978</v>
      </c>
      <c r="AJ15" s="12">
        <v>11.005435</v>
      </c>
      <c r="AK15" s="12">
        <v>11.480978</v>
      </c>
    </row>
    <row r="16" spans="1:37" x14ac:dyDescent="0.25">
      <c r="A16" s="51"/>
      <c r="B16" s="17">
        <v>2800</v>
      </c>
      <c r="C16" s="6">
        <v>1.9701090000000001</v>
      </c>
      <c r="D16" s="6">
        <v>2.5815220000000001</v>
      </c>
      <c r="E16" s="6">
        <v>3.6684779999999999</v>
      </c>
      <c r="F16" s="6">
        <v>5.5027179999999998</v>
      </c>
      <c r="G16" s="6">
        <v>6.5217390000000002</v>
      </c>
      <c r="H16" s="6">
        <v>8.0163049999999991</v>
      </c>
      <c r="I16" s="6">
        <v>11.005435</v>
      </c>
      <c r="J16" s="6">
        <v>13.994566000000001</v>
      </c>
      <c r="K16" s="6">
        <v>13.519022</v>
      </c>
      <c r="L16" s="6">
        <v>12.024457</v>
      </c>
      <c r="M16" s="6">
        <v>12.5</v>
      </c>
      <c r="N16" s="6">
        <v>12.024457</v>
      </c>
      <c r="O16" s="6">
        <v>12.024457</v>
      </c>
      <c r="P16" s="6">
        <v>11.005435</v>
      </c>
      <c r="Q16" s="6">
        <v>9.9864130000000007</v>
      </c>
      <c r="R16" s="6">
        <v>11.005435</v>
      </c>
      <c r="T16" s="47"/>
      <c r="U16" s="7">
        <v>2800</v>
      </c>
      <c r="V16" s="12">
        <v>1.9701090000000001</v>
      </c>
      <c r="W16" s="12">
        <v>2.5815220000000001</v>
      </c>
      <c r="X16" s="12">
        <v>3.6684779999999999</v>
      </c>
      <c r="Y16" s="12">
        <v>5.5027179999999998</v>
      </c>
      <c r="Z16" s="12">
        <v>6.5217390000000002</v>
      </c>
      <c r="AA16" s="12">
        <v>8.0163049999999991</v>
      </c>
      <c r="AB16" s="12">
        <v>11.005435</v>
      </c>
      <c r="AC16" s="12">
        <v>13.994566000000001</v>
      </c>
      <c r="AD16" s="12">
        <v>13.519022</v>
      </c>
      <c r="AE16" s="12">
        <v>12.024457</v>
      </c>
      <c r="AF16" s="12">
        <v>12.5</v>
      </c>
      <c r="AG16" s="12">
        <v>12.024457</v>
      </c>
      <c r="AH16" s="12">
        <v>12.024457</v>
      </c>
      <c r="AI16" s="12">
        <v>11.005435</v>
      </c>
      <c r="AJ16" s="12">
        <v>9.9864130000000007</v>
      </c>
      <c r="AK16" s="12">
        <v>11.005435</v>
      </c>
    </row>
    <row r="17" spans="1:37" x14ac:dyDescent="0.25">
      <c r="A17" s="51"/>
      <c r="B17" s="17">
        <v>2900</v>
      </c>
      <c r="C17" s="6">
        <v>1.9701090000000001</v>
      </c>
      <c r="D17" s="6">
        <v>4.211957</v>
      </c>
      <c r="E17" s="6">
        <v>4.0760870000000002</v>
      </c>
      <c r="F17" s="6">
        <v>4.4157609999999998</v>
      </c>
      <c r="G17" s="6">
        <v>5.9782609999999998</v>
      </c>
      <c r="H17" s="6">
        <v>8.0163049999999991</v>
      </c>
      <c r="I17" s="6">
        <v>11.005435</v>
      </c>
      <c r="J17" s="6">
        <v>13.994566000000001</v>
      </c>
      <c r="K17" s="6">
        <v>12.975543999999999</v>
      </c>
      <c r="L17" s="6">
        <v>12.024457</v>
      </c>
      <c r="M17" s="6">
        <v>11.005435</v>
      </c>
      <c r="N17" s="6">
        <v>11.005435</v>
      </c>
      <c r="O17" s="6">
        <v>11.005435</v>
      </c>
      <c r="P17" s="6">
        <v>10.326086999999999</v>
      </c>
      <c r="Q17" s="6">
        <v>9.9864130000000007</v>
      </c>
      <c r="R17" s="6">
        <v>9.9864130000000007</v>
      </c>
      <c r="T17" s="47"/>
      <c r="U17" s="7">
        <v>2900</v>
      </c>
      <c r="V17" s="12">
        <v>1.9701090000000001</v>
      </c>
      <c r="W17" s="12">
        <v>4.211957</v>
      </c>
      <c r="X17" s="12">
        <v>4.0760870000000002</v>
      </c>
      <c r="Y17" s="12">
        <v>4.4157609999999998</v>
      </c>
      <c r="Z17" s="12">
        <v>5.9782609999999998</v>
      </c>
      <c r="AA17" s="12">
        <v>8.0163049999999991</v>
      </c>
      <c r="AB17" s="12">
        <v>11.005435</v>
      </c>
      <c r="AC17" s="12">
        <v>13.994566000000001</v>
      </c>
      <c r="AD17" s="12">
        <v>12.975543999999999</v>
      </c>
      <c r="AE17" s="12">
        <v>12.024457</v>
      </c>
      <c r="AF17" s="12">
        <v>11.005435</v>
      </c>
      <c r="AG17" s="12">
        <v>11.005435</v>
      </c>
      <c r="AH17" s="12">
        <v>11.005435</v>
      </c>
      <c r="AI17" s="12">
        <v>10.326086999999999</v>
      </c>
      <c r="AJ17" s="12">
        <v>9.9864130000000007</v>
      </c>
      <c r="AK17" s="12">
        <v>9.9864130000000007</v>
      </c>
    </row>
    <row r="18" spans="1:37" x14ac:dyDescent="0.25">
      <c r="A18" s="51"/>
      <c r="B18" s="17">
        <v>3000</v>
      </c>
      <c r="C18" s="6">
        <v>1.9701090000000001</v>
      </c>
      <c r="D18" s="6">
        <v>4.8233699999999997</v>
      </c>
      <c r="E18" s="6">
        <v>5.0271739999999996</v>
      </c>
      <c r="F18" s="6">
        <v>5.0271739999999996</v>
      </c>
      <c r="G18" s="6">
        <v>5.5027179999999998</v>
      </c>
      <c r="H18" s="6">
        <v>8.0163049999999991</v>
      </c>
      <c r="I18" s="6">
        <v>9.9864130000000007</v>
      </c>
      <c r="J18" s="6">
        <v>12.024457</v>
      </c>
      <c r="K18" s="6">
        <v>11.480978</v>
      </c>
      <c r="L18" s="6">
        <v>9.9864130000000007</v>
      </c>
      <c r="M18" s="6">
        <v>8.9673909999999992</v>
      </c>
      <c r="N18" s="6">
        <v>8.0163049999999991</v>
      </c>
      <c r="O18" s="6">
        <v>8.0163049999999991</v>
      </c>
      <c r="P18" s="6">
        <v>8.0163049999999991</v>
      </c>
      <c r="Q18" s="6">
        <v>8.9673909999999992</v>
      </c>
      <c r="R18" s="6">
        <v>9.9864130000000007</v>
      </c>
      <c r="T18" s="47"/>
      <c r="U18" s="7">
        <v>3000</v>
      </c>
      <c r="V18" s="12">
        <v>1.9701090000000001</v>
      </c>
      <c r="W18" s="12">
        <v>4.8233699999999997</v>
      </c>
      <c r="X18" s="12">
        <v>5.0271739999999996</v>
      </c>
      <c r="Y18" s="12">
        <v>5.0271739999999996</v>
      </c>
      <c r="Z18" s="12">
        <v>5.5027179999999998</v>
      </c>
      <c r="AA18" s="12">
        <v>8.0163049999999991</v>
      </c>
      <c r="AB18" s="12">
        <v>9.9864130000000007</v>
      </c>
      <c r="AC18" s="12">
        <v>12.024457</v>
      </c>
      <c r="AD18" s="12">
        <v>11.480978</v>
      </c>
      <c r="AE18" s="12">
        <v>9.9864130000000007</v>
      </c>
      <c r="AF18" s="12">
        <v>8.9673909999999992</v>
      </c>
      <c r="AG18" s="12">
        <v>8.0163049999999991</v>
      </c>
      <c r="AH18" s="12">
        <v>8.0163049999999991</v>
      </c>
      <c r="AI18" s="12">
        <v>8.0163049999999991</v>
      </c>
      <c r="AJ18" s="12">
        <v>8.9673909999999992</v>
      </c>
      <c r="AK18" s="12">
        <v>9.9864130000000007</v>
      </c>
    </row>
    <row r="19" spans="1:37" x14ac:dyDescent="0.25">
      <c r="A19" s="51"/>
      <c r="B19" s="17">
        <v>3200</v>
      </c>
      <c r="C19" s="6">
        <v>1.9701090000000001</v>
      </c>
      <c r="D19" s="6">
        <v>4.4836960000000001</v>
      </c>
      <c r="E19" s="6">
        <v>4.4836960000000001</v>
      </c>
      <c r="F19" s="6">
        <v>4.4836960000000001</v>
      </c>
      <c r="G19" s="6">
        <v>4.4836960000000001</v>
      </c>
      <c r="H19" s="6">
        <v>5.9782609999999998</v>
      </c>
      <c r="I19" s="6">
        <v>5.9782609999999998</v>
      </c>
      <c r="J19" s="6">
        <v>6.9972830000000004</v>
      </c>
      <c r="K19" s="6">
        <v>7.4728260000000004</v>
      </c>
      <c r="L19" s="6">
        <v>7.4728260000000004</v>
      </c>
      <c r="M19" s="6">
        <v>6.5217390000000002</v>
      </c>
      <c r="N19" s="6">
        <v>5.9782609999999998</v>
      </c>
      <c r="O19" s="6">
        <v>5.9782609999999998</v>
      </c>
      <c r="P19" s="6">
        <v>5.9782609999999998</v>
      </c>
      <c r="Q19" s="6">
        <v>6.5217390000000002</v>
      </c>
      <c r="R19" s="6">
        <v>6.5217390000000002</v>
      </c>
      <c r="T19" s="47"/>
      <c r="U19" s="7">
        <v>3200</v>
      </c>
      <c r="V19" s="12">
        <v>1.9701090000000001</v>
      </c>
      <c r="W19" s="12">
        <v>4.4836960000000001</v>
      </c>
      <c r="X19" s="12">
        <v>4.4836960000000001</v>
      </c>
      <c r="Y19" s="12">
        <v>4.4836960000000001</v>
      </c>
      <c r="Z19" s="12">
        <v>4.4836960000000001</v>
      </c>
      <c r="AA19" s="12">
        <v>5.9782609999999998</v>
      </c>
      <c r="AB19" s="12">
        <v>5.9782609999999998</v>
      </c>
      <c r="AC19" s="12">
        <v>6.9972830000000004</v>
      </c>
      <c r="AD19" s="12">
        <v>7.4728260000000004</v>
      </c>
      <c r="AE19" s="12">
        <v>7.4728260000000004</v>
      </c>
      <c r="AF19" s="12">
        <v>6.5217390000000002</v>
      </c>
      <c r="AG19" s="12">
        <v>5.9782609999999998</v>
      </c>
      <c r="AH19" s="12">
        <v>5.9782609999999998</v>
      </c>
      <c r="AI19" s="12">
        <v>5.9782609999999998</v>
      </c>
      <c r="AJ19" s="12">
        <v>6.5217390000000002</v>
      </c>
      <c r="AK19" s="12">
        <v>6.5217390000000002</v>
      </c>
    </row>
    <row r="20" spans="1:37" x14ac:dyDescent="0.25">
      <c r="A20" s="51"/>
      <c r="B20" s="17">
        <v>3300</v>
      </c>
      <c r="C20" s="6">
        <v>1.9701090000000001</v>
      </c>
      <c r="D20" s="6">
        <v>4.4836960000000001</v>
      </c>
      <c r="E20" s="6">
        <v>4.4836960000000001</v>
      </c>
      <c r="F20" s="6">
        <v>4.4836960000000001</v>
      </c>
      <c r="G20" s="6">
        <v>4.4836960000000001</v>
      </c>
      <c r="H20" s="6">
        <v>5.9782609999999998</v>
      </c>
      <c r="I20" s="6">
        <v>5.9782609999999998</v>
      </c>
      <c r="J20" s="6">
        <v>5.9782609999999998</v>
      </c>
      <c r="K20" s="6">
        <v>5.9782609999999998</v>
      </c>
      <c r="L20" s="6">
        <v>5.9782609999999998</v>
      </c>
      <c r="M20" s="6">
        <v>5.9782609999999998</v>
      </c>
      <c r="N20" s="6">
        <v>5.9782609999999998</v>
      </c>
      <c r="O20" s="6">
        <v>0</v>
      </c>
      <c r="P20" s="6">
        <v>0</v>
      </c>
      <c r="Q20" s="6">
        <v>0</v>
      </c>
      <c r="R20" s="6">
        <v>0</v>
      </c>
      <c r="T20" s="47"/>
      <c r="U20" s="7">
        <v>3300</v>
      </c>
      <c r="V20" s="12">
        <v>1.9701090000000001</v>
      </c>
      <c r="W20" s="12">
        <v>4.4836960000000001</v>
      </c>
      <c r="X20" s="12">
        <v>4.4836960000000001</v>
      </c>
      <c r="Y20" s="12">
        <v>4.4836960000000001</v>
      </c>
      <c r="Z20" s="12">
        <v>4.4836960000000001</v>
      </c>
      <c r="AA20" s="12">
        <v>5.9782609999999998</v>
      </c>
      <c r="AB20" s="12">
        <v>5.9782609999999998</v>
      </c>
      <c r="AC20" s="12">
        <v>5.9782609999999998</v>
      </c>
      <c r="AD20" s="12">
        <v>5.9782609999999998</v>
      </c>
      <c r="AE20" s="12">
        <v>5.9782609999999998</v>
      </c>
      <c r="AF20" s="12">
        <v>5.9782609999999998</v>
      </c>
      <c r="AG20" s="12">
        <v>5.9782609999999998</v>
      </c>
      <c r="AH20" s="12">
        <v>0</v>
      </c>
      <c r="AI20" s="12">
        <v>0</v>
      </c>
      <c r="AJ20" s="12">
        <v>0</v>
      </c>
      <c r="AK20" s="12">
        <v>0</v>
      </c>
    </row>
    <row r="21" spans="1:37" x14ac:dyDescent="0.25">
      <c r="A21" s="51"/>
      <c r="B21" s="17">
        <v>3500</v>
      </c>
      <c r="C21" s="6">
        <v>1.9701090000000001</v>
      </c>
      <c r="D21" s="6">
        <v>4.4836960000000001</v>
      </c>
      <c r="E21" s="6">
        <v>5.0271739999999996</v>
      </c>
      <c r="F21" s="6">
        <v>5.5027179999999998</v>
      </c>
      <c r="G21" s="6">
        <v>5.5027179999999998</v>
      </c>
      <c r="H21" s="6">
        <v>5.9782609999999998</v>
      </c>
      <c r="I21" s="6">
        <v>5.9782609999999998</v>
      </c>
      <c r="J21" s="6">
        <v>5.9782609999999998</v>
      </c>
      <c r="K21" s="6">
        <v>5.9782609999999998</v>
      </c>
      <c r="L21" s="6">
        <v>5.9782609999999998</v>
      </c>
      <c r="M21" s="6">
        <v>5.9782609999999998</v>
      </c>
      <c r="N21" s="6">
        <v>5.9782609999999998</v>
      </c>
      <c r="O21" s="6">
        <v>0</v>
      </c>
      <c r="P21" s="6">
        <v>0</v>
      </c>
      <c r="Q21" s="6">
        <v>0</v>
      </c>
      <c r="R21" s="6">
        <v>0</v>
      </c>
      <c r="T21" s="47"/>
      <c r="U21" s="7">
        <v>3500</v>
      </c>
      <c r="V21" s="12">
        <v>1.9701090000000001</v>
      </c>
      <c r="W21" s="12">
        <v>4.4836960000000001</v>
      </c>
      <c r="X21" s="12">
        <v>5.0271739999999996</v>
      </c>
      <c r="Y21" s="12">
        <v>5.5027179999999998</v>
      </c>
      <c r="Z21" s="12">
        <v>5.5027179999999998</v>
      </c>
      <c r="AA21" s="12">
        <v>5.9782609999999998</v>
      </c>
      <c r="AB21" s="12">
        <v>5.9782609999999998</v>
      </c>
      <c r="AC21" s="12">
        <v>5.9782609999999998</v>
      </c>
      <c r="AD21" s="12">
        <v>5.9782609999999998</v>
      </c>
      <c r="AE21" s="12">
        <v>5.9782609999999998</v>
      </c>
      <c r="AF21" s="12">
        <v>5.9782609999999998</v>
      </c>
      <c r="AG21" s="12">
        <v>5.9782609999999998</v>
      </c>
      <c r="AH21" s="12">
        <v>0</v>
      </c>
      <c r="AI21" s="12">
        <v>0</v>
      </c>
      <c r="AJ21" s="12">
        <v>0</v>
      </c>
      <c r="AK21" s="12">
        <v>0</v>
      </c>
    </row>
    <row r="23" spans="1:37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</row>
    <row r="24" spans="1:37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37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37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</row>
    <row r="27" spans="1:37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</row>
    <row r="28" spans="1:37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r="29" spans="1:37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</row>
    <row r="30" spans="1:37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</row>
    <row r="31" spans="1:37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</row>
    <row r="32" spans="1:37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</row>
    <row r="33" spans="1:18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</row>
    <row r="34" spans="1:18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</row>
    <row r="35" spans="1:18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</row>
    <row r="36" spans="1:18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</row>
    <row r="37" spans="1:18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</row>
    <row r="38" spans="1:18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spans="1:18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</row>
    <row r="40" spans="1:18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</row>
    <row r="41" spans="1:18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</row>
    <row r="42" spans="1:18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</row>
    <row r="43" spans="1:18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</row>
    <row r="44" spans="1:18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</row>
    <row r="45" spans="1:18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</row>
    <row r="46" spans="1:18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</row>
    <row r="47" spans="1:18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</row>
    <row r="48" spans="1:18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</row>
    <row r="49" spans="1:18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</row>
    <row r="50" spans="1:18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</row>
    <row r="51" spans="1:18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</row>
    <row r="52" spans="1:18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</row>
    <row r="53" spans="1:18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</row>
    <row r="54" spans="1:18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</row>
    <row r="55" spans="1:18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</row>
    <row r="56" spans="1:18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</row>
    <row r="57" spans="1:18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</row>
    <row r="58" spans="1:18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</row>
    <row r="59" spans="1:18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</row>
    <row r="60" spans="1:18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</row>
    <row r="61" spans="1:18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</row>
    <row r="62" spans="1:18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</row>
    <row r="63" spans="1:18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</row>
    <row r="64" spans="1:18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</row>
    <row r="65" spans="1:18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</row>
    <row r="66" spans="1:18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</row>
    <row r="67" spans="1:18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</row>
    <row r="68" spans="1:18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</row>
    <row r="69" spans="1:18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</row>
    <row r="70" spans="1:18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</row>
  </sheetData>
  <sheetProtection password="BAE5" sheet="1" objects="1" scenarios="1"/>
  <mergeCells count="6">
    <mergeCell ref="C1:R1"/>
    <mergeCell ref="A3:A21"/>
    <mergeCell ref="V1:AK1"/>
    <mergeCell ref="T3:T21"/>
    <mergeCell ref="A1:B2"/>
    <mergeCell ref="T1:U2"/>
  </mergeCells>
  <conditionalFormatting sqref="V3:AK2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R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R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R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AK43"/>
  <sheetViews>
    <sheetView zoomScaleNormal="100" workbookViewId="0">
      <selection activeCell="AD19" sqref="AD19"/>
    </sheetView>
  </sheetViews>
  <sheetFormatPr defaultColWidth="8.85546875" defaultRowHeight="15" x14ac:dyDescent="0.25"/>
  <cols>
    <col min="1" max="2" width="10.42578125" style="1" customWidth="1"/>
    <col min="3" max="6" width="5.140625" style="1" bestFit="1" customWidth="1"/>
    <col min="7" max="18" width="5.5703125" style="1" bestFit="1" customWidth="1"/>
    <col min="19" max="19" width="8.85546875" style="1"/>
    <col min="20" max="20" width="5.7109375" style="1" bestFit="1" customWidth="1"/>
    <col min="21" max="21" width="17.140625" style="1" customWidth="1"/>
    <col min="22" max="25" width="5.140625" style="1" bestFit="1" customWidth="1"/>
    <col min="26" max="37" width="5.5703125" style="1" bestFit="1" customWidth="1"/>
    <col min="38" max="16384" width="8.85546875" style="1"/>
  </cols>
  <sheetData>
    <row r="1" spans="1:37" ht="21" customHeight="1" x14ac:dyDescent="0.25">
      <c r="A1" s="69" t="s">
        <v>9</v>
      </c>
      <c r="B1" s="69"/>
      <c r="C1" s="70" t="s">
        <v>10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T1" s="67" t="s">
        <v>0</v>
      </c>
      <c r="U1" s="67"/>
      <c r="V1" s="68" t="s">
        <v>10</v>
      </c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</row>
    <row r="2" spans="1:37" ht="21" customHeight="1" x14ac:dyDescent="0.25">
      <c r="A2" s="69"/>
      <c r="B2" s="69"/>
      <c r="C2" s="20">
        <v>0</v>
      </c>
      <c r="D2" s="20">
        <v>10</v>
      </c>
      <c r="E2" s="20">
        <v>20</v>
      </c>
      <c r="F2" s="20">
        <v>30</v>
      </c>
      <c r="G2" s="20">
        <v>45</v>
      </c>
      <c r="H2" s="20">
        <v>55</v>
      </c>
      <c r="I2" s="20">
        <v>65</v>
      </c>
      <c r="J2" s="20">
        <v>75</v>
      </c>
      <c r="K2" s="20">
        <v>85</v>
      </c>
      <c r="L2" s="20">
        <v>95</v>
      </c>
      <c r="M2" s="20">
        <v>110</v>
      </c>
      <c r="N2" s="20">
        <v>120</v>
      </c>
      <c r="O2" s="20">
        <v>125</v>
      </c>
      <c r="P2" s="20">
        <v>130</v>
      </c>
      <c r="Q2" s="20">
        <v>135</v>
      </c>
      <c r="R2" s="20">
        <v>140</v>
      </c>
      <c r="T2" s="67"/>
      <c r="U2" s="67"/>
      <c r="V2" s="2">
        <v>0</v>
      </c>
      <c r="W2" s="2">
        <v>10</v>
      </c>
      <c r="X2" s="2">
        <v>20</v>
      </c>
      <c r="Y2" s="2">
        <v>30</v>
      </c>
      <c r="Z2" s="2">
        <v>45</v>
      </c>
      <c r="AA2" s="2">
        <v>55</v>
      </c>
      <c r="AB2" s="2">
        <v>65</v>
      </c>
      <c r="AC2" s="2">
        <v>75</v>
      </c>
      <c r="AD2" s="2">
        <v>85</v>
      </c>
      <c r="AE2" s="2">
        <v>95</v>
      </c>
      <c r="AF2" s="2">
        <v>110</v>
      </c>
      <c r="AG2" s="2">
        <v>120</v>
      </c>
      <c r="AH2" s="2">
        <v>125</v>
      </c>
      <c r="AI2" s="2">
        <v>130</v>
      </c>
      <c r="AJ2" s="2">
        <v>135</v>
      </c>
      <c r="AK2" s="2">
        <v>140</v>
      </c>
    </row>
    <row r="3" spans="1:37" x14ac:dyDescent="0.25">
      <c r="A3" s="69" t="s">
        <v>7</v>
      </c>
      <c r="B3" s="20">
        <v>620</v>
      </c>
      <c r="C3" s="4">
        <f>'Pilot Timing'!C25-(($B3*360*'Pilot Duration Calc'!C3)/(60*1000000))</f>
        <v>8.9823096467019337</v>
      </c>
      <c r="D3" s="4">
        <f>'Pilot Timing'!D25-(($B3*360*'Pilot Duration Calc'!D3)/(60*1000000))</f>
        <v>8.9823096467019337</v>
      </c>
      <c r="E3" s="4">
        <f>'Pilot Timing'!E25-(($B3*360*'Pilot Duration Calc'!E3)/(60*1000000))</f>
        <v>9.0516067042440334</v>
      </c>
      <c r="F3" s="4">
        <f>'Pilot Timing'!F25-(($B3*360*'Pilot Duration Calc'!F3)/(60*1000000))</f>
        <v>9.962780079733319</v>
      </c>
      <c r="G3" s="4">
        <f>'Pilot Timing'!G25-(($B3*360*'Pilot Duration Calc'!G3)/(60*1000000))</f>
        <v>8.0878987901714332</v>
      </c>
      <c r="H3" s="4">
        <f>'Pilot Timing'!H25-(($B3*360*'Pilot Duration Calc'!H3)/(60*1000000))</f>
        <v>4.5897400287972037</v>
      </c>
      <c r="I3" s="4">
        <f>'Pilot Timing'!I25-(($B3*360*'Pilot Duration Calc'!I3)/(60*1000000))</f>
        <v>1.9260807345582256</v>
      </c>
      <c r="J3" s="4">
        <f>'Pilot Timing'!J25-(($B3*360*'Pilot Duration Calc'!J3)/(60*1000000))</f>
        <v>4.9271981840969659</v>
      </c>
      <c r="K3" s="4">
        <f>'Pilot Timing'!K25-(($B3*360*'Pilot Duration Calc'!K3)/(60*1000000))</f>
        <v>5.8670645697930617</v>
      </c>
      <c r="L3" s="4">
        <f>'Pilot Timing'!L25-(($B3*360*'Pilot Duration Calc'!L3)/(60*1000000))</f>
        <v>7.060749205257661</v>
      </c>
      <c r="M3" s="4">
        <f>'Pilot Timing'!M25-(($B3*360*'Pilot Duration Calc'!M3)/(60*1000000))</f>
        <v>12.668389048888308</v>
      </c>
      <c r="N3" s="4">
        <f>'Pilot Timing'!N25-(($B3*360*'Pilot Duration Calc'!N3)/(60*1000000))</f>
        <v>22.153618693929726</v>
      </c>
      <c r="O3" s="4">
        <f>'Pilot Timing'!O25-(($B3*360*'Pilot Duration Calc'!O3)/(60*1000000))</f>
        <v>22.622368693929726</v>
      </c>
      <c r="P3" s="4">
        <f>'Pilot Timing'!P25-(($B3*360*'Pilot Duration Calc'!P3)/(60*1000000))</f>
        <v>23.208306693929725</v>
      </c>
      <c r="Q3" s="4">
        <f>'Pilot Timing'!Q25-(($B3*360*'Pilot Duration Calc'!Q3)/(60*1000000))</f>
        <v>23.677056693929725</v>
      </c>
      <c r="R3" s="4">
        <f>'Pilot Timing'!R25-(($B3*360*'Pilot Duration Calc'!R3)/(60*1000000))</f>
        <v>24.262993693929726</v>
      </c>
      <c r="T3" s="67" t="s">
        <v>7</v>
      </c>
      <c r="U3" s="2">
        <v>620</v>
      </c>
      <c r="V3" s="4">
        <v>8.9823096467019337</v>
      </c>
      <c r="W3" s="4">
        <v>8.9823096467019337</v>
      </c>
      <c r="X3" s="4">
        <v>9.0516067042440334</v>
      </c>
      <c r="Y3" s="4">
        <v>9.962780079733319</v>
      </c>
      <c r="Z3" s="4">
        <v>8.0878987901714332</v>
      </c>
      <c r="AA3" s="4">
        <v>4.5897400287972037</v>
      </c>
      <c r="AB3" s="4">
        <v>1.9260807345582256</v>
      </c>
      <c r="AC3" s="4">
        <v>4.9271981840969659</v>
      </c>
      <c r="AD3" s="4">
        <v>5.8670645697930617</v>
      </c>
      <c r="AE3" s="4">
        <v>7.060749205257661</v>
      </c>
      <c r="AF3" s="4">
        <v>12.668389048888308</v>
      </c>
      <c r="AG3" s="4">
        <v>22.153618693929726</v>
      </c>
      <c r="AH3" s="4">
        <v>22.622368693929726</v>
      </c>
      <c r="AI3" s="4">
        <v>23.208306693929725</v>
      </c>
      <c r="AJ3" s="4">
        <v>23.677056693929725</v>
      </c>
      <c r="AK3" s="4">
        <v>24.262993693929726</v>
      </c>
    </row>
    <row r="4" spans="1:37" x14ac:dyDescent="0.25">
      <c r="A4" s="69"/>
      <c r="B4" s="20">
        <v>650</v>
      </c>
      <c r="C4" s="4">
        <f>'Pilot Timing'!C26-(($B4*360*'Pilot Duration Calc'!C4)/(60*1000000))</f>
        <v>8.1025448055675415</v>
      </c>
      <c r="D4" s="4">
        <f>'Pilot Timing'!D26-(($B4*360*'Pilot Duration Calc'!D4)/(60*1000000))</f>
        <v>7.5166078055675429</v>
      </c>
      <c r="E4" s="4">
        <f>'Pilot Timing'!E26-(($B4*360*'Pilot Duration Calc'!E4)/(60*1000000))</f>
        <v>7.5166078055675429</v>
      </c>
      <c r="F4" s="4">
        <f>'Pilot Timing'!F26-(($B4*360*'Pilot Duration Calc'!F4)/(60*1000000))</f>
        <v>4.0025133881841608</v>
      </c>
      <c r="G4" s="4">
        <f>'Pilot Timing'!G26-(($B4*360*'Pilot Duration Calc'!G4)/(60*1000000))</f>
        <v>1.4975947015642932</v>
      </c>
      <c r="H4" s="4">
        <f>'Pilot Timing'!H26-(($B4*360*'Pilot Duration Calc'!H4)/(60*1000000))</f>
        <v>3.52273530221599</v>
      </c>
      <c r="I4" s="4">
        <f>'Pilot Timing'!I26-(($B4*360*'Pilot Duration Calc'!I4)/(60*1000000))</f>
        <v>2.85298902970308</v>
      </c>
      <c r="J4" s="4">
        <f>'Pilot Timing'!J26-(($B4*360*'Pilot Duration Calc'!J4)/(60*1000000))</f>
        <v>5.5483010297030795</v>
      </c>
      <c r="K4" s="4">
        <f>'Pilot Timing'!K26-(($B4*360*'Pilot Duration Calc'!K4)/(60*1000000))</f>
        <v>5.8992623143989622</v>
      </c>
      <c r="L4" s="4">
        <f>'Pilot Timing'!L26-(($B4*360*'Pilot Duration Calc'!L4)/(60*1000000))</f>
        <v>6.5812312765488068</v>
      </c>
      <c r="M4" s="4">
        <f>'Pilot Timing'!M26-(($B4*360*'Pilot Duration Calc'!M4)/(60*1000000))</f>
        <v>8.2274051364147098</v>
      </c>
      <c r="N4" s="4">
        <f>'Pilot Timing'!N26-(($B4*360*'Pilot Duration Calc'!N4)/(60*1000000))</f>
        <v>9.3992801364147098</v>
      </c>
      <c r="O4" s="4">
        <f>'Pilot Timing'!O26-(($B4*360*'Pilot Duration Calc'!O4)/(60*1000000))</f>
        <v>9.8799007219656794</v>
      </c>
      <c r="P4" s="4">
        <f>'Pilot Timing'!P26-(($B4*360*'Pilot Duration Calc'!P4)/(60*1000000))</f>
        <v>10.465838721965678</v>
      </c>
      <c r="Q4" s="4">
        <f>'Pilot Timing'!Q26-(($B4*360*'Pilot Duration Calc'!Q4)/(60*1000000))</f>
        <v>10.934588721965678</v>
      </c>
      <c r="R4" s="4">
        <f>'Pilot Timing'!R26-(($B4*360*'Pilot Duration Calc'!R4)/(60*1000000))</f>
        <v>11.520525721965679</v>
      </c>
      <c r="T4" s="67"/>
      <c r="U4" s="2">
        <v>650</v>
      </c>
      <c r="V4" s="4">
        <v>8.1025448055675415</v>
      </c>
      <c r="W4" s="4">
        <v>7.5166078055675429</v>
      </c>
      <c r="X4" s="4">
        <v>7.5166078055675429</v>
      </c>
      <c r="Y4" s="4">
        <v>4.0025133881841608</v>
      </c>
      <c r="Z4" s="4">
        <v>1.4975947015642932</v>
      </c>
      <c r="AA4" s="4">
        <v>3.52273530221599</v>
      </c>
      <c r="AB4" s="4">
        <v>2.85298902970308</v>
      </c>
      <c r="AC4" s="4">
        <v>5.5483010297030795</v>
      </c>
      <c r="AD4" s="4">
        <v>5.8992623143989622</v>
      </c>
      <c r="AE4" s="4">
        <v>6.5812312765488068</v>
      </c>
      <c r="AF4" s="4">
        <v>8.2274051364147098</v>
      </c>
      <c r="AG4" s="4">
        <v>9.3992801364147098</v>
      </c>
      <c r="AH4" s="4">
        <v>9.8799007219656794</v>
      </c>
      <c r="AI4" s="4">
        <v>10.465838721965678</v>
      </c>
      <c r="AJ4" s="4">
        <v>10.934588721965678</v>
      </c>
      <c r="AK4" s="4">
        <v>11.520525721965679</v>
      </c>
    </row>
    <row r="5" spans="1:37" x14ac:dyDescent="0.25">
      <c r="A5" s="69"/>
      <c r="B5" s="20">
        <v>800</v>
      </c>
      <c r="C5" s="4">
        <f>'Pilot Timing'!C27-(($B5*360*'Pilot Duration Calc'!C5)/(60*1000000))</f>
        <v>7.9283458835977214</v>
      </c>
      <c r="D5" s="4">
        <f>'Pilot Timing'!D27-(($B5*360*'Pilot Duration Calc'!D5)/(60*1000000))</f>
        <v>7.999916868694835</v>
      </c>
      <c r="E5" s="4">
        <f>'Pilot Timing'!E27-(($B5*360*'Pilot Duration Calc'!E5)/(60*1000000))</f>
        <v>7.9079595307923451</v>
      </c>
      <c r="F5" s="4">
        <f>'Pilot Timing'!F27-(($B5*360*'Pilot Duration Calc'!F5)/(60*1000000))</f>
        <v>4.7966187120548867</v>
      </c>
      <c r="G5" s="4">
        <f>'Pilot Timing'!G27-(($B5*360*'Pilot Duration Calc'!G5)/(60*1000000))</f>
        <v>1.7766004778434774</v>
      </c>
      <c r="H5" s="4">
        <f>'Pilot Timing'!H27-(($B5*360*'Pilot Duration Calc'!H5)/(60*1000000))</f>
        <v>2.5772231370333185</v>
      </c>
      <c r="I5" s="4">
        <f>'Pilot Timing'!I27-(($B5*360*'Pilot Duration Calc'!I5)/(60*1000000))</f>
        <v>1.9147807981676956</v>
      </c>
      <c r="J5" s="4">
        <f>'Pilot Timing'!J27-(($B5*360*'Pilot Duration Calc'!J5)/(60*1000000))</f>
        <v>5.3542993089210364</v>
      </c>
      <c r="K5" s="4">
        <f>'Pilot Timing'!K27-(($B5*360*'Pilot Duration Calc'!K5)/(60*1000000))</f>
        <v>6.8066759057828454</v>
      </c>
      <c r="L5" s="4">
        <f>'Pilot Timing'!L27-(($B5*360*'Pilot Duration Calc'!L5)/(60*1000000))</f>
        <v>6.7474920782049281</v>
      </c>
      <c r="M5" s="4">
        <f>'Pilot Timing'!M27-(($B5*360*'Pilot Duration Calc'!M5)/(60*1000000))</f>
        <v>7.3565254931179718</v>
      </c>
      <c r="N5" s="4">
        <f>'Pilot Timing'!N27-(($B5*360*'Pilot Duration Calc'!N5)/(60*1000000))</f>
        <v>7.7286759202903044</v>
      </c>
      <c r="O5" s="4">
        <f>'Pilot Timing'!O27-(($B5*360*'Pilot Duration Calc'!O5)/(60*1000000))</f>
        <v>8.0010437007194444</v>
      </c>
      <c r="P5" s="4">
        <f>'Pilot Timing'!P27-(($B5*360*'Pilot Duration Calc'!P5)/(60*1000000))</f>
        <v>8.2372729448353272</v>
      </c>
      <c r="Q5" s="4">
        <f>'Pilot Timing'!Q27-(($B5*360*'Pilot Duration Calc'!Q5)/(60*1000000))</f>
        <v>8.4728942400607554</v>
      </c>
      <c r="R5" s="4">
        <f>'Pilot Timing'!R27-(($B5*360*'Pilot Duration Calc'!R5)/(60*1000000))</f>
        <v>8.5919658816211619</v>
      </c>
      <c r="T5" s="67"/>
      <c r="U5" s="2">
        <v>800</v>
      </c>
      <c r="V5" s="4">
        <v>7.9283458835977214</v>
      </c>
      <c r="W5" s="4">
        <v>7.999916868694835</v>
      </c>
      <c r="X5" s="4">
        <v>7.9079595307923451</v>
      </c>
      <c r="Y5" s="4">
        <v>4.7966187120548867</v>
      </c>
      <c r="Z5" s="4">
        <v>1.7766004778434774</v>
      </c>
      <c r="AA5" s="4">
        <v>2.5772231370333185</v>
      </c>
      <c r="AB5" s="4">
        <v>1.9147807981676956</v>
      </c>
      <c r="AC5" s="4">
        <v>5.3542993089210364</v>
      </c>
      <c r="AD5" s="4">
        <v>6.8066759057828454</v>
      </c>
      <c r="AE5" s="4">
        <v>6.7474920782049281</v>
      </c>
      <c r="AF5" s="4">
        <v>7.3565254931179718</v>
      </c>
      <c r="AG5" s="4">
        <v>7.7286759202903044</v>
      </c>
      <c r="AH5" s="4">
        <v>8.0010437007194444</v>
      </c>
      <c r="AI5" s="4">
        <v>8.2372729448353272</v>
      </c>
      <c r="AJ5" s="4">
        <v>8.4728942400607554</v>
      </c>
      <c r="AK5" s="4">
        <v>8.5919658816211619</v>
      </c>
    </row>
    <row r="6" spans="1:37" x14ac:dyDescent="0.25">
      <c r="A6" s="69"/>
      <c r="B6" s="20">
        <v>1000</v>
      </c>
      <c r="C6" s="4">
        <f>'Pilot Timing'!C28-(($B6*360*'Pilot Duration Calc'!C6)/(60*1000000))</f>
        <v>11.19140307071712</v>
      </c>
      <c r="D6" s="4">
        <f>'Pilot Timing'!D28-(($B6*360*'Pilot Duration Calc'!D6)/(60*1000000))</f>
        <v>10.932922250960692</v>
      </c>
      <c r="E6" s="4">
        <f>'Pilot Timing'!E28-(($B6*360*'Pilot Duration Calc'!E6)/(60*1000000))</f>
        <v>10.438735766669723</v>
      </c>
      <c r="F6" s="4">
        <f>'Pilot Timing'!F28-(($B6*360*'Pilot Duration Calc'!F6)/(60*1000000))</f>
        <v>9.4931794895954944</v>
      </c>
      <c r="G6" s="4">
        <f>'Pilot Timing'!G28-(($B6*360*'Pilot Duration Calc'!G6)/(60*1000000))</f>
        <v>4.7144862802011129</v>
      </c>
      <c r="H6" s="4">
        <f>'Pilot Timing'!H28-(($B6*360*'Pilot Duration Calc'!H6)/(60*1000000))</f>
        <v>3.4427417220951559</v>
      </c>
      <c r="I6" s="4">
        <f>'Pilot Timing'!I28-(($B6*360*'Pilot Duration Calc'!I6)/(60*1000000))</f>
        <v>2.5256827650670859</v>
      </c>
      <c r="J6" s="4">
        <f>'Pilot Timing'!J28-(($B6*360*'Pilot Duration Calc'!J6)/(60*1000000))</f>
        <v>6.5509388510109439</v>
      </c>
      <c r="K6" s="4">
        <f>'Pilot Timing'!K28-(($B6*360*'Pilot Duration Calc'!K6)/(60*1000000))</f>
        <v>9.4043219369548012</v>
      </c>
      <c r="L6" s="4">
        <f>'Pilot Timing'!L28-(($B6*360*'Pilot Duration Calc'!L6)/(60*1000000))</f>
        <v>9.1589187235426426</v>
      </c>
      <c r="M6" s="4">
        <f>'Pilot Timing'!M28-(($B6*360*'Pilot Duration Calc'!M6)/(60*1000000))</f>
        <v>8.228358770609919</v>
      </c>
      <c r="N6" s="4">
        <f>'Pilot Timing'!N28-(($B6*360*'Pilot Duration Calc'!N6)/(60*1000000))</f>
        <v>7.5309534038604795</v>
      </c>
      <c r="O6" s="4">
        <f>'Pilot Timing'!O28-(($B6*360*'Pilot Duration Calc'!O6)/(60*1000000))</f>
        <v>7.399661877727147</v>
      </c>
      <c r="P6" s="4">
        <f>'Pilot Timing'!P28-(($B6*360*'Pilot Duration Calc'!P6)/(60*1000000))</f>
        <v>7.166971609483733</v>
      </c>
      <c r="Q6" s="4">
        <f>'Pilot Timing'!Q28-(($B6*360*'Pilot Duration Calc'!Q6)/(60*1000000))</f>
        <v>6.6999063412403181</v>
      </c>
      <c r="R6" s="4">
        <f>'Pilot Timing'!R28-(($B6*360*'Pilot Duration Calc'!R6)/(60*1000000))</f>
        <v>6.3500290729969056</v>
      </c>
      <c r="T6" s="67"/>
      <c r="U6" s="2">
        <v>1000</v>
      </c>
      <c r="V6" s="4">
        <v>11.19140307071712</v>
      </c>
      <c r="W6" s="4">
        <v>10.932922250960692</v>
      </c>
      <c r="X6" s="4">
        <v>10.438735766669723</v>
      </c>
      <c r="Y6" s="4">
        <v>9.4931794895954944</v>
      </c>
      <c r="Z6" s="4">
        <v>4.7144862802011129</v>
      </c>
      <c r="AA6" s="4">
        <v>3.4427417220951559</v>
      </c>
      <c r="AB6" s="4">
        <v>2.5256827650670859</v>
      </c>
      <c r="AC6" s="4">
        <v>6.5509388510109439</v>
      </c>
      <c r="AD6" s="4">
        <v>9.4043219369548012</v>
      </c>
      <c r="AE6" s="4">
        <v>9.1589187235426426</v>
      </c>
      <c r="AF6" s="4">
        <v>8.228358770609919</v>
      </c>
      <c r="AG6" s="4">
        <v>7.5309534038604795</v>
      </c>
      <c r="AH6" s="4">
        <v>7.399661877727147</v>
      </c>
      <c r="AI6" s="4">
        <v>7.166971609483733</v>
      </c>
      <c r="AJ6" s="4">
        <v>6.6999063412403181</v>
      </c>
      <c r="AK6" s="4">
        <v>6.3500290729969056</v>
      </c>
    </row>
    <row r="7" spans="1:37" x14ac:dyDescent="0.25">
      <c r="A7" s="69"/>
      <c r="B7" s="20">
        <v>1200</v>
      </c>
      <c r="C7" s="4">
        <f>'Pilot Timing'!C29-(($B7*360*'Pilot Duration Calc'!C7)/(60*1000000))</f>
        <v>16.006298219866988</v>
      </c>
      <c r="D7" s="4">
        <f>'Pilot Timing'!D29-(($B7*360*'Pilot Duration Calc'!D7)/(60*1000000))</f>
        <v>15.650072823963493</v>
      </c>
      <c r="E7" s="4">
        <f>'Pilot Timing'!E29-(($B7*360*'Pilot Duration Calc'!E7)/(60*1000000))</f>
        <v>14.911854964863958</v>
      </c>
      <c r="F7" s="4">
        <f>'Pilot Timing'!F29-(($B7*360*'Pilot Duration Calc'!F7)/(60*1000000))</f>
        <v>13.23168607271678</v>
      </c>
      <c r="G7" s="4">
        <f>'Pilot Timing'!G29-(($B7*360*'Pilot Duration Calc'!G7)/(60*1000000))</f>
        <v>7.8266428633861125</v>
      </c>
      <c r="H7" s="4">
        <f>'Pilot Timing'!H29-(($B7*360*'Pilot Duration Calc'!H7)/(60*1000000))</f>
        <v>6.4586918661248012</v>
      </c>
      <c r="I7" s="4">
        <f>'Pilot Timing'!I29-(($B7*360*'Pilot Duration Calc'!I7)/(60*1000000))</f>
        <v>5.7320122462531389</v>
      </c>
      <c r="J7" s="4">
        <f>'Pilot Timing'!J29-(($B7*360*'Pilot Duration Calc'!J7)/(60*1000000))</f>
        <v>9.491755718080503</v>
      </c>
      <c r="K7" s="4">
        <f>'Pilot Timing'!K29-(($B7*360*'Pilot Duration Calc'!K7)/(60*1000000))</f>
        <v>12.433409206649436</v>
      </c>
      <c r="L7" s="4">
        <f>'Pilot Timing'!L29-(($B7*360*'Pilot Duration Calc'!L7)/(60*1000000))</f>
        <v>11.880952420550226</v>
      </c>
      <c r="M7" s="4">
        <f>'Pilot Timing'!M29-(($B7*360*'Pilot Duration Calc'!M7)/(60*1000000))</f>
        <v>11.2057545526197</v>
      </c>
      <c r="N7" s="4">
        <f>'Pilot Timing'!N29-(($B7*360*'Pilot Duration Calc'!N7)/(60*1000000))</f>
        <v>17.781877543873101</v>
      </c>
      <c r="O7" s="4">
        <f>'Pilot Timing'!O29-(($B7*360*'Pilot Duration Calc'!O7)/(60*1000000))</f>
        <v>17.561806684689174</v>
      </c>
      <c r="P7" s="4">
        <f>'Pilot Timing'!P29-(($B7*360*'Pilot Duration Calc'!P7)/(60*1000000))</f>
        <v>23.303993684689175</v>
      </c>
      <c r="Q7" s="4">
        <f>'Pilot Timing'!Q29-(($B7*360*'Pilot Duration Calc'!Q7)/(60*1000000))</f>
        <v>23.200429675942573</v>
      </c>
      <c r="R7" s="4">
        <f>'Pilot Timing'!R29-(($B7*360*'Pilot Duration Calc'!R7)/(60*1000000))</f>
        <v>22.966054675942573</v>
      </c>
      <c r="T7" s="67"/>
      <c r="U7" s="2">
        <v>1200</v>
      </c>
      <c r="V7" s="4">
        <v>16.006298219866988</v>
      </c>
      <c r="W7" s="4">
        <v>15.650072823963493</v>
      </c>
      <c r="X7" s="4">
        <v>14.911854964863958</v>
      </c>
      <c r="Y7" s="4">
        <v>13.23168607271678</v>
      </c>
      <c r="Z7" s="4">
        <v>7.8266428633861125</v>
      </c>
      <c r="AA7" s="4">
        <v>6.4586918661248012</v>
      </c>
      <c r="AB7" s="4">
        <v>5.7320122462531389</v>
      </c>
      <c r="AC7" s="4">
        <v>9.491755718080503</v>
      </c>
      <c r="AD7" s="4">
        <v>12.433409206649436</v>
      </c>
      <c r="AE7" s="4">
        <v>11.880952420550226</v>
      </c>
      <c r="AF7" s="4">
        <v>11.2057545526197</v>
      </c>
      <c r="AG7" s="4">
        <v>17.781877543873101</v>
      </c>
      <c r="AH7" s="4">
        <v>17.561806684689174</v>
      </c>
      <c r="AI7" s="4">
        <v>23.303993684689175</v>
      </c>
      <c r="AJ7" s="4">
        <v>23.200429675942573</v>
      </c>
      <c r="AK7" s="4">
        <v>22.966054675942573</v>
      </c>
    </row>
    <row r="8" spans="1:37" x14ac:dyDescent="0.25">
      <c r="A8" s="69"/>
      <c r="B8" s="20">
        <v>1400</v>
      </c>
      <c r="C8" s="4">
        <f>'Pilot Timing'!C30-(($B8*360*'Pilot Duration Calc'!C8)/(60*1000000))</f>
        <v>15.792043414019004</v>
      </c>
      <c r="D8" s="4">
        <f>'Pilot Timing'!D30-(($B8*360*'Pilot Duration Calc'!D8)/(60*1000000))</f>
        <v>15.582341037228725</v>
      </c>
      <c r="E8" s="4">
        <f>'Pilot Timing'!E30-(($B8*360*'Pilot Duration Calc'!E8)/(60*1000000))</f>
        <v>15.325927852705766</v>
      </c>
      <c r="F8" s="4">
        <f>'Pilot Timing'!F30-(($B8*360*'Pilot Duration Calc'!F8)/(60*1000000))</f>
        <v>16.102541125473454</v>
      </c>
      <c r="G8" s="4">
        <f>'Pilot Timing'!G30-(($B8*360*'Pilot Duration Calc'!G8)/(60*1000000))</f>
        <v>11.941167487817474</v>
      </c>
      <c r="H8" s="4">
        <f>'Pilot Timing'!H30-(($B8*360*'Pilot Duration Calc'!H8)/(60*1000000))</f>
        <v>10.248992093550303</v>
      </c>
      <c r="I8" s="4">
        <f>'Pilot Timing'!I30-(($B8*360*'Pilot Duration Calc'!I8)/(60*1000000))</f>
        <v>10.22965781827634</v>
      </c>
      <c r="J8" s="4">
        <f>'Pilot Timing'!J30-(($B8*360*'Pilot Duration Calc'!J8)/(60*1000000))</f>
        <v>15.653591211526752</v>
      </c>
      <c r="K8" s="4">
        <f>'Pilot Timing'!K30-(($B8*360*'Pilot Duration Calc'!K8)/(60*1000000))</f>
        <v>15.513131495309121</v>
      </c>
      <c r="L8" s="4">
        <f>'Pilot Timing'!L30-(($B8*360*'Pilot Duration Calc'!L8)/(60*1000000))</f>
        <v>15.287697183914242</v>
      </c>
      <c r="M8" s="4">
        <f>'Pilot Timing'!M30-(($B8*360*'Pilot Duration Calc'!M8)/(60*1000000))</f>
        <v>15.511147317603951</v>
      </c>
      <c r="N8" s="4">
        <f>'Pilot Timing'!N30-(($B8*360*'Pilot Duration Calc'!N8)/(60*1000000))</f>
        <v>25.348149365007146</v>
      </c>
      <c r="O8" s="4">
        <f>'Pilot Timing'!O30-(($B8*360*'Pilot Duration Calc'!O8)/(60*1000000))</f>
        <v>39.247907564809296</v>
      </c>
      <c r="P8" s="4">
        <f>'Pilot Timing'!P30-(($B8*360*'Pilot Duration Calc'!P8)/(60*1000000))</f>
        <v>39.200859842770342</v>
      </c>
      <c r="Q8" s="4">
        <f>'Pilot Timing'!Q30-(($B8*360*'Pilot Duration Calc'!Q8)/(60*1000000))</f>
        <v>39.129177563128614</v>
      </c>
      <c r="R8" s="4">
        <f>'Pilot Timing'!R30-(($B8*360*'Pilot Duration Calc'!R8)/(60*1000000))</f>
        <v>39.026082600651527</v>
      </c>
      <c r="T8" s="67"/>
      <c r="U8" s="2">
        <v>1400</v>
      </c>
      <c r="V8" s="4">
        <v>15.792043414019004</v>
      </c>
      <c r="W8" s="4">
        <v>15.582341037228725</v>
      </c>
      <c r="X8" s="4">
        <v>15.325927852705766</v>
      </c>
      <c r="Y8" s="4">
        <v>16.102541125473454</v>
      </c>
      <c r="Z8" s="4">
        <v>11.941167487817474</v>
      </c>
      <c r="AA8" s="4">
        <v>10.248992093550303</v>
      </c>
      <c r="AB8" s="4">
        <v>10.22965781827634</v>
      </c>
      <c r="AC8" s="4">
        <v>15.653591211526752</v>
      </c>
      <c r="AD8" s="4">
        <v>15.513131495309121</v>
      </c>
      <c r="AE8" s="4">
        <v>15.287697183914242</v>
      </c>
      <c r="AF8" s="4">
        <v>15.511147317603951</v>
      </c>
      <c r="AG8" s="4">
        <v>25.348149365007146</v>
      </c>
      <c r="AH8" s="4">
        <v>39.247907564809296</v>
      </c>
      <c r="AI8" s="4">
        <v>39.200859842770342</v>
      </c>
      <c r="AJ8" s="4">
        <v>39.129177563128614</v>
      </c>
      <c r="AK8" s="4">
        <v>39.026082600651527</v>
      </c>
    </row>
    <row r="9" spans="1:37" x14ac:dyDescent="0.25">
      <c r="A9" s="69"/>
      <c r="B9" s="20">
        <v>1550</v>
      </c>
      <c r="C9" s="4">
        <f>'Pilot Timing'!C31-(($B9*360*'Pilot Duration Calc'!C9)/(60*1000000))</f>
        <v>15.659289416260638</v>
      </c>
      <c r="D9" s="4">
        <f>'Pilot Timing'!D31-(($B9*360*'Pilot Duration Calc'!D9)/(60*1000000))</f>
        <v>15.483605898428033</v>
      </c>
      <c r="E9" s="4">
        <f>'Pilot Timing'!E31-(($B9*360*'Pilot Duration Calc'!E9)/(60*1000000))</f>
        <v>14.548492008079133</v>
      </c>
      <c r="F9" s="4">
        <f>'Pilot Timing'!F31-(($B9*360*'Pilot Duration Calc'!F9)/(60*1000000))</f>
        <v>15.008438564955791</v>
      </c>
      <c r="G9" s="4">
        <f>'Pilot Timing'!G31-(($B9*360*'Pilot Duration Calc'!G9)/(60*1000000))</f>
        <v>11.76534246360624</v>
      </c>
      <c r="H9" s="4">
        <f>'Pilot Timing'!H31-(($B9*360*'Pilot Duration Calc'!H9)/(60*1000000))</f>
        <v>15.775684366517504</v>
      </c>
      <c r="I9" s="4">
        <f>'Pilot Timing'!I31-(($B9*360*'Pilot Duration Calc'!I9)/(60*1000000))</f>
        <v>17.982936794143029</v>
      </c>
      <c r="J9" s="4">
        <f>'Pilot Timing'!J31-(($B9*360*'Pilot Duration Calc'!J9)/(60*1000000))</f>
        <v>19.221014486322602</v>
      </c>
      <c r="K9" s="4">
        <f>'Pilot Timing'!K31-(($B9*360*'Pilot Duration Calc'!K9)/(60*1000000))</f>
        <v>19.203173502567491</v>
      </c>
      <c r="L9" s="4">
        <f>'Pilot Timing'!L31-(($B9*360*'Pilot Duration Calc'!L9)/(60*1000000))</f>
        <v>19.318866391083176</v>
      </c>
      <c r="M9" s="4">
        <f>'Pilot Timing'!M31-(($B9*360*'Pilot Duration Calc'!M9)/(60*1000000))</f>
        <v>22.586388036659919</v>
      </c>
      <c r="N9" s="4">
        <f>'Pilot Timing'!N31-(($B9*360*'Pilot Duration Calc'!N9)/(60*1000000))</f>
        <v>38.988543968182285</v>
      </c>
      <c r="O9" s="4">
        <f>'Pilot Timing'!O31-(($B9*360*'Pilot Duration Calc'!O9)/(60*1000000))</f>
        <v>38.979129910852073</v>
      </c>
      <c r="P9" s="4">
        <f>'Pilot Timing'!P31-(($B9*360*'Pilot Duration Calc'!P9)/(60*1000000))</f>
        <v>38.915626367190377</v>
      </c>
      <c r="Q9" s="4">
        <f>'Pilot Timing'!Q31-(($B9*360*'Pilot Duration Calc'!Q9)/(60*1000000))</f>
        <v>38.858974522676633</v>
      </c>
      <c r="R9" s="4">
        <f>'Pilot Timing'!R31-(($B9*360*'Pilot Duration Calc'!R9)/(60*1000000))</f>
        <v>38.891809128290269</v>
      </c>
      <c r="T9" s="67"/>
      <c r="U9" s="2">
        <v>1550</v>
      </c>
      <c r="V9" s="4">
        <v>15.659289416260638</v>
      </c>
      <c r="W9" s="4">
        <v>15.483605898428033</v>
      </c>
      <c r="X9" s="4">
        <v>14.548492008079133</v>
      </c>
      <c r="Y9" s="4">
        <v>15.008438564955791</v>
      </c>
      <c r="Z9" s="4">
        <v>11.76534246360624</v>
      </c>
      <c r="AA9" s="4">
        <v>15.775684366517504</v>
      </c>
      <c r="AB9" s="4">
        <v>17.982936794143029</v>
      </c>
      <c r="AC9" s="4">
        <v>19.221014486322602</v>
      </c>
      <c r="AD9" s="4">
        <v>19.203173502567491</v>
      </c>
      <c r="AE9" s="4">
        <v>19.318866391083176</v>
      </c>
      <c r="AF9" s="4">
        <v>22.586388036659919</v>
      </c>
      <c r="AG9" s="4">
        <v>38.988543968182285</v>
      </c>
      <c r="AH9" s="4">
        <v>38.979129910852073</v>
      </c>
      <c r="AI9" s="4">
        <v>38.915626367190377</v>
      </c>
      <c r="AJ9" s="4">
        <v>38.858974522676633</v>
      </c>
      <c r="AK9" s="4">
        <v>38.891809128290269</v>
      </c>
    </row>
    <row r="10" spans="1:37" x14ac:dyDescent="0.25">
      <c r="A10" s="69"/>
      <c r="B10" s="20">
        <v>1700</v>
      </c>
      <c r="C10" s="4">
        <f>'Pilot Timing'!C32-(($B10*360*'Pilot Duration Calc'!C10)/(60*1000000))</f>
        <v>15.578390012899941</v>
      </c>
      <c r="D10" s="4">
        <f>'Pilot Timing'!D32-(($B10*360*'Pilot Duration Calc'!D10)/(60*1000000))</f>
        <v>15.449471035795264</v>
      </c>
      <c r="E10" s="4">
        <f>'Pilot Timing'!E32-(($B10*360*'Pilot Duration Calc'!E10)/(60*1000000))</f>
        <v>16.209979095710583</v>
      </c>
      <c r="F10" s="4">
        <f>'Pilot Timing'!F32-(($B10*360*'Pilot Duration Calc'!F10)/(60*1000000))</f>
        <v>17.510451837380906</v>
      </c>
      <c r="G10" s="4">
        <f>'Pilot Timing'!G32-(($B10*360*'Pilot Duration Calc'!G10)/(60*1000000))</f>
        <v>18.03510254666854</v>
      </c>
      <c r="H10" s="4">
        <f>'Pilot Timing'!H32-(($B10*360*'Pilot Duration Calc'!H10)/(60*1000000))</f>
        <v>21.326350473065258</v>
      </c>
      <c r="I10" s="4">
        <f>'Pilot Timing'!I32-(($B10*360*'Pilot Duration Calc'!I10)/(60*1000000))</f>
        <v>24.279946253754105</v>
      </c>
      <c r="J10" s="4">
        <f>'Pilot Timing'!J32-(($B10*360*'Pilot Duration Calc'!J10)/(60*1000000))</f>
        <v>28.331241859717501</v>
      </c>
      <c r="K10" s="4">
        <f>'Pilot Timing'!K32-(($B10*360*'Pilot Duration Calc'!K10)/(60*1000000))</f>
        <v>30.361505913774444</v>
      </c>
      <c r="L10" s="4">
        <f>'Pilot Timing'!L32-(($B10*360*'Pilot Duration Calc'!L10)/(60*1000000))</f>
        <v>31.580341459106453</v>
      </c>
      <c r="M10" s="4">
        <f>'Pilot Timing'!M32-(($B10*360*'Pilot Duration Calc'!M10)/(60*1000000))</f>
        <v>35.549517547519109</v>
      </c>
      <c r="N10" s="4">
        <f>'Pilot Timing'!N32-(($B10*360*'Pilot Duration Calc'!N10)/(60*1000000))</f>
        <v>38.645750542667223</v>
      </c>
      <c r="O10" s="4">
        <f>'Pilot Timing'!O32-(($B10*360*'Pilot Duration Calc'!O10)/(60*1000000))</f>
        <v>38.453391092971813</v>
      </c>
      <c r="P10" s="4">
        <f>'Pilot Timing'!P32-(($B10*360*'Pilot Duration Calc'!P10)/(60*1000000))</f>
        <v>38.423949631280003</v>
      </c>
      <c r="Q10" s="4">
        <f>'Pilot Timing'!Q32-(($B10*360*'Pilot Duration Calc'!Q10)/(60*1000000))</f>
        <v>38.525918203239591</v>
      </c>
      <c r="R10" s="4">
        <f>'Pilot Timing'!R32-(($B10*360*'Pilot Duration Calc'!R10)/(60*1000000))</f>
        <v>38.575055413389919</v>
      </c>
      <c r="T10" s="67"/>
      <c r="U10" s="2">
        <v>1700</v>
      </c>
      <c r="V10" s="4">
        <v>15.578390012899941</v>
      </c>
      <c r="W10" s="4">
        <v>15.449471035795264</v>
      </c>
      <c r="X10" s="4">
        <v>16.209979095710583</v>
      </c>
      <c r="Y10" s="4">
        <v>17.510451837380906</v>
      </c>
      <c r="Z10" s="4">
        <v>18.03510254666854</v>
      </c>
      <c r="AA10" s="4">
        <v>21.326350473065258</v>
      </c>
      <c r="AB10" s="4">
        <v>24.279946253754105</v>
      </c>
      <c r="AC10" s="4">
        <v>28.331241859717501</v>
      </c>
      <c r="AD10" s="4">
        <v>30.361505913774444</v>
      </c>
      <c r="AE10" s="4">
        <v>31.580341459106453</v>
      </c>
      <c r="AF10" s="4">
        <v>35.549517547519109</v>
      </c>
      <c r="AG10" s="4">
        <v>38.645750542667223</v>
      </c>
      <c r="AH10" s="4">
        <v>38.453391092971813</v>
      </c>
      <c r="AI10" s="4">
        <v>38.423949631280003</v>
      </c>
      <c r="AJ10" s="4">
        <v>38.525918203239591</v>
      </c>
      <c r="AK10" s="4">
        <v>38.575055413389919</v>
      </c>
    </row>
    <row r="11" spans="1:37" x14ac:dyDescent="0.25">
      <c r="A11" s="69"/>
      <c r="B11" s="20">
        <v>1800</v>
      </c>
      <c r="C11" s="4">
        <f>'Pilot Timing'!C33-(($B11*360*'Pilot Duration Calc'!C11)/(60*1000000))</f>
        <v>15.548859387546116</v>
      </c>
      <c r="D11" s="4">
        <f>'Pilot Timing'!D33-(($B11*360*'Pilot Duration Calc'!D11)/(60*1000000))</f>
        <v>15.439771798730003</v>
      </c>
      <c r="E11" s="4">
        <f>'Pilot Timing'!E33-(($B11*360*'Pilot Duration Calc'!E11)/(60*1000000))</f>
        <v>16.159281252905124</v>
      </c>
      <c r="F11" s="4">
        <f>'Pilot Timing'!F33-(($B11*360*'Pilot Duration Calc'!F11)/(60*1000000))</f>
        <v>17.755589795079167</v>
      </c>
      <c r="G11" s="4">
        <f>'Pilot Timing'!G33-(($B11*360*'Pilot Duration Calc'!G11)/(60*1000000))</f>
        <v>23.367677899793758</v>
      </c>
      <c r="H11" s="4">
        <f>'Pilot Timing'!H33-(($B11*360*'Pilot Duration Calc'!H11)/(60*1000000))</f>
        <v>25.645803817279997</v>
      </c>
      <c r="I11" s="4">
        <f>'Pilot Timing'!I33-(($B11*360*'Pilot Duration Calc'!I11)/(60*1000000))</f>
        <v>30.90969151139328</v>
      </c>
      <c r="J11" s="4">
        <f>'Pilot Timing'!J33-(($B11*360*'Pilot Duration Calc'!J11)/(60*1000000))</f>
        <v>34.877240654424398</v>
      </c>
      <c r="K11" s="4">
        <f>'Pilot Timing'!K33-(($B11*360*'Pilot Duration Calc'!K11)/(60*1000000))</f>
        <v>35.429287722378959</v>
      </c>
      <c r="L11" s="4">
        <f>'Pilot Timing'!L33-(($B11*360*'Pilot Duration Calc'!L11)/(60*1000000))</f>
        <v>38.133143254160395</v>
      </c>
      <c r="M11" s="4">
        <f>'Pilot Timing'!M33-(($B11*360*'Pilot Duration Calc'!M11)/(60*1000000))</f>
        <v>38.526150399955952</v>
      </c>
      <c r="N11" s="4">
        <f>'Pilot Timing'!N33-(($B11*360*'Pilot Duration Calc'!N11)/(60*1000000))</f>
        <v>38.145076383999999</v>
      </c>
      <c r="O11" s="4">
        <f>'Pilot Timing'!O33-(($B11*360*'Pilot Duration Calc'!O11)/(60*1000000))</f>
        <v>38.478879119744001</v>
      </c>
      <c r="P11" s="4">
        <f>'Pilot Timing'!P33-(($B11*360*'Pilot Duration Calc'!P11)/(60*1000000))</f>
        <v>38.522609214836024</v>
      </c>
      <c r="Q11" s="4">
        <f>'Pilot Timing'!Q33-(($B11*360*'Pilot Duration Calc'!Q11)/(60*1000000))</f>
        <v>38.66446537696379</v>
      </c>
      <c r="R11" s="4">
        <f>'Pilot Timing'!R33-(($B11*360*'Pilot Duration Calc'!R11)/(60*1000000))</f>
        <v>38.708195472055806</v>
      </c>
      <c r="T11" s="67"/>
      <c r="U11" s="2">
        <v>1800</v>
      </c>
      <c r="V11" s="4">
        <v>15.548859387546116</v>
      </c>
      <c r="W11" s="4">
        <v>15.439771798730003</v>
      </c>
      <c r="X11" s="4">
        <v>16.159281252905124</v>
      </c>
      <c r="Y11" s="4">
        <v>17.755589795079167</v>
      </c>
      <c r="Z11" s="4">
        <v>23.367677899793758</v>
      </c>
      <c r="AA11" s="4">
        <v>25.645803817279997</v>
      </c>
      <c r="AB11" s="4">
        <v>30.90969151139328</v>
      </c>
      <c r="AC11" s="4">
        <v>34.877240654424398</v>
      </c>
      <c r="AD11" s="4">
        <v>35.429287722378959</v>
      </c>
      <c r="AE11" s="4">
        <v>38.133143254160395</v>
      </c>
      <c r="AF11" s="4">
        <v>38.526150399955952</v>
      </c>
      <c r="AG11" s="4">
        <v>38.145076383999999</v>
      </c>
      <c r="AH11" s="4">
        <v>38.478879119744001</v>
      </c>
      <c r="AI11" s="4">
        <v>38.522609214836024</v>
      </c>
      <c r="AJ11" s="4">
        <v>38.66446537696379</v>
      </c>
      <c r="AK11" s="4">
        <v>38.708195472055806</v>
      </c>
    </row>
    <row r="12" spans="1:37" x14ac:dyDescent="0.25">
      <c r="A12" s="69"/>
      <c r="B12" s="20">
        <v>2000</v>
      </c>
      <c r="C12" s="4">
        <f>'Pilot Timing'!C34-(($B12*360*'Pilot Duration Calc'!C12)/(60*1000000))</f>
        <v>12.940112695823284</v>
      </c>
      <c r="D12" s="4">
        <f>'Pilot Timing'!D34-(($B12*360*'Pilot Duration Calc'!D12)/(60*1000000))</f>
        <v>14.439132419597721</v>
      </c>
      <c r="E12" s="4">
        <f>'Pilot Timing'!E34-(($B12*360*'Pilot Duration Calc'!E12)/(60*1000000))</f>
        <v>18.023884583105492</v>
      </c>
      <c r="F12" s="4">
        <f>'Pilot Timing'!F34-(($B12*360*'Pilot Duration Calc'!F12)/(60*1000000))</f>
        <v>19.785110144984536</v>
      </c>
      <c r="G12" s="4">
        <f>'Pilot Timing'!G34-(($B12*360*'Pilot Duration Calc'!G12)/(60*1000000))</f>
        <v>25.830855222380375</v>
      </c>
      <c r="H12" s="4">
        <f>'Pilot Timing'!H34-(($B12*360*'Pilot Duration Calc'!H12)/(60*1000000))</f>
        <v>26.627566079644158</v>
      </c>
      <c r="I12" s="4">
        <f>'Pilot Timing'!I34-(($B12*360*'Pilot Duration Calc'!I12)/(60*1000000))</f>
        <v>36.032043510228732</v>
      </c>
      <c r="J12" s="4">
        <f>'Pilot Timing'!J34-(($B12*360*'Pilot Duration Calc'!J12)/(60*1000000))</f>
        <v>40.021219865274368</v>
      </c>
      <c r="K12" s="4">
        <f>'Pilot Timing'!K34-(($B12*360*'Pilot Duration Calc'!K12)/(60*1000000))</f>
        <v>39.565404903120836</v>
      </c>
      <c r="L12" s="4">
        <f>'Pilot Timing'!L34-(($B12*360*'Pilot Duration Calc'!L12)/(60*1000000))</f>
        <v>37.541135511590269</v>
      </c>
      <c r="M12" s="4">
        <f>'Pilot Timing'!M34-(($B12*360*'Pilot Duration Calc'!M12)/(60*1000000))</f>
        <v>40.441266231560959</v>
      </c>
      <c r="N12" s="4">
        <f>'Pilot Timing'!N34-(($B12*360*'Pilot Duration Calc'!N12)/(60*1000000))</f>
        <v>42.51659886299187</v>
      </c>
      <c r="O12" s="4">
        <f>'Pilot Timing'!O34-(($B12*360*'Pilot Duration Calc'!O12)/(60*1000000))</f>
        <v>43.452077935129985</v>
      </c>
      <c r="P12" s="4">
        <f>'Pilot Timing'!P34-(($B12*360*'Pilot Duration Calc'!P12)/(60*1000000))</f>
        <v>44.818312571906432</v>
      </c>
      <c r="Q12" s="4">
        <f>'Pilot Timing'!Q34-(($B12*360*'Pilot Duration Calc'!Q12)/(60*1000000))</f>
        <v>46.702209959999998</v>
      </c>
      <c r="R12" s="4">
        <f>'Pilot Timing'!R34-(($B12*360*'Pilot Duration Calc'!R12)/(60*1000000))</f>
        <v>48.225542714166785</v>
      </c>
      <c r="T12" s="67"/>
      <c r="U12" s="2">
        <v>2000</v>
      </c>
      <c r="V12" s="4">
        <v>12.940112695823284</v>
      </c>
      <c r="W12" s="4">
        <v>14.439132419597721</v>
      </c>
      <c r="X12" s="4">
        <v>18.023884583105492</v>
      </c>
      <c r="Y12" s="4">
        <v>19.785110144984536</v>
      </c>
      <c r="Z12" s="4">
        <v>25.830855222380375</v>
      </c>
      <c r="AA12" s="4">
        <v>26.627566079644158</v>
      </c>
      <c r="AB12" s="4">
        <v>36.032043510228732</v>
      </c>
      <c r="AC12" s="4">
        <v>40.021219865274368</v>
      </c>
      <c r="AD12" s="4">
        <v>39.565404903120836</v>
      </c>
      <c r="AE12" s="4">
        <v>37.541135511590269</v>
      </c>
      <c r="AF12" s="4">
        <v>40.441266231560959</v>
      </c>
      <c r="AG12" s="4">
        <v>42.51659886299187</v>
      </c>
      <c r="AH12" s="4">
        <v>43.452077935129985</v>
      </c>
      <c r="AI12" s="4">
        <v>44.818312571906432</v>
      </c>
      <c r="AJ12" s="4">
        <v>46.702209959999998</v>
      </c>
      <c r="AK12" s="4">
        <v>48.225542714166785</v>
      </c>
    </row>
    <row r="13" spans="1:37" x14ac:dyDescent="0.25">
      <c r="A13" s="69"/>
      <c r="B13" s="20">
        <v>2200</v>
      </c>
      <c r="C13" s="4">
        <f>'Pilot Timing'!C35-(($B13*360*'Pilot Duration Calc'!C13)/(60*1000000))</f>
        <v>12.341006100115429</v>
      </c>
      <c r="D13" s="4">
        <f>'Pilot Timing'!D35-(($B13*360*'Pilot Duration Calc'!D13)/(60*1000000))</f>
        <v>13.128179218250922</v>
      </c>
      <c r="E13" s="4">
        <f>'Pilot Timing'!E35-(($B13*360*'Pilot Duration Calc'!E13)/(60*1000000))</f>
        <v>15.239049184297949</v>
      </c>
      <c r="F13" s="4">
        <f>'Pilot Timing'!F35-(($B13*360*'Pilot Duration Calc'!F13)/(60*1000000))</f>
        <v>15.303247805726206</v>
      </c>
      <c r="G13" s="4">
        <f>'Pilot Timing'!G35-(($B13*360*'Pilot Duration Calc'!G13)/(60*1000000))</f>
        <v>20.874878244618412</v>
      </c>
      <c r="H13" s="4">
        <f>'Pilot Timing'!H35-(($B13*360*'Pilot Duration Calc'!H13)/(60*1000000))</f>
        <v>31.618446087608575</v>
      </c>
      <c r="I13" s="4">
        <f>'Pilot Timing'!I35-(($B13*360*'Pilot Duration Calc'!I13)/(60*1000000))</f>
        <v>35.32440346462635</v>
      </c>
      <c r="J13" s="4">
        <f>'Pilot Timing'!J35-(($B13*360*'Pilot Duration Calc'!J13)/(60*1000000))</f>
        <v>44.182721794863824</v>
      </c>
      <c r="K13" s="4">
        <f>'Pilot Timing'!K35-(($B13*360*'Pilot Duration Calc'!K13)/(60*1000000))</f>
        <v>42.562682248000002</v>
      </c>
      <c r="L13" s="4">
        <f>'Pilot Timing'!L35-(($B13*360*'Pilot Duration Calc'!L13)/(60*1000000))</f>
        <v>42.375491272214909</v>
      </c>
      <c r="M13" s="4">
        <f>'Pilot Timing'!M35-(($B13*360*'Pilot Duration Calc'!M13)/(60*1000000))</f>
        <v>42.741301526933157</v>
      </c>
      <c r="N13" s="4">
        <f>'Pilot Timing'!N35-(($B13*360*'Pilot Duration Calc'!N13)/(60*1000000))</f>
        <v>41.750405393593347</v>
      </c>
      <c r="O13" s="4">
        <f>'Pilot Timing'!O35-(($B13*360*'Pilot Duration Calc'!O13)/(60*1000000))</f>
        <v>42.634699197181952</v>
      </c>
      <c r="P13" s="4">
        <f>'Pilot Timing'!P35-(($B13*360*'Pilot Duration Calc'!P13)/(60*1000000))</f>
        <v>43.320872262615687</v>
      </c>
      <c r="Q13" s="4">
        <f>'Pilot Timing'!Q35-(($B13*360*'Pilot Duration Calc'!Q13)/(60*1000000))</f>
        <v>44.836975315354302</v>
      </c>
      <c r="R13" s="4">
        <f>'Pilot Timing'!R35-(($B13*360*'Pilot Duration Calc'!R13)/(60*1000000))</f>
        <v>45.520307997839623</v>
      </c>
      <c r="T13" s="67"/>
      <c r="U13" s="2">
        <v>2200</v>
      </c>
      <c r="V13" s="4">
        <v>12.341006100115429</v>
      </c>
      <c r="W13" s="4">
        <v>13.128179218250922</v>
      </c>
      <c r="X13" s="4">
        <v>15.239049184297949</v>
      </c>
      <c r="Y13" s="4">
        <v>15.303247805726206</v>
      </c>
      <c r="Z13" s="4">
        <v>20.874878244618412</v>
      </c>
      <c r="AA13" s="4">
        <v>31.618446087608575</v>
      </c>
      <c r="AB13" s="4">
        <v>35.32440346462635</v>
      </c>
      <c r="AC13" s="4">
        <v>44.182721794863824</v>
      </c>
      <c r="AD13" s="4">
        <v>42.562682248000002</v>
      </c>
      <c r="AE13" s="4">
        <v>42.375491272214909</v>
      </c>
      <c r="AF13" s="4">
        <v>42.741301526933157</v>
      </c>
      <c r="AG13" s="4">
        <v>41.750405393593347</v>
      </c>
      <c r="AH13" s="4">
        <v>42.634699197181952</v>
      </c>
      <c r="AI13" s="4">
        <v>43.320872262615687</v>
      </c>
      <c r="AJ13" s="4">
        <v>44.836975315354302</v>
      </c>
      <c r="AK13" s="4">
        <v>45.520307997839623</v>
      </c>
    </row>
    <row r="14" spans="1:37" x14ac:dyDescent="0.25">
      <c r="A14" s="69"/>
      <c r="B14" s="20">
        <v>2400</v>
      </c>
      <c r="C14" s="4">
        <f>'Pilot Timing'!C36-(($B14*360*'Pilot Duration Calc'!C14)/(60*1000000))</f>
        <v>11.680376000000003</v>
      </c>
      <c r="D14" s="4">
        <f>'Pilot Timing'!D36-(($B14*360*'Pilot Duration Calc'!D14)/(60*1000000))</f>
        <v>10.050755281545985</v>
      </c>
      <c r="E14" s="4">
        <f>'Pilot Timing'!E36-(($B14*360*'Pilot Duration Calc'!E14)/(60*1000000))</f>
        <v>7.0635352757981433</v>
      </c>
      <c r="F14" s="4">
        <f>'Pilot Timing'!F36-(($B14*360*'Pilot Duration Calc'!F14)/(60*1000000))</f>
        <v>6.3497520162846719</v>
      </c>
      <c r="G14" s="4">
        <f>'Pilot Timing'!G36-(($B14*360*'Pilot Duration Calc'!G14)/(60*1000000))</f>
        <v>15.646601599739395</v>
      </c>
      <c r="H14" s="4">
        <f>'Pilot Timing'!H36-(($B14*360*'Pilot Duration Calc'!H14)/(60*1000000))</f>
        <v>25.598826721912193</v>
      </c>
      <c r="I14" s="4">
        <f>'Pilot Timing'!I36-(($B14*360*'Pilot Duration Calc'!I14)/(60*1000000))</f>
        <v>33.904364150504065</v>
      </c>
      <c r="J14" s="4">
        <f>'Pilot Timing'!J36-(($B14*360*'Pilot Duration Calc'!J14)/(60*1000000))</f>
        <v>40.466606958886658</v>
      </c>
      <c r="K14" s="4">
        <f>'Pilot Timing'!K36-(($B14*360*'Pilot Duration Calc'!K14)/(60*1000000))</f>
        <v>40.536029335224114</v>
      </c>
      <c r="L14" s="4">
        <f>'Pilot Timing'!L36-(($B14*360*'Pilot Duration Calc'!L14)/(60*1000000))</f>
        <v>40.993142209484084</v>
      </c>
      <c r="M14" s="4">
        <f>'Pilot Timing'!M36-(($B14*360*'Pilot Duration Calc'!M14)/(60*1000000))</f>
        <v>42.436824844131991</v>
      </c>
      <c r="N14" s="4">
        <f>'Pilot Timing'!N36-(($B14*360*'Pilot Duration Calc'!N14)/(60*1000000))</f>
        <v>41.094475086287716</v>
      </c>
      <c r="O14" s="4">
        <f>'Pilot Timing'!O36-(($B14*360*'Pilot Duration Calc'!O14)/(60*1000000))</f>
        <v>42.452687177593241</v>
      </c>
      <c r="P14" s="4">
        <f>'Pilot Timing'!P36-(($B14*360*'Pilot Duration Calc'!P14)/(60*1000000))</f>
        <v>43.515571432938494</v>
      </c>
      <c r="Q14" s="4">
        <f>'Pilot Timing'!Q36-(($B14*360*'Pilot Duration Calc'!Q14)/(60*1000000))</f>
        <v>44.994568839021952</v>
      </c>
      <c r="R14" s="4">
        <f>'Pilot Timing'!R36-(($B14*360*'Pilot Duration Calc'!R14)/(60*1000000))</f>
        <v>45.92324323194665</v>
      </c>
      <c r="T14" s="67"/>
      <c r="U14" s="2">
        <v>2400</v>
      </c>
      <c r="V14" s="4">
        <v>11.680376000000003</v>
      </c>
      <c r="W14" s="4">
        <v>10.050755281545985</v>
      </c>
      <c r="X14" s="4">
        <v>7.0635352757981433</v>
      </c>
      <c r="Y14" s="4">
        <v>6.3497520162846719</v>
      </c>
      <c r="Z14" s="4">
        <v>15.646601599739395</v>
      </c>
      <c r="AA14" s="4">
        <v>25.598826721912193</v>
      </c>
      <c r="AB14" s="4">
        <v>33.904364150504065</v>
      </c>
      <c r="AC14" s="4">
        <v>40.466606958886658</v>
      </c>
      <c r="AD14" s="4">
        <v>40.536029335224114</v>
      </c>
      <c r="AE14" s="4">
        <v>40.993142209484084</v>
      </c>
      <c r="AF14" s="4">
        <v>42.436824844131991</v>
      </c>
      <c r="AG14" s="4">
        <v>41.094475086287716</v>
      </c>
      <c r="AH14" s="4">
        <v>42.452687177593241</v>
      </c>
      <c r="AI14" s="4">
        <v>43.515571432938494</v>
      </c>
      <c r="AJ14" s="4">
        <v>44.994568839021952</v>
      </c>
      <c r="AK14" s="4">
        <v>45.92324323194665</v>
      </c>
    </row>
    <row r="15" spans="1:37" x14ac:dyDescent="0.25">
      <c r="A15" s="69"/>
      <c r="B15" s="20">
        <v>2600</v>
      </c>
      <c r="C15" s="4">
        <f>'Pilot Timing'!C37-(($B15*360*'Pilot Duration Calc'!C15)/(60*1000000))</f>
        <v>10.433688</v>
      </c>
      <c r="D15" s="4">
        <f>'Pilot Timing'!D37-(($B15*360*'Pilot Duration Calc'!D15)/(60*1000000))</f>
        <v>8.8348298932485765</v>
      </c>
      <c r="E15" s="4">
        <f>'Pilot Timing'!E37-(($B15*360*'Pilot Duration Calc'!E15)/(60*1000000))</f>
        <v>6.0138770747514236</v>
      </c>
      <c r="F15" s="4">
        <f>'Pilot Timing'!F37-(($B15*360*'Pilot Duration Calc'!F15)/(60*1000000))</f>
        <v>5.836017929665025</v>
      </c>
      <c r="G15" s="4">
        <f>'Pilot Timing'!G37-(($B15*360*'Pilot Duration Calc'!G15)/(60*1000000))</f>
        <v>12.787073649717676</v>
      </c>
      <c r="H15" s="4">
        <f>'Pilot Timing'!H37-(($B15*360*'Pilot Duration Calc'!H15)/(60*1000000))</f>
        <v>24.836439430893762</v>
      </c>
      <c r="I15" s="4">
        <f>'Pilot Timing'!I37-(($B15*360*'Pilot Duration Calc'!I15)/(60*1000000))</f>
        <v>32.976472079712735</v>
      </c>
      <c r="J15" s="4">
        <f>'Pilot Timing'!J37-(($B15*360*'Pilot Duration Calc'!J15)/(60*1000000))</f>
        <v>40.585264707428976</v>
      </c>
      <c r="K15" s="4">
        <f>'Pilot Timing'!K37-(($B15*360*'Pilot Duration Calc'!K15)/(60*1000000))</f>
        <v>40.544003654190817</v>
      </c>
      <c r="L15" s="4">
        <f>'Pilot Timing'!L37-(($B15*360*'Pilot Duration Calc'!L15)/(60*1000000))</f>
        <v>41.662087504389071</v>
      </c>
      <c r="M15" s="4">
        <f>'Pilot Timing'!M37-(($B15*360*'Pilot Duration Calc'!M15)/(60*1000000))</f>
        <v>43.279502730426934</v>
      </c>
      <c r="N15" s="4">
        <f>'Pilot Timing'!N37-(($B15*360*'Pilot Duration Calc'!N15)/(60*1000000))</f>
        <v>42.471486527380613</v>
      </c>
      <c r="O15" s="4">
        <f>'Pilot Timing'!O37-(($B15*360*'Pilot Duration Calc'!O15)/(60*1000000))</f>
        <v>45.826877340565368</v>
      </c>
      <c r="P15" s="4">
        <f>'Pilot Timing'!P37-(($B15*360*'Pilot Duration Calc'!P15)/(60*1000000))</f>
        <v>47.725998777333963</v>
      </c>
      <c r="Q15" s="4">
        <f>'Pilot Timing'!Q37-(($B15*360*'Pilot Duration Calc'!Q15)/(60*1000000))</f>
        <v>50.376226260658015</v>
      </c>
      <c r="R15" s="4">
        <f>'Pilot Timing'!R37-(($B15*360*'Pilot Duration Calc'!R15)/(60*1000000))</f>
        <v>51.615598285850382</v>
      </c>
      <c r="T15" s="67"/>
      <c r="U15" s="2">
        <v>2600</v>
      </c>
      <c r="V15" s="4">
        <v>10.433688</v>
      </c>
      <c r="W15" s="4">
        <v>8.8348298932485765</v>
      </c>
      <c r="X15" s="4">
        <v>6.0138770747514236</v>
      </c>
      <c r="Y15" s="4">
        <v>5.836017929665025</v>
      </c>
      <c r="Z15" s="4">
        <v>12.787073649717676</v>
      </c>
      <c r="AA15" s="4">
        <v>24.836439430893762</v>
      </c>
      <c r="AB15" s="4">
        <v>32.976472079712735</v>
      </c>
      <c r="AC15" s="4">
        <v>40.585264707428976</v>
      </c>
      <c r="AD15" s="4">
        <v>40.544003654190817</v>
      </c>
      <c r="AE15" s="4">
        <v>41.662087504389071</v>
      </c>
      <c r="AF15" s="4">
        <v>43.279502730426934</v>
      </c>
      <c r="AG15" s="4">
        <v>42.471486527380613</v>
      </c>
      <c r="AH15" s="4">
        <v>45.826877340565368</v>
      </c>
      <c r="AI15" s="4">
        <v>47.725998777333963</v>
      </c>
      <c r="AJ15" s="4">
        <v>50.376226260658015</v>
      </c>
      <c r="AK15" s="4">
        <v>51.615598285850382</v>
      </c>
    </row>
    <row r="16" spans="1:37" x14ac:dyDescent="0.25">
      <c r="A16" s="69"/>
      <c r="B16" s="20">
        <v>2800</v>
      </c>
      <c r="C16" s="4">
        <f>'Pilot Timing'!C38-(($B16*360*'Pilot Duration Calc'!C16)/(60*1000000))</f>
        <v>10.241688</v>
      </c>
      <c r="D16" s="4">
        <f>'Pilot Timing'!D38-(($B16*360*'Pilot Duration Calc'!D16)/(60*1000000))</f>
        <v>7.108358141342336</v>
      </c>
      <c r="E16" s="4">
        <f>'Pilot Timing'!E38-(($B16*360*'Pilot Duration Calc'!E16)/(60*1000000))</f>
        <v>5.0025685607972692</v>
      </c>
      <c r="F16" s="4">
        <f>'Pilot Timing'!F38-(($B16*360*'Pilot Duration Calc'!F16)/(60*1000000))</f>
        <v>6.4198948266931204</v>
      </c>
      <c r="G16" s="4">
        <f>'Pilot Timing'!G38-(($B16*360*'Pilot Duration Calc'!G16)/(60*1000000))</f>
        <v>12.092826260836013</v>
      </c>
      <c r="H16" s="4">
        <f>'Pilot Timing'!H38-(($B16*360*'Pilot Duration Calc'!H16)/(60*1000000))</f>
        <v>25.306480052244481</v>
      </c>
      <c r="I16" s="4">
        <f>'Pilot Timing'!I38-(($B16*360*'Pilot Duration Calc'!I16)/(60*1000000))</f>
        <v>32.331140952507326</v>
      </c>
      <c r="J16" s="4">
        <f>'Pilot Timing'!J38-(($B16*360*'Pilot Duration Calc'!J16)/(60*1000000))</f>
        <v>39.42198529636746</v>
      </c>
      <c r="K16" s="4">
        <f>'Pilot Timing'!K38-(($B16*360*'Pilot Duration Calc'!K16)/(60*1000000))</f>
        <v>42.53944022945582</v>
      </c>
      <c r="L16" s="4">
        <f>'Pilot Timing'!L38-(($B16*360*'Pilot Duration Calc'!L16)/(60*1000000))</f>
        <v>42.80196736084887</v>
      </c>
      <c r="M16" s="4">
        <f>'Pilot Timing'!M38-(($B16*360*'Pilot Duration Calc'!M16)/(60*1000000))</f>
        <v>44.179968944000002</v>
      </c>
      <c r="N16" s="4">
        <f>'Pilot Timing'!N38-(($B16*360*'Pilot Duration Calc'!N16)/(60*1000000))</f>
        <v>44.019703979010252</v>
      </c>
      <c r="O16" s="4">
        <f>'Pilot Timing'!O38-(($B16*360*'Pilot Duration Calc'!O16)/(60*1000000))</f>
        <v>46.363453979010252</v>
      </c>
      <c r="P16" s="4">
        <f>'Pilot Timing'!P38-(($B16*360*'Pilot Duration Calc'!P16)/(60*1000000))</f>
        <v>49.254325896093249</v>
      </c>
      <c r="Q16" s="4">
        <f>'Pilot Timing'!Q38-(($B16*360*'Pilot Duration Calc'!Q16)/(60*1000000))</f>
        <v>51.829935521101348</v>
      </c>
      <c r="R16" s="4">
        <f>'Pilot Timing'!R38-(($B16*360*'Pilot Duration Calc'!R16)/(60*1000000))</f>
        <v>52.066825896093249</v>
      </c>
      <c r="T16" s="67"/>
      <c r="U16" s="2">
        <v>2800</v>
      </c>
      <c r="V16" s="4">
        <v>10.241688</v>
      </c>
      <c r="W16" s="4">
        <v>7.108358141342336</v>
      </c>
      <c r="X16" s="4">
        <v>5.0025685607972692</v>
      </c>
      <c r="Y16" s="4">
        <v>6.4198948266931204</v>
      </c>
      <c r="Z16" s="4">
        <v>12.092826260836013</v>
      </c>
      <c r="AA16" s="4">
        <v>25.306480052244481</v>
      </c>
      <c r="AB16" s="4">
        <v>32.331140952507326</v>
      </c>
      <c r="AC16" s="4">
        <v>39.42198529636746</v>
      </c>
      <c r="AD16" s="4">
        <v>42.53944022945582</v>
      </c>
      <c r="AE16" s="4">
        <v>42.80196736084887</v>
      </c>
      <c r="AF16" s="4">
        <v>44.179968944000002</v>
      </c>
      <c r="AG16" s="4">
        <v>44.019703979010252</v>
      </c>
      <c r="AH16" s="4">
        <v>46.363453979010252</v>
      </c>
      <c r="AI16" s="4">
        <v>49.254325896093249</v>
      </c>
      <c r="AJ16" s="4">
        <v>51.829935521101348</v>
      </c>
      <c r="AK16" s="4">
        <v>52.066825896093249</v>
      </c>
    </row>
    <row r="17" spans="1:37" x14ac:dyDescent="0.25">
      <c r="A17" s="69"/>
      <c r="B17" s="20">
        <v>2900</v>
      </c>
      <c r="C17" s="4">
        <f>'Pilot Timing'!C39-(($B17*360*'Pilot Duration Calc'!C17)/(60*1000000))</f>
        <v>5.2238130000000007</v>
      </c>
      <c r="D17" s="4">
        <f>'Pilot Timing'!D39-(($B17*360*'Pilot Duration Calc'!D17)/(60*1000000))</f>
        <v>5.3441470267070237</v>
      </c>
      <c r="E17" s="4">
        <f>'Pilot Timing'!E39-(($B17*360*'Pilot Duration Calc'!E17)/(60*1000000))</f>
        <v>4.939576837969808</v>
      </c>
      <c r="F17" s="4">
        <f>'Pilot Timing'!F39-(($B17*360*'Pilot Duration Calc'!F17)/(60*1000000))</f>
        <v>9.0678363510956359</v>
      </c>
      <c r="G17" s="4">
        <f>'Pilot Timing'!G39-(($B17*360*'Pilot Duration Calc'!G17)/(60*1000000))</f>
        <v>11.701768803914495</v>
      </c>
      <c r="H17" s="4">
        <f>'Pilot Timing'!H39-(($B17*360*'Pilot Duration Calc'!H17)/(60*1000000))</f>
        <v>20.345522595681249</v>
      </c>
      <c r="I17" s="4">
        <f>'Pilot Timing'!I39-(($B17*360*'Pilot Duration Calc'!I17)/(60*1000000))</f>
        <v>31.027518028739586</v>
      </c>
      <c r="J17" s="4">
        <f>'Pilot Timing'!J39-(($B17*360*'Pilot Duration Calc'!J17)/(60*1000000))</f>
        <v>34.015111217021328</v>
      </c>
      <c r="K17" s="4">
        <f>'Pilot Timing'!K39-(($B17*360*'Pilot Duration Calc'!K17)/(60*1000000))</f>
        <v>41.187015098680888</v>
      </c>
      <c r="L17" s="4">
        <f>'Pilot Timing'!L39-(($B17*360*'Pilot Duration Calc'!L17)/(60*1000000))</f>
        <v>41.400987549689191</v>
      </c>
      <c r="M17" s="4">
        <f>'Pilot Timing'!M39-(($B17*360*'Pilot Duration Calc'!M17)/(60*1000000))</f>
        <v>44.41603171381086</v>
      </c>
      <c r="N17" s="4">
        <f>'Pilot Timing'!N39-(($B17*360*'Pilot Duration Calc'!N17)/(60*1000000))</f>
        <v>45.58790671381086</v>
      </c>
      <c r="O17" s="4">
        <f>'Pilot Timing'!O39-(($B17*360*'Pilot Duration Calc'!O17)/(60*1000000))</f>
        <v>48.16603171381086</v>
      </c>
      <c r="P17" s="4">
        <f>'Pilot Timing'!P39-(($B17*360*'Pilot Duration Calc'!P17)/(60*1000000))</f>
        <v>51.526459740602171</v>
      </c>
      <c r="Q17" s="4">
        <f>'Pilot Timing'!Q39-(($B17*360*'Pilot Duration Calc'!Q17)/(60*1000000))</f>
        <v>54.026986753997825</v>
      </c>
      <c r="R17" s="4">
        <f>'Pilot Timing'!R39-(($B17*360*'Pilot Duration Calc'!R17)/(60*1000000))</f>
        <v>54.261361753997825</v>
      </c>
      <c r="T17" s="67"/>
      <c r="U17" s="2">
        <v>2900</v>
      </c>
      <c r="V17" s="4">
        <v>5.2238130000000007</v>
      </c>
      <c r="W17" s="4">
        <v>5.3441470267070237</v>
      </c>
      <c r="X17" s="4">
        <v>4.939576837969808</v>
      </c>
      <c r="Y17" s="4">
        <v>9.0678363510956359</v>
      </c>
      <c r="Z17" s="4">
        <v>11.701768803914495</v>
      </c>
      <c r="AA17" s="4">
        <v>20.345522595681249</v>
      </c>
      <c r="AB17" s="4">
        <v>31.027518028739586</v>
      </c>
      <c r="AC17" s="4">
        <v>34.015111217021328</v>
      </c>
      <c r="AD17" s="4">
        <v>41.187015098680888</v>
      </c>
      <c r="AE17" s="4">
        <v>41.400987549689191</v>
      </c>
      <c r="AF17" s="4">
        <v>44.41603171381086</v>
      </c>
      <c r="AG17" s="4">
        <v>45.58790671381086</v>
      </c>
      <c r="AH17" s="4">
        <v>48.16603171381086</v>
      </c>
      <c r="AI17" s="4">
        <v>51.526459740602171</v>
      </c>
      <c r="AJ17" s="4">
        <v>54.026986753997825</v>
      </c>
      <c r="AK17" s="4">
        <v>54.261361753997825</v>
      </c>
    </row>
    <row r="18" spans="1:37" x14ac:dyDescent="0.25">
      <c r="A18" s="69"/>
      <c r="B18" s="20">
        <v>3000</v>
      </c>
      <c r="C18" s="4">
        <f>'Pilot Timing'!C40-(($B18*360*'Pilot Duration Calc'!C18)/(60*1000000))</f>
        <v>6.0653130000000006</v>
      </c>
      <c r="D18" s="4">
        <f>'Pilot Timing'!D40-(($B18*360*'Pilot Duration Calc'!D18)/(60*1000000))</f>
        <v>6.0211254229536006</v>
      </c>
      <c r="E18" s="4">
        <f>'Pilot Timing'!E40-(($B18*360*'Pilot Duration Calc'!E18)/(60*1000000))</f>
        <v>7.0121261930444803</v>
      </c>
      <c r="F18" s="4">
        <f>'Pilot Timing'!F40-(($B18*360*'Pilot Duration Calc'!F18)/(60*1000000))</f>
        <v>6.0746261930444803</v>
      </c>
      <c r="G18" s="4">
        <f>'Pilot Timing'!G40-(($B18*360*'Pilot Duration Calc'!G18)/(60*1000000))</f>
        <v>6.5268690167065611</v>
      </c>
      <c r="H18" s="4">
        <f>'Pilot Timing'!H40-(($B18*360*'Pilot Duration Calc'!H18)/(60*1000000))</f>
        <v>14.391257922585442</v>
      </c>
      <c r="I18" s="4">
        <f>'Pilot Timing'!I40-(($B18*360*'Pilot Duration Calc'!I18)/(60*1000000))</f>
        <v>26.458411986894305</v>
      </c>
      <c r="J18" s="4">
        <f>'Pilot Timing'!J40-(($B18*360*'Pilot Duration Calc'!J18)/(60*1000000))</f>
        <v>33.24365790948611</v>
      </c>
      <c r="K18" s="4">
        <f>'Pilot Timing'!K40-(($B18*360*'Pilot Duration Calc'!K18)/(60*1000000))</f>
        <v>38.348525791365823</v>
      </c>
      <c r="L18" s="4">
        <f>'Pilot Timing'!L40-(($B18*360*'Pilot Duration Calc'!L18)/(60*1000000))</f>
        <v>39.114661986894305</v>
      </c>
      <c r="M18" s="4">
        <f>'Pilot Timing'!M40-(($B18*360*'Pilot Duration Calc'!M18)/(60*1000000))</f>
        <v>41.346899442260131</v>
      </c>
      <c r="N18" s="4">
        <f>'Pilot Timing'!N40-(($B18*360*'Pilot Duration Calc'!N18)/(60*1000000))</f>
        <v>45.914696922585435</v>
      </c>
      <c r="O18" s="4">
        <f>'Pilot Timing'!O40-(($B18*360*'Pilot Duration Calc'!O18)/(60*1000000))</f>
        <v>47.906883922585436</v>
      </c>
      <c r="P18" s="4">
        <f>'Pilot Timing'!P40-(($B18*360*'Pilot Duration Calc'!P18)/(60*1000000))</f>
        <v>50.133446922585435</v>
      </c>
      <c r="Q18" s="4">
        <f>'Pilot Timing'!Q40-(($B18*360*'Pilot Duration Calc'!Q18)/(60*1000000))</f>
        <v>55.29221244226013</v>
      </c>
      <c r="R18" s="4">
        <f>'Pilot Timing'!R40-(($B18*360*'Pilot Duration Calc'!R18)/(60*1000000))</f>
        <v>55.638099986894304</v>
      </c>
      <c r="T18" s="67"/>
      <c r="U18" s="2">
        <v>3000</v>
      </c>
      <c r="V18" s="4">
        <v>6.0653130000000006</v>
      </c>
      <c r="W18" s="4">
        <v>6.0211254229536006</v>
      </c>
      <c r="X18" s="4">
        <v>7.0121261930444803</v>
      </c>
      <c r="Y18" s="4">
        <v>6.0746261930444803</v>
      </c>
      <c r="Z18" s="4">
        <v>6.5268690167065611</v>
      </c>
      <c r="AA18" s="4">
        <v>14.391257922585442</v>
      </c>
      <c r="AB18" s="4">
        <v>26.458411986894305</v>
      </c>
      <c r="AC18" s="4">
        <v>33.24365790948611</v>
      </c>
      <c r="AD18" s="4">
        <v>38.348525791365823</v>
      </c>
      <c r="AE18" s="4">
        <v>39.114661986894305</v>
      </c>
      <c r="AF18" s="4">
        <v>41.346899442260131</v>
      </c>
      <c r="AG18" s="4">
        <v>45.914696922585435</v>
      </c>
      <c r="AH18" s="4">
        <v>47.906883922585436</v>
      </c>
      <c r="AI18" s="4">
        <v>50.133446922585435</v>
      </c>
      <c r="AJ18" s="4">
        <v>55.29221244226013</v>
      </c>
      <c r="AK18" s="4">
        <v>55.638099986894304</v>
      </c>
    </row>
    <row r="19" spans="1:37" x14ac:dyDescent="0.25">
      <c r="A19" s="69"/>
      <c r="B19" s="20">
        <v>3200</v>
      </c>
      <c r="C19" s="4">
        <f>'Pilot Timing'!C41-(($B19*360*'Pilot Duration Calc'!C19)/(60*1000000))</f>
        <v>11.849876000000002</v>
      </c>
      <c r="D19" s="4">
        <f>'Pilot Timing'!D41-(($B19*360*'Pilot Duration Calc'!D19)/(60*1000000))</f>
        <v>8.943759081453738</v>
      </c>
      <c r="E19" s="4">
        <f>'Pilot Timing'!E41-(($B19*360*'Pilot Duration Calc'!E19)/(60*1000000))</f>
        <v>8.0003861700860597</v>
      </c>
      <c r="F19" s="4">
        <f>'Pilot Timing'!F41-(($B19*360*'Pilot Duration Calc'!F19)/(60*1000000))</f>
        <v>6.9456981700860583</v>
      </c>
      <c r="G19" s="4">
        <f>'Pilot Timing'!G41-(($B19*360*'Pilot Duration Calc'!G19)/(60*1000000))</f>
        <v>6.0637647151431686</v>
      </c>
      <c r="H19" s="4">
        <f>'Pilot Timing'!H41-(($B19*360*'Pilot Duration Calc'!H19)/(60*1000000))</f>
        <v>8.8408328061946868</v>
      </c>
      <c r="I19" s="4">
        <f>'Pilot Timing'!I41-(($B19*360*'Pilot Duration Calc'!I19)/(60*1000000))</f>
        <v>15.872082806194689</v>
      </c>
      <c r="J19" s="4">
        <f>'Pilot Timing'!J41-(($B19*360*'Pilot Duration Calc'!J19)/(60*1000000))</f>
        <v>25.012529906584067</v>
      </c>
      <c r="K19" s="4">
        <f>'Pilot Timing'!K41-(($B19*360*'Pilot Duration Calc'!K19)/(60*1000000))</f>
        <v>31.87182268920354</v>
      </c>
      <c r="L19" s="4">
        <f>'Pilot Timing'!L41-(($B19*360*'Pilot Duration Calc'!L19)/(60*1000000))</f>
        <v>32.10619768920354</v>
      </c>
      <c r="M19" s="4">
        <f>'Pilot Timing'!M41-(($B19*360*'Pilot Duration Calc'!M19)/(60*1000000))</f>
        <v>28.817301239138644</v>
      </c>
      <c r="N19" s="4">
        <f>'Pilot Timing'!N41-(($B19*360*'Pilot Duration Calc'!N19)/(60*1000000))</f>
        <v>32.51270780619469</v>
      </c>
      <c r="O19" s="4">
        <f>'Pilot Timing'!O41-(($B19*360*'Pilot Duration Calc'!O19)/(60*1000000))</f>
        <v>32.981458806194688</v>
      </c>
      <c r="P19" s="4">
        <f>'Pilot Timing'!P41-(($B19*360*'Pilot Duration Calc'!P19)/(60*1000000))</f>
        <v>33.450208806194688</v>
      </c>
      <c r="Q19" s="4">
        <f>'Pilot Timing'!Q41-(($B19*360*'Pilot Duration Calc'!Q19)/(60*1000000))</f>
        <v>37.489176239138644</v>
      </c>
      <c r="R19" s="4">
        <f>'Pilot Timing'!R41-(($B19*360*'Pilot Duration Calc'!R19)/(60*1000000))</f>
        <v>40.418863239138645</v>
      </c>
      <c r="T19" s="67"/>
      <c r="U19" s="2">
        <v>3200</v>
      </c>
      <c r="V19" s="4">
        <v>11.849876000000002</v>
      </c>
      <c r="W19" s="4">
        <v>8.943759081453738</v>
      </c>
      <c r="X19" s="4">
        <v>8.0003861700860597</v>
      </c>
      <c r="Y19" s="4">
        <v>6.9456981700860583</v>
      </c>
      <c r="Z19" s="4">
        <v>6.0637647151431686</v>
      </c>
      <c r="AA19" s="4">
        <v>8.8408328061946868</v>
      </c>
      <c r="AB19" s="4">
        <v>15.872082806194689</v>
      </c>
      <c r="AC19" s="4">
        <v>25.012529906584067</v>
      </c>
      <c r="AD19" s="4">
        <v>31.87182268920354</v>
      </c>
      <c r="AE19" s="4">
        <v>32.10619768920354</v>
      </c>
      <c r="AF19" s="4">
        <v>28.817301239138644</v>
      </c>
      <c r="AG19" s="4">
        <v>32.51270780619469</v>
      </c>
      <c r="AH19" s="4">
        <v>32.981458806194688</v>
      </c>
      <c r="AI19" s="4">
        <v>33.450208806194688</v>
      </c>
      <c r="AJ19" s="4">
        <v>37.489176239138644</v>
      </c>
      <c r="AK19" s="4">
        <v>40.418863239138645</v>
      </c>
    </row>
    <row r="20" spans="1:37" x14ac:dyDescent="0.25">
      <c r="A20" s="69"/>
      <c r="B20" s="20">
        <v>3300</v>
      </c>
      <c r="C20" s="4">
        <f>'Pilot Timing'!C42-(($B20*360*'Pilot Duration Calc'!C20)/(60*1000000))</f>
        <v>11.753876000000002</v>
      </c>
      <c r="D20" s="4">
        <f>'Pilot Timing'!D42-(($B20*360*'Pilot Duration Calc'!D20)/(60*1000000))</f>
        <v>8.8155367089991685</v>
      </c>
      <c r="E20" s="4">
        <f>'Pilot Timing'!E42-(($B20*360*'Pilot Duration Calc'!E20)/(60*1000000))</f>
        <v>7.8628876235787954</v>
      </c>
      <c r="F20" s="4">
        <f>'Pilot Timing'!F42-(($B20*360*'Pilot Duration Calc'!F20)/(60*1000000))</f>
        <v>6.8209543629012472</v>
      </c>
      <c r="G20" s="4">
        <f>'Pilot Timing'!G42-(($B20*360*'Pilot Duration Calc'!G20)/(60*1000000))</f>
        <v>5.934411101950464</v>
      </c>
      <c r="H20" s="4">
        <f>'Pilot Timing'!H42-(($B20*360*'Pilot Duration Calc'!H20)/(60*1000000))</f>
        <v>7.7507464007857907</v>
      </c>
      <c r="I20" s="4">
        <f>'Pilot Timing'!I42-(($B20*360*'Pilot Duration Calc'!I20)/(60*1000000))</f>
        <v>14.664808400785795</v>
      </c>
      <c r="J20" s="4">
        <f>'Pilot Timing'!J42-(($B20*360*'Pilot Duration Calc'!J20)/(60*1000000))</f>
        <v>23.688246400785793</v>
      </c>
      <c r="K20" s="4">
        <f>'Pilot Timing'!K42-(($B20*360*'Pilot Duration Calc'!K20)/(60*1000000))</f>
        <v>31.656996400785793</v>
      </c>
      <c r="L20" s="4">
        <f>'Pilot Timing'!L42-(($B20*360*'Pilot Duration Calc'!L20)/(60*1000000))</f>
        <v>27.203871400785793</v>
      </c>
      <c r="M20" s="4">
        <f>'Pilot Timing'!M42-(($B20*360*'Pilot Duration Calc'!M20)/(60*1000000))</f>
        <v>28.610121400785793</v>
      </c>
      <c r="N20" s="4">
        <f>'Pilot Timing'!N42-(($B20*360*'Pilot Duration Calc'!N20)/(60*1000000))</f>
        <v>28.727309400785792</v>
      </c>
      <c r="O20" s="4">
        <f>'Pilot Timing'!O42-(($B20*360*'Pilot Duration Calc'!O20)/(60*1000000))</f>
        <v>0</v>
      </c>
      <c r="P20" s="4">
        <f>'Pilot Timing'!P42-(($B20*360*'Pilot Duration Calc'!P20)/(60*1000000))</f>
        <v>0</v>
      </c>
      <c r="Q20" s="4">
        <f>'Pilot Timing'!Q42-(($B20*360*'Pilot Duration Calc'!Q20)/(60*1000000))</f>
        <v>0</v>
      </c>
      <c r="R20" s="4">
        <f>'Pilot Timing'!R42-(($B20*360*'Pilot Duration Calc'!R20)/(60*1000000))</f>
        <v>0</v>
      </c>
      <c r="T20" s="67"/>
      <c r="U20" s="2">
        <v>3300</v>
      </c>
      <c r="V20" s="4">
        <v>11.753876000000002</v>
      </c>
      <c r="W20" s="4">
        <v>8.8155367089991685</v>
      </c>
      <c r="X20" s="4">
        <v>7.8628876235787954</v>
      </c>
      <c r="Y20" s="4">
        <v>6.8209543629012472</v>
      </c>
      <c r="Z20" s="4">
        <v>5.934411101950464</v>
      </c>
      <c r="AA20" s="4">
        <v>7.7507464007857907</v>
      </c>
      <c r="AB20" s="4">
        <v>14.664808400785795</v>
      </c>
      <c r="AC20" s="4">
        <v>23.688246400785793</v>
      </c>
      <c r="AD20" s="4">
        <v>31.656996400785793</v>
      </c>
      <c r="AE20" s="4">
        <v>27.203871400785793</v>
      </c>
      <c r="AF20" s="4">
        <v>28.610121400785793</v>
      </c>
      <c r="AG20" s="4">
        <v>28.727309400785792</v>
      </c>
      <c r="AH20" s="4">
        <v>0</v>
      </c>
      <c r="AI20" s="4">
        <v>0</v>
      </c>
      <c r="AJ20" s="4">
        <v>0</v>
      </c>
      <c r="AK20" s="4">
        <v>0</v>
      </c>
    </row>
    <row r="21" spans="1:37" x14ac:dyDescent="0.25">
      <c r="A21" s="69"/>
      <c r="B21" s="20">
        <v>3500</v>
      </c>
      <c r="C21" s="4">
        <f>'Pilot Timing'!C43-(($B21*360*'Pilot Duration Calc'!C21)/(60*1000000))</f>
        <v>11.561876000000002</v>
      </c>
      <c r="D21" s="4">
        <f>'Pilot Timing'!D43-(($B21*360*'Pilot Duration Calc'!D21)/(60*1000000))</f>
        <v>8.559091964090026</v>
      </c>
      <c r="E21" s="4">
        <f>'Pilot Timing'!E43-(($B21*360*'Pilot Duration Calc'!E21)/(60*1000000))</f>
        <v>7.3630581743193604</v>
      </c>
      <c r="F21" s="4">
        <f>'Pilot Timing'!F43-(($B21*360*'Pilot Duration Calc'!F21)/(60*1000000))</f>
        <v>6.280231429863254</v>
      </c>
      <c r="G21" s="4">
        <f>'Pilot Timing'!G43-(($B21*360*'Pilot Duration Calc'!G21)/(60*1000000))</f>
        <v>5.4011388528243218</v>
      </c>
      <c r="H21" s="4">
        <f>'Pilot Timing'!H43-(($B21*360*'Pilot Duration Calc'!H21)/(60*1000000))</f>
        <v>6.5042285741766399</v>
      </c>
      <c r="I21" s="4">
        <f>'Pilot Timing'!I43-(($B21*360*'Pilot Duration Calc'!I21)/(60*1000000))</f>
        <v>13.53547857417664</v>
      </c>
      <c r="J21" s="4">
        <f>'Pilot Timing'!J43-(($B21*360*'Pilot Duration Calc'!J21)/(60*1000000))</f>
        <v>22.558916574176639</v>
      </c>
      <c r="K21" s="4">
        <f>'Pilot Timing'!K43-(($B21*360*'Pilot Duration Calc'!K21)/(60*1000000))</f>
        <v>31.465166574176639</v>
      </c>
      <c r="L21" s="4">
        <f>'Pilot Timing'!L43-(($B21*360*'Pilot Duration Calc'!L21)/(60*1000000))</f>
        <v>27.012041574176639</v>
      </c>
      <c r="M21" s="4">
        <f>'Pilot Timing'!M43-(($B21*360*'Pilot Duration Calc'!M21)/(60*1000000))</f>
        <v>28.30110357417664</v>
      </c>
      <c r="N21" s="4">
        <f>'Pilot Timing'!N43-(($B21*360*'Pilot Duration Calc'!N21)/(60*1000000))</f>
        <v>28.418291574176639</v>
      </c>
      <c r="O21" s="4">
        <f>'Pilot Timing'!O43-(($B21*360*'Pilot Duration Calc'!O21)/(60*1000000))</f>
        <v>0</v>
      </c>
      <c r="P21" s="4">
        <f>'Pilot Timing'!P43-(($B21*360*'Pilot Duration Calc'!P21)/(60*1000000))</f>
        <v>0</v>
      </c>
      <c r="Q21" s="4">
        <f>'Pilot Timing'!Q43-(($B21*360*'Pilot Duration Calc'!Q21)/(60*1000000))</f>
        <v>0</v>
      </c>
      <c r="R21" s="4">
        <f>'Pilot Timing'!R43-(($B21*360*'Pilot Duration Calc'!R21)/(60*1000000))</f>
        <v>0</v>
      </c>
      <c r="T21" s="67"/>
      <c r="U21" s="2">
        <v>3500</v>
      </c>
      <c r="V21" s="4">
        <v>11.561876000000002</v>
      </c>
      <c r="W21" s="4">
        <v>8.559091964090026</v>
      </c>
      <c r="X21" s="4">
        <v>7.3630581743193604</v>
      </c>
      <c r="Y21" s="4">
        <v>6.280231429863254</v>
      </c>
      <c r="Z21" s="4">
        <v>5.4011388528243218</v>
      </c>
      <c r="AA21" s="4">
        <v>6.5042285741766399</v>
      </c>
      <c r="AB21" s="4">
        <v>13.53547857417664</v>
      </c>
      <c r="AC21" s="4">
        <v>22.558916574176639</v>
      </c>
      <c r="AD21" s="4">
        <v>31.465166574176639</v>
      </c>
      <c r="AE21" s="4">
        <v>27.012041574176639</v>
      </c>
      <c r="AF21" s="4">
        <v>28.30110357417664</v>
      </c>
      <c r="AG21" s="4">
        <v>28.418291574176639</v>
      </c>
      <c r="AH21" s="4">
        <v>0</v>
      </c>
      <c r="AI21" s="4">
        <v>0</v>
      </c>
      <c r="AJ21" s="4">
        <v>0</v>
      </c>
      <c r="AK21" s="4">
        <v>0</v>
      </c>
    </row>
    <row r="23" spans="1:37" ht="15" customHeight="1" x14ac:dyDescent="0.25">
      <c r="A23" s="69" t="s">
        <v>23</v>
      </c>
      <c r="B23" s="69"/>
      <c r="C23" s="70" t="s">
        <v>10</v>
      </c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T23" s="67" t="s">
        <v>0</v>
      </c>
      <c r="U23" s="67"/>
      <c r="V23" s="68" t="s">
        <v>10</v>
      </c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</row>
    <row r="24" spans="1:37" x14ac:dyDescent="0.25">
      <c r="A24" s="69"/>
      <c r="B24" s="69"/>
      <c r="C24" s="20">
        <v>0</v>
      </c>
      <c r="D24" s="20">
        <v>10</v>
      </c>
      <c r="E24" s="20">
        <v>20</v>
      </c>
      <c r="F24" s="20">
        <v>30</v>
      </c>
      <c r="G24" s="20">
        <v>45</v>
      </c>
      <c r="H24" s="20">
        <v>55</v>
      </c>
      <c r="I24" s="20">
        <v>65</v>
      </c>
      <c r="J24" s="20">
        <v>75</v>
      </c>
      <c r="K24" s="20">
        <v>85</v>
      </c>
      <c r="L24" s="20">
        <v>95</v>
      </c>
      <c r="M24" s="20">
        <v>110</v>
      </c>
      <c r="N24" s="20">
        <v>120</v>
      </c>
      <c r="O24" s="20">
        <v>125</v>
      </c>
      <c r="P24" s="20">
        <v>130</v>
      </c>
      <c r="Q24" s="20">
        <v>135</v>
      </c>
      <c r="R24" s="20">
        <v>140</v>
      </c>
      <c r="T24" s="67"/>
      <c r="U24" s="67"/>
      <c r="V24" s="2">
        <v>0</v>
      </c>
      <c r="W24" s="2">
        <v>10</v>
      </c>
      <c r="X24" s="2">
        <v>20</v>
      </c>
      <c r="Y24" s="2">
        <v>30</v>
      </c>
      <c r="Z24" s="2">
        <v>45</v>
      </c>
      <c r="AA24" s="2">
        <v>55</v>
      </c>
      <c r="AB24" s="2">
        <v>65</v>
      </c>
      <c r="AC24" s="2">
        <v>75</v>
      </c>
      <c r="AD24" s="2">
        <v>85</v>
      </c>
      <c r="AE24" s="2">
        <v>95</v>
      </c>
      <c r="AF24" s="2">
        <v>110</v>
      </c>
      <c r="AG24" s="2">
        <v>120</v>
      </c>
      <c r="AH24" s="2">
        <v>125</v>
      </c>
      <c r="AI24" s="2">
        <v>130</v>
      </c>
      <c r="AJ24" s="2">
        <v>135</v>
      </c>
      <c r="AK24" s="2">
        <v>140</v>
      </c>
    </row>
    <row r="25" spans="1:37" x14ac:dyDescent="0.25">
      <c r="A25" s="69" t="s">
        <v>7</v>
      </c>
      <c r="B25" s="20">
        <v>620</v>
      </c>
      <c r="C25" s="4">
        <f>($B25*360*'Pilot Duration Calc'!C3)/(60*1000000)</f>
        <v>1.017690353298067</v>
      </c>
      <c r="D25" s="4">
        <f>($B25*360*'Pilot Duration Calc'!D3)/(60*1000000)</f>
        <v>1.017690353298067</v>
      </c>
      <c r="E25" s="4">
        <f>($B25*360*'Pilot Duration Calc'!E3)/(60*1000000)</f>
        <v>0.94839329575596587</v>
      </c>
      <c r="F25" s="4">
        <f>($B25*360*'Pilot Duration Calc'!F3)/(60*1000000)</f>
        <v>0.97471992026668031</v>
      </c>
      <c r="G25" s="4">
        <f>($B25*360*'Pilot Duration Calc'!G3)/(60*1000000)</f>
        <v>0.85741420982856809</v>
      </c>
      <c r="H25" s="4">
        <f>($B25*360*'Pilot Duration Calc'!H3)/(60*1000000)</f>
        <v>1.0743219712027956</v>
      </c>
      <c r="I25" s="4">
        <f>($B25*360*'Pilot Duration Calc'!I3)/(60*1000000)</f>
        <v>1.0426692654417744</v>
      </c>
      <c r="J25" s="4">
        <f>($B25*360*'Pilot Duration Calc'!J3)/(60*1000000)</f>
        <v>1.0884268159030337</v>
      </c>
      <c r="K25" s="4">
        <f>($B25*360*'Pilot Duration Calc'!K3)/(60*1000000)</f>
        <v>1.2032484302069373</v>
      </c>
      <c r="L25" s="4">
        <f>($B25*360*'Pilot Duration Calc'!L3)/(60*1000000)</f>
        <v>1.1814387947423379</v>
      </c>
      <c r="M25" s="4">
        <f>($B25*360*'Pilot Duration Calc'!M3)/(60*1000000)</f>
        <v>1.081610951111692</v>
      </c>
      <c r="N25" s="4">
        <f>($B25*360*'Pilot Duration Calc'!N3)/(60*1000000)</f>
        <v>0.8541943060702728</v>
      </c>
      <c r="O25" s="4">
        <f>($B25*360*'Pilot Duration Calc'!O3)/(60*1000000)</f>
        <v>0.8541943060702728</v>
      </c>
      <c r="P25" s="4">
        <f>($B25*360*'Pilot Duration Calc'!P3)/(60*1000000)</f>
        <v>0.8541943060702728</v>
      </c>
      <c r="Q25" s="4">
        <f>($B25*360*'Pilot Duration Calc'!Q3)/(60*1000000)</f>
        <v>0.8541943060702728</v>
      </c>
      <c r="R25" s="4">
        <f>($B25*360*'Pilot Duration Calc'!R3)/(60*1000000)</f>
        <v>0.8541943060702728</v>
      </c>
      <c r="T25" s="67" t="s">
        <v>7</v>
      </c>
      <c r="U25" s="2">
        <v>620</v>
      </c>
      <c r="V25" s="4">
        <v>1.017690353298067</v>
      </c>
      <c r="W25" s="4">
        <v>1.017690353298067</v>
      </c>
      <c r="X25" s="4">
        <v>0.94839329575596587</v>
      </c>
      <c r="Y25" s="4">
        <v>0.97471992026668031</v>
      </c>
      <c r="Z25" s="4">
        <v>0.85741420982856809</v>
      </c>
      <c r="AA25" s="4">
        <v>1.0743219712027956</v>
      </c>
      <c r="AB25" s="4">
        <v>1.0426692654417744</v>
      </c>
      <c r="AC25" s="4">
        <v>1.0884268159030337</v>
      </c>
      <c r="AD25" s="4">
        <v>1.2032484302069373</v>
      </c>
      <c r="AE25" s="4">
        <v>1.1814387947423379</v>
      </c>
      <c r="AF25" s="4">
        <v>1.081610951111692</v>
      </c>
      <c r="AG25" s="4">
        <v>0.8541943060702728</v>
      </c>
      <c r="AH25" s="4">
        <v>0.8541943060702728</v>
      </c>
      <c r="AI25" s="4">
        <v>0.8541943060702728</v>
      </c>
      <c r="AJ25" s="4">
        <v>0.8541943060702728</v>
      </c>
      <c r="AK25" s="4">
        <v>0.8541943060702728</v>
      </c>
    </row>
    <row r="26" spans="1:37" x14ac:dyDescent="0.25">
      <c r="A26" s="69"/>
      <c r="B26" s="20">
        <v>650</v>
      </c>
      <c r="C26" s="4">
        <f>($B26*360*'Pilot Duration Calc'!C4)/(60*1000000)</f>
        <v>0.95995519443245769</v>
      </c>
      <c r="D26" s="4">
        <f>($B26*360*'Pilot Duration Calc'!D4)/(60*1000000)</f>
        <v>0.95995519443245769</v>
      </c>
      <c r="E26" s="4">
        <f>($B26*360*'Pilot Duration Calc'!E4)/(60*1000000)</f>
        <v>0.95995519443245769</v>
      </c>
      <c r="F26" s="4">
        <f>($B26*360*'Pilot Duration Calc'!F4)/(60*1000000)</f>
        <v>0.95842461181583993</v>
      </c>
      <c r="G26" s="4">
        <f>($B26*360*'Pilot Duration Calc'!G4)/(60*1000000)</f>
        <v>1.0024052984357068</v>
      </c>
      <c r="H26" s="4">
        <f>($B26*360*'Pilot Duration Calc'!H4)/(60*1000000)</f>
        <v>1.08663969778401</v>
      </c>
      <c r="I26" s="4">
        <f>($B26*360*'Pilot Duration Calc'!I4)/(60*1000000)</f>
        <v>1.05326097029692</v>
      </c>
      <c r="J26" s="4">
        <f>($B26*360*'Pilot Duration Calc'!J4)/(60*1000000)</f>
        <v>1.05326097029692</v>
      </c>
      <c r="K26" s="4">
        <f>($B26*360*'Pilot Duration Calc'!K4)/(60*1000000)</f>
        <v>0.93667568560103609</v>
      </c>
      <c r="L26" s="4">
        <f>($B26*360*'Pilot Duration Calc'!L4)/(60*1000000)</f>
        <v>0.95783172345119172</v>
      </c>
      <c r="M26" s="4">
        <f>($B26*360*'Pilot Duration Calc'!M4)/(60*1000000)</f>
        <v>0.83509486358529084</v>
      </c>
      <c r="N26" s="4">
        <f>($B26*360*'Pilot Duration Calc'!N4)/(60*1000000)</f>
        <v>0.83509486358529084</v>
      </c>
      <c r="O26" s="4">
        <f>($B26*360*'Pilot Duration Calc'!O4)/(60*1000000)</f>
        <v>0.82322427803432119</v>
      </c>
      <c r="P26" s="4">
        <f>($B26*360*'Pilot Duration Calc'!P4)/(60*1000000)</f>
        <v>0.82322427803432119</v>
      </c>
      <c r="Q26" s="4">
        <f>($B26*360*'Pilot Duration Calc'!Q4)/(60*1000000)</f>
        <v>0.82322427803432119</v>
      </c>
      <c r="R26" s="4">
        <f>($B26*360*'Pilot Duration Calc'!R4)/(60*1000000)</f>
        <v>0.82322427803432119</v>
      </c>
      <c r="T26" s="67"/>
      <c r="U26" s="2">
        <v>650</v>
      </c>
      <c r="V26" s="4">
        <v>0.95995519443245769</v>
      </c>
      <c r="W26" s="4">
        <v>0.95995519443245769</v>
      </c>
      <c r="X26" s="4">
        <v>0.95995519443245769</v>
      </c>
      <c r="Y26" s="4">
        <v>0.95842461181583993</v>
      </c>
      <c r="Z26" s="4">
        <v>1.0024052984357068</v>
      </c>
      <c r="AA26" s="4">
        <v>1.08663969778401</v>
      </c>
      <c r="AB26" s="4">
        <v>1.05326097029692</v>
      </c>
      <c r="AC26" s="4">
        <v>1.05326097029692</v>
      </c>
      <c r="AD26" s="4">
        <v>0.93667568560103609</v>
      </c>
      <c r="AE26" s="4">
        <v>0.95783172345119172</v>
      </c>
      <c r="AF26" s="4">
        <v>0.83509486358529084</v>
      </c>
      <c r="AG26" s="4">
        <v>0.83509486358529084</v>
      </c>
      <c r="AH26" s="4">
        <v>0.82322427803432119</v>
      </c>
      <c r="AI26" s="4">
        <v>0.82322427803432119</v>
      </c>
      <c r="AJ26" s="4">
        <v>0.82322427803432119</v>
      </c>
      <c r="AK26" s="4">
        <v>0.82322427803432119</v>
      </c>
    </row>
    <row r="27" spans="1:37" x14ac:dyDescent="0.25">
      <c r="A27" s="69"/>
      <c r="B27" s="20">
        <v>800</v>
      </c>
      <c r="C27" s="4">
        <f>($B27*360*'Pilot Duration Calc'!C5)/(60*1000000)</f>
        <v>1.1341541164022784</v>
      </c>
      <c r="D27" s="4">
        <f>($B27*360*'Pilot Duration Calc'!D5)/(60*1000000)</f>
        <v>1.0625831313051648</v>
      </c>
      <c r="E27" s="4">
        <f>($B27*360*'Pilot Duration Calc'!E5)/(60*1000000)</f>
        <v>1.1545404692076546</v>
      </c>
      <c r="F27" s="4">
        <f>($B27*360*'Pilot Duration Calc'!F5)/(60*1000000)</f>
        <v>1.2190062879451136</v>
      </c>
      <c r="G27" s="4">
        <f>($B27*360*'Pilot Duration Calc'!G5)/(60*1000000)</f>
        <v>1.1921495221565235</v>
      </c>
      <c r="H27" s="4">
        <f>($B27*360*'Pilot Duration Calc'!H5)/(60*1000000)</f>
        <v>1.3290268629666815</v>
      </c>
      <c r="I27" s="4">
        <f>($B27*360*'Pilot Duration Calc'!I5)/(60*1000000)</f>
        <v>1.2883442018323044</v>
      </c>
      <c r="J27" s="4">
        <f>($B27*360*'Pilot Duration Calc'!J5)/(60*1000000)</f>
        <v>1.2472626910789628</v>
      </c>
      <c r="K27" s="4">
        <f>($B27*360*'Pilot Duration Calc'!K5)/(60*1000000)</f>
        <v>1.0839490942171546</v>
      </c>
      <c r="L27" s="4">
        <f>($B27*360*'Pilot Duration Calc'!L5)/(60*1000000)</f>
        <v>1.1431329217950719</v>
      </c>
      <c r="M27" s="4">
        <f>($B27*360*'Pilot Duration Calc'!M5)/(60*1000000)</f>
        <v>1.1200375068820272</v>
      </c>
      <c r="N27" s="4">
        <f>($B27*360*'Pilot Duration Calc'!N5)/(60*1000000)</f>
        <v>1.0994490797096959</v>
      </c>
      <c r="O27" s="4">
        <f>($B27*360*'Pilot Duration Calc'!O5)/(60*1000000)</f>
        <v>0.94426929928055481</v>
      </c>
      <c r="P27" s="4">
        <f>($B27*360*'Pilot Duration Calc'!P5)/(60*1000000)</f>
        <v>0.94241505516467194</v>
      </c>
      <c r="Q27" s="4">
        <f>($B27*360*'Pilot Duration Calc'!Q5)/(60*1000000)</f>
        <v>0.94116875993924265</v>
      </c>
      <c r="R27" s="4">
        <f>($B27*360*'Pilot Duration Calc'!R5)/(60*1000000)</f>
        <v>0.9392841183788373</v>
      </c>
      <c r="T27" s="67"/>
      <c r="U27" s="2">
        <v>800</v>
      </c>
      <c r="V27" s="4">
        <v>1.1341541164022784</v>
      </c>
      <c r="W27" s="4">
        <v>1.0625831313051648</v>
      </c>
      <c r="X27" s="4">
        <v>1.1545404692076546</v>
      </c>
      <c r="Y27" s="4">
        <v>1.2190062879451136</v>
      </c>
      <c r="Z27" s="4">
        <v>1.1921495221565235</v>
      </c>
      <c r="AA27" s="4">
        <v>1.3290268629666815</v>
      </c>
      <c r="AB27" s="4">
        <v>1.2883442018323044</v>
      </c>
      <c r="AC27" s="4">
        <v>1.2472626910789628</v>
      </c>
      <c r="AD27" s="4">
        <v>1.0839490942171546</v>
      </c>
      <c r="AE27" s="4">
        <v>1.1431329217950719</v>
      </c>
      <c r="AF27" s="4">
        <v>1.1200375068820272</v>
      </c>
      <c r="AG27" s="4">
        <v>1.0994490797096959</v>
      </c>
      <c r="AH27" s="4">
        <v>0.94426929928055481</v>
      </c>
      <c r="AI27" s="4">
        <v>0.94241505516467194</v>
      </c>
      <c r="AJ27" s="4">
        <v>0.94116875993924265</v>
      </c>
      <c r="AK27" s="4">
        <v>0.9392841183788373</v>
      </c>
    </row>
    <row r="28" spans="1:37" x14ac:dyDescent="0.25">
      <c r="A28" s="69"/>
      <c r="B28" s="20">
        <v>1000</v>
      </c>
      <c r="C28" s="4">
        <f>($B28*360*'Pilot Duration Calc'!C6)/(60*1000000)</f>
        <v>1.2695349292828799</v>
      </c>
      <c r="D28" s="4">
        <f>($B28*360*'Pilot Duration Calc'!D6)/(60*1000000)</f>
        <v>1.5280157490393087</v>
      </c>
      <c r="E28" s="4">
        <f>($B28*360*'Pilot Duration Calc'!E6)/(60*1000000)</f>
        <v>1.553452233330278</v>
      </c>
      <c r="F28" s="4">
        <f>($B28*360*'Pilot Duration Calc'!F6)/(60*1000000)</f>
        <v>1.4443215104045057</v>
      </c>
      <c r="G28" s="4">
        <f>($B28*360*'Pilot Duration Calc'!G6)/(60*1000000)</f>
        <v>1.3011387197988866</v>
      </c>
      <c r="H28" s="4">
        <f>($B28*360*'Pilot Duration Calc'!H6)/(60*1000000)</f>
        <v>1.5181962779048446</v>
      </c>
      <c r="I28" s="4">
        <f>($B28*360*'Pilot Duration Calc'!I6)/(60*1000000)</f>
        <v>1.4977552349329148</v>
      </c>
      <c r="J28" s="4">
        <f>($B28*360*'Pilot Duration Calc'!J6)/(60*1000000)</f>
        <v>1.4568731489890561</v>
      </c>
      <c r="K28" s="4">
        <f>($B28*360*'Pilot Duration Calc'!K6)/(60*1000000)</f>
        <v>1.4159910630451968</v>
      </c>
      <c r="L28" s="4">
        <f>($B28*360*'Pilot Duration Calc'!L6)/(60*1000000)</f>
        <v>1.4270192764573568</v>
      </c>
      <c r="M28" s="4">
        <f>($B28*360*'Pilot Duration Calc'!M6)/(60*1000000)</f>
        <v>1.4200792293900797</v>
      </c>
      <c r="N28" s="4">
        <f>($B28*360*'Pilot Duration Calc'!N6)/(60*1000000)</f>
        <v>1.4143585961395198</v>
      </c>
      <c r="O28" s="4">
        <f>($B28*360*'Pilot Duration Calc'!O6)/(60*1000000)</f>
        <v>1.1940881222728532</v>
      </c>
      <c r="P28" s="4">
        <f>($B28*360*'Pilot Duration Calc'!P6)/(60*1000000)</f>
        <v>1.1924033905162665</v>
      </c>
      <c r="Q28" s="4">
        <f>($B28*360*'Pilot Duration Calc'!Q6)/(60*1000000)</f>
        <v>1.1907186587596799</v>
      </c>
      <c r="R28" s="4">
        <f>($B28*360*'Pilot Duration Calc'!R6)/(60*1000000)</f>
        <v>1.189033927003093</v>
      </c>
      <c r="T28" s="67"/>
      <c r="U28" s="2">
        <v>1000</v>
      </c>
      <c r="V28" s="4">
        <v>1.2695349292828799</v>
      </c>
      <c r="W28" s="4">
        <v>1.5280157490393087</v>
      </c>
      <c r="X28" s="4">
        <v>1.553452233330278</v>
      </c>
      <c r="Y28" s="4">
        <v>1.4443215104045057</v>
      </c>
      <c r="Z28" s="4">
        <v>1.3011387197988866</v>
      </c>
      <c r="AA28" s="4">
        <v>1.5181962779048446</v>
      </c>
      <c r="AB28" s="4">
        <v>1.4977552349329148</v>
      </c>
      <c r="AC28" s="4">
        <v>1.4568731489890561</v>
      </c>
      <c r="AD28" s="4">
        <v>1.4159910630451968</v>
      </c>
      <c r="AE28" s="4">
        <v>1.4270192764573568</v>
      </c>
      <c r="AF28" s="4">
        <v>1.4200792293900797</v>
      </c>
      <c r="AG28" s="4">
        <v>1.4143585961395198</v>
      </c>
      <c r="AH28" s="4">
        <v>1.1940881222728532</v>
      </c>
      <c r="AI28" s="4">
        <v>1.1924033905162665</v>
      </c>
      <c r="AJ28" s="4">
        <v>1.1907186587596799</v>
      </c>
      <c r="AK28" s="4">
        <v>1.189033927003093</v>
      </c>
    </row>
    <row r="29" spans="1:37" x14ac:dyDescent="0.25">
      <c r="A29" s="69"/>
      <c r="B29" s="20">
        <v>1200</v>
      </c>
      <c r="C29" s="4">
        <f>($B29*360*'Pilot Duration Calc'!C7)/(60*1000000)</f>
        <v>1.4937027801330125</v>
      </c>
      <c r="D29" s="4">
        <f>($B29*360*'Pilot Duration Calc'!D7)/(60*1000000)</f>
        <v>1.7327401760365053</v>
      </c>
      <c r="E29" s="4">
        <f>($B29*360*'Pilot Duration Calc'!E7)/(60*1000000)</f>
        <v>1.767833035136041</v>
      </c>
      <c r="F29" s="4">
        <f>($B29*360*'Pilot Duration Calc'!F7)/(60*1000000)</f>
        <v>1.6901899272832202</v>
      </c>
      <c r="G29" s="4">
        <f>($B29*360*'Pilot Duration Calc'!G7)/(60*1000000)</f>
        <v>1.470232136613888</v>
      </c>
      <c r="H29" s="4">
        <f>($B29*360*'Pilot Duration Calc'!H7)/(60*1000000)</f>
        <v>1.5491211338751996</v>
      </c>
      <c r="I29" s="4">
        <f>($B29*360*'Pilot Duration Calc'!I7)/(60*1000000)</f>
        <v>1.689862753746862</v>
      </c>
      <c r="J29" s="4">
        <f>($B29*360*'Pilot Duration Calc'!J7)/(60*1000000)</f>
        <v>1.7973062819194978</v>
      </c>
      <c r="K29" s="4">
        <f>($B29*360*'Pilot Duration Calc'!K7)/(60*1000000)</f>
        <v>1.7853407933505636</v>
      </c>
      <c r="L29" s="4">
        <f>($B29*360*'Pilot Duration Calc'!L7)/(60*1000000)</f>
        <v>1.8690475794497741</v>
      </c>
      <c r="M29" s="4">
        <f>($B29*360*'Pilot Duration Calc'!M7)/(60*1000000)</f>
        <v>1.8411204473803007</v>
      </c>
      <c r="N29" s="4">
        <f>($B29*360*'Pilot Duration Calc'!N7)/(60*1000000)</f>
        <v>1.8274974561268991</v>
      </c>
      <c r="O29" s="4">
        <f>($B29*360*'Pilot Duration Calc'!O7)/(60*1000000)</f>
        <v>1.8131933153108275</v>
      </c>
      <c r="P29" s="4">
        <f>($B29*360*'Pilot Duration Calc'!P7)/(60*1000000)</f>
        <v>1.8131933153108275</v>
      </c>
      <c r="Q29" s="4">
        <f>($B29*360*'Pilot Duration Calc'!Q7)/(60*1000000)</f>
        <v>1.7995703240574255</v>
      </c>
      <c r="R29" s="4">
        <f>($B29*360*'Pilot Duration Calc'!R7)/(60*1000000)</f>
        <v>1.7995703240574255</v>
      </c>
      <c r="T29" s="67"/>
      <c r="U29" s="2">
        <v>1200</v>
      </c>
      <c r="V29" s="4">
        <v>1.4937027801330125</v>
      </c>
      <c r="W29" s="4">
        <v>1.7327401760365053</v>
      </c>
      <c r="X29" s="4">
        <v>1.767833035136041</v>
      </c>
      <c r="Y29" s="4">
        <v>1.6901899272832202</v>
      </c>
      <c r="Z29" s="4">
        <v>1.470232136613888</v>
      </c>
      <c r="AA29" s="4">
        <v>1.5491211338751996</v>
      </c>
      <c r="AB29" s="4">
        <v>1.689862753746862</v>
      </c>
      <c r="AC29" s="4">
        <v>1.7973062819194978</v>
      </c>
      <c r="AD29" s="4">
        <v>1.7853407933505636</v>
      </c>
      <c r="AE29" s="4">
        <v>1.8690475794497741</v>
      </c>
      <c r="AF29" s="4">
        <v>1.8411204473803007</v>
      </c>
      <c r="AG29" s="4">
        <v>1.8274974561268991</v>
      </c>
      <c r="AH29" s="4">
        <v>1.8131933153108275</v>
      </c>
      <c r="AI29" s="4">
        <v>1.8131933153108275</v>
      </c>
      <c r="AJ29" s="4">
        <v>1.7995703240574255</v>
      </c>
      <c r="AK29" s="4">
        <v>1.7995703240574255</v>
      </c>
    </row>
    <row r="30" spans="1:37" x14ac:dyDescent="0.25">
      <c r="A30" s="69"/>
      <c r="B30" s="20">
        <v>1400</v>
      </c>
      <c r="C30" s="4">
        <f>($B30*360*'Pilot Duration Calc'!C8)/(60*1000000)</f>
        <v>1.707957585980997</v>
      </c>
      <c r="D30" s="4">
        <f>($B30*360*'Pilot Duration Calc'!D8)/(60*1000000)</f>
        <v>1.8004719627712744</v>
      </c>
      <c r="E30" s="4">
        <f>($B30*360*'Pilot Duration Calc'!E8)/(60*1000000)</f>
        <v>1.8225101472942333</v>
      </c>
      <c r="F30" s="4">
        <f>($B30*360*'Pilot Duration Calc'!F8)/(60*1000000)</f>
        <v>1.749021874526546</v>
      </c>
      <c r="G30" s="4">
        <f>($B30*360*'Pilot Duration Calc'!G8)/(60*1000000)</f>
        <v>1.6916455121825278</v>
      </c>
      <c r="H30" s="4">
        <f>($B30*360*'Pilot Duration Calc'!H8)/(60*1000000)</f>
        <v>1.7431949064496961</v>
      </c>
      <c r="I30" s="4">
        <f>($B30*360*'Pilot Duration Calc'!I8)/(60*1000000)</f>
        <v>1.7625301817236585</v>
      </c>
      <c r="J30" s="4">
        <f>($B30*360*'Pilot Duration Calc'!J8)/(60*1000000)</f>
        <v>1.7292207884732482</v>
      </c>
      <c r="K30" s="4">
        <f>($B30*360*'Pilot Duration Calc'!K8)/(60*1000000)</f>
        <v>1.8696805046908795</v>
      </c>
      <c r="L30" s="4">
        <f>($B30*360*'Pilot Duration Calc'!L8)/(60*1000000)</f>
        <v>2.09511481608576</v>
      </c>
      <c r="M30" s="4">
        <f>($B30*360*'Pilot Duration Calc'!M8)/(60*1000000)</f>
        <v>2.3404146823960494</v>
      </c>
      <c r="N30" s="4">
        <f>($B30*360*'Pilot Duration Calc'!N8)/(60*1000000)</f>
        <v>2.464350634992853</v>
      </c>
      <c r="O30" s="4">
        <f>($B30*360*'Pilot Duration Calc'!O8)/(60*1000000)</f>
        <v>2.509905435190702</v>
      </c>
      <c r="P30" s="4">
        <f>($B30*360*'Pilot Duration Calc'!P8)/(60*1000000)</f>
        <v>2.5569531572296591</v>
      </c>
      <c r="Q30" s="4">
        <f>($B30*360*'Pilot Duration Calc'!Q8)/(60*1000000)</f>
        <v>2.6286354368713827</v>
      </c>
      <c r="R30" s="4">
        <f>($B30*360*'Pilot Duration Calc'!R8)/(60*1000000)</f>
        <v>2.7317303993484696</v>
      </c>
      <c r="T30" s="67"/>
      <c r="U30" s="2">
        <v>1400</v>
      </c>
      <c r="V30" s="4">
        <v>1.707957585980997</v>
      </c>
      <c r="W30" s="4">
        <v>1.8004719627712744</v>
      </c>
      <c r="X30" s="4">
        <v>1.8225101472942333</v>
      </c>
      <c r="Y30" s="4">
        <v>1.749021874526546</v>
      </c>
      <c r="Z30" s="4">
        <v>1.6916455121825278</v>
      </c>
      <c r="AA30" s="4">
        <v>1.7431949064496961</v>
      </c>
      <c r="AB30" s="4">
        <v>1.7625301817236585</v>
      </c>
      <c r="AC30" s="4">
        <v>1.7292207884732482</v>
      </c>
      <c r="AD30" s="4">
        <v>1.8696805046908795</v>
      </c>
      <c r="AE30" s="4">
        <v>2.09511481608576</v>
      </c>
      <c r="AF30" s="4">
        <v>2.3404146823960494</v>
      </c>
      <c r="AG30" s="4">
        <v>2.464350634992853</v>
      </c>
      <c r="AH30" s="4">
        <v>2.509905435190702</v>
      </c>
      <c r="AI30" s="4">
        <v>2.5569531572296591</v>
      </c>
      <c r="AJ30" s="4">
        <v>2.6286354368713827</v>
      </c>
      <c r="AK30" s="4">
        <v>2.7317303993484696</v>
      </c>
    </row>
    <row r="31" spans="1:37" x14ac:dyDescent="0.25">
      <c r="A31" s="69"/>
      <c r="B31" s="20">
        <v>1550</v>
      </c>
      <c r="C31" s="4">
        <f>($B31*360*'Pilot Duration Calc'!C9)/(60*1000000)</f>
        <v>1.8407115837393624</v>
      </c>
      <c r="D31" s="4">
        <f>($B31*360*'Pilot Duration Calc'!D9)/(60*1000000)</f>
        <v>1.8992071015719652</v>
      </c>
      <c r="E31" s="4">
        <f>($B31*360*'Pilot Duration Calc'!E9)/(60*1000000)</f>
        <v>2.131195991920865</v>
      </c>
      <c r="F31" s="4">
        <f>($B31*360*'Pilot Duration Calc'!F9)/(60*1000000)</f>
        <v>1.905624435044208</v>
      </c>
      <c r="G31" s="4">
        <f>($B31*360*'Pilot Duration Calc'!G9)/(60*1000000)</f>
        <v>1.86747053639376</v>
      </c>
      <c r="H31" s="4">
        <f>($B31*360*'Pilot Duration Calc'!H9)/(60*1000000)</f>
        <v>1.9586906334824956</v>
      </c>
      <c r="I31" s="4">
        <f>($B31*360*'Pilot Duration Calc'!I9)/(60*1000000)</f>
        <v>1.9780002058569708</v>
      </c>
      <c r="J31" s="4">
        <f>($B31*360*'Pilot Duration Calc'!J9)/(60*1000000)</f>
        <v>2.0289855136773962</v>
      </c>
      <c r="K31" s="4">
        <f>($B31*360*'Pilot Duration Calc'!K9)/(60*1000000)</f>
        <v>2.1640134974325114</v>
      </c>
      <c r="L31" s="4">
        <f>($B31*360*'Pilot Duration Calc'!L9)/(60*1000000)</f>
        <v>2.282695608916824</v>
      </c>
      <c r="M31" s="4">
        <f>($B31*360*'Pilot Duration Calc'!M9)/(60*1000000)</f>
        <v>2.5307989633400809</v>
      </c>
      <c r="N31" s="4">
        <f>($B31*360*'Pilot Duration Calc'!N9)/(60*1000000)</f>
        <v>2.7692690318177138</v>
      </c>
      <c r="O31" s="4">
        <f>($B31*360*'Pilot Duration Calc'!O9)/(60*1000000)</f>
        <v>2.7786830891479224</v>
      </c>
      <c r="P31" s="4">
        <f>($B31*360*'Pilot Duration Calc'!P9)/(60*1000000)</f>
        <v>2.8421866328096241</v>
      </c>
      <c r="Q31" s="4">
        <f>($B31*360*'Pilot Duration Calc'!Q9)/(60*1000000)</f>
        <v>2.8988384773233657</v>
      </c>
      <c r="R31" s="4">
        <f>($B31*360*'Pilot Duration Calc'!R9)/(60*1000000)</f>
        <v>2.8660038717097276</v>
      </c>
      <c r="T31" s="67"/>
      <c r="U31" s="2">
        <v>1550</v>
      </c>
      <c r="V31" s="4">
        <v>1.8407115837393624</v>
      </c>
      <c r="W31" s="4">
        <v>1.8992071015719652</v>
      </c>
      <c r="X31" s="4">
        <v>2.131195991920865</v>
      </c>
      <c r="Y31" s="4">
        <v>1.905624435044208</v>
      </c>
      <c r="Z31" s="4">
        <v>1.86747053639376</v>
      </c>
      <c r="AA31" s="4">
        <v>1.9586906334824956</v>
      </c>
      <c r="AB31" s="4">
        <v>1.9780002058569708</v>
      </c>
      <c r="AC31" s="4">
        <v>2.0289855136773962</v>
      </c>
      <c r="AD31" s="4">
        <v>2.1640134974325114</v>
      </c>
      <c r="AE31" s="4">
        <v>2.282695608916824</v>
      </c>
      <c r="AF31" s="4">
        <v>2.5307989633400809</v>
      </c>
      <c r="AG31" s="4">
        <v>2.7692690318177138</v>
      </c>
      <c r="AH31" s="4">
        <v>2.7786830891479224</v>
      </c>
      <c r="AI31" s="4">
        <v>2.8421866328096241</v>
      </c>
      <c r="AJ31" s="4">
        <v>2.8988384773233657</v>
      </c>
      <c r="AK31" s="4">
        <v>2.8660038717097276</v>
      </c>
    </row>
    <row r="32" spans="1:37" x14ac:dyDescent="0.25">
      <c r="A32" s="69"/>
      <c r="B32" s="20">
        <v>1700</v>
      </c>
      <c r="C32" s="4">
        <f>($B32*360*'Pilot Duration Calc'!C10)/(60*1000000)</f>
        <v>1.9216109871000595</v>
      </c>
      <c r="D32" s="4">
        <f>($B32*360*'Pilot Duration Calc'!D10)/(60*1000000)</f>
        <v>1.9333419642047345</v>
      </c>
      <c r="E32" s="4">
        <f>($B32*360*'Pilot Duration Calc'!E10)/(60*1000000)</f>
        <v>2.2275219042894183</v>
      </c>
      <c r="F32" s="4">
        <f>($B32*360*'Pilot Duration Calc'!F10)/(60*1000000)</f>
        <v>2.0989241626190962</v>
      </c>
      <c r="G32" s="4">
        <f>($B32*360*'Pilot Duration Calc'!G10)/(60*1000000)</f>
        <v>2.0430234533314557</v>
      </c>
      <c r="H32" s="4">
        <f>($B32*360*'Pilot Duration Calc'!H10)/(60*1000000)</f>
        <v>2.150212526934741</v>
      </c>
      <c r="I32" s="4">
        <f>($B32*360*'Pilot Duration Calc'!I10)/(60*1000000)</f>
        <v>2.2434917462458932</v>
      </c>
      <c r="J32" s="4">
        <f>($B32*360*'Pilot Duration Calc'!J10)/(60*1000000)</f>
        <v>2.4109461402824959</v>
      </c>
      <c r="K32" s="4">
        <f>($B32*360*'Pilot Duration Calc'!K10)/(60*1000000)</f>
        <v>2.7244310862255583</v>
      </c>
      <c r="L32" s="4">
        <f>($B32*360*'Pilot Duration Calc'!L10)/(60*1000000)</f>
        <v>2.9118465408935457</v>
      </c>
      <c r="M32" s="4">
        <f>($B32*360*'Pilot Duration Calc'!M10)/(60*1000000)</f>
        <v>3.0442324524808928</v>
      </c>
      <c r="N32" s="4">
        <f>($B32*360*'Pilot Duration Calc'!N10)/(60*1000000)</f>
        <v>3.1120624573327746</v>
      </c>
      <c r="O32" s="4">
        <f>($B32*360*'Pilot Duration Calc'!O10)/(60*1000000)</f>
        <v>3.187233907028189</v>
      </c>
      <c r="P32" s="4">
        <f>($B32*360*'Pilot Duration Calc'!P10)/(60*1000000)</f>
        <v>3.2166753687199998</v>
      </c>
      <c r="Q32" s="4">
        <f>($B32*360*'Pilot Duration Calc'!Q10)/(60*1000000)</f>
        <v>3.1147067967604061</v>
      </c>
      <c r="R32" s="4">
        <f>($B32*360*'Pilot Duration Calc'!R10)/(60*1000000)</f>
        <v>3.0655695866100832</v>
      </c>
      <c r="T32" s="67"/>
      <c r="U32" s="2">
        <v>1700</v>
      </c>
      <c r="V32" s="4">
        <v>1.9216109871000595</v>
      </c>
      <c r="W32" s="4">
        <v>1.9333419642047345</v>
      </c>
      <c r="X32" s="4">
        <v>2.2275219042894183</v>
      </c>
      <c r="Y32" s="4">
        <v>2.0989241626190962</v>
      </c>
      <c r="Z32" s="4">
        <v>2.0430234533314557</v>
      </c>
      <c r="AA32" s="4">
        <v>2.150212526934741</v>
      </c>
      <c r="AB32" s="4">
        <v>2.2434917462458932</v>
      </c>
      <c r="AC32" s="4">
        <v>2.4109461402824959</v>
      </c>
      <c r="AD32" s="4">
        <v>2.7244310862255583</v>
      </c>
      <c r="AE32" s="4">
        <v>2.9118465408935457</v>
      </c>
      <c r="AF32" s="4">
        <v>3.0442324524808928</v>
      </c>
      <c r="AG32" s="4">
        <v>3.1120624573327746</v>
      </c>
      <c r="AH32" s="4">
        <v>3.187233907028189</v>
      </c>
      <c r="AI32" s="4">
        <v>3.2166753687199998</v>
      </c>
      <c r="AJ32" s="4">
        <v>3.1147067967604061</v>
      </c>
      <c r="AK32" s="4">
        <v>3.0655695866100832</v>
      </c>
    </row>
    <row r="33" spans="1:37" x14ac:dyDescent="0.25">
      <c r="A33" s="69"/>
      <c r="B33" s="20">
        <v>1800</v>
      </c>
      <c r="C33" s="4">
        <f>($B33*360*'Pilot Duration Calc'!C11)/(60*1000000)</f>
        <v>1.9511416124538856</v>
      </c>
      <c r="D33" s="4">
        <f>($B33*360*'Pilot Duration Calc'!D11)/(60*1000000)</f>
        <v>1.9430412012699954</v>
      </c>
      <c r="E33" s="4">
        <f>($B33*360*'Pilot Duration Calc'!E11)/(60*1000000)</f>
        <v>2.2782197470948766</v>
      </c>
      <c r="F33" s="4">
        <f>($B33*360*'Pilot Duration Calc'!F11)/(60*1000000)</f>
        <v>2.2053482049208322</v>
      </c>
      <c r="G33" s="4">
        <f>($B33*360*'Pilot Duration Calc'!G11)/(60*1000000)</f>
        <v>2.2182601002062401</v>
      </c>
      <c r="H33" s="4">
        <f>($B33*360*'Pilot Duration Calc'!H11)/(60*1000000)</f>
        <v>2.4010721827199997</v>
      </c>
      <c r="I33" s="4">
        <f>($B33*360*'Pilot Duration Calc'!I11)/(60*1000000)</f>
        <v>2.6449964886067199</v>
      </c>
      <c r="J33" s="4">
        <f>($B33*360*'Pilot Duration Calc'!J11)/(60*1000000)</f>
        <v>2.8961963455756035</v>
      </c>
      <c r="K33" s="4">
        <f>($B33*360*'Pilot Duration Calc'!K11)/(60*1000000)</f>
        <v>2.9300872776210434</v>
      </c>
      <c r="L33" s="4">
        <f>($B33*360*'Pilot Duration Calc'!L11)/(60*1000000)</f>
        <v>3.0387317458396033</v>
      </c>
      <c r="M33" s="4">
        <f>($B33*360*'Pilot Duration Calc'!M11)/(60*1000000)</f>
        <v>3.1144746000440442</v>
      </c>
      <c r="N33" s="4">
        <f>($B33*360*'Pilot Duration Calc'!N11)/(60*1000000)</f>
        <v>3.2611736159999998</v>
      </c>
      <c r="O33" s="4">
        <f>($B33*360*'Pilot Duration Calc'!O11)/(60*1000000)</f>
        <v>3.2789328802559998</v>
      </c>
      <c r="P33" s="4">
        <f>($B33*360*'Pilot Duration Calc'!P11)/(60*1000000)</f>
        <v>3.2352027851639806</v>
      </c>
      <c r="Q33" s="4">
        <f>($B33*360*'Pilot Duration Calc'!Q11)/(60*1000000)</f>
        <v>3.0933466230362106</v>
      </c>
      <c r="R33" s="4">
        <f>($B33*360*'Pilot Duration Calc'!R11)/(60*1000000)</f>
        <v>3.0496165279441918</v>
      </c>
      <c r="T33" s="67"/>
      <c r="U33" s="2">
        <v>1800</v>
      </c>
      <c r="V33" s="4">
        <v>1.9511416124538856</v>
      </c>
      <c r="W33" s="4">
        <v>1.9430412012699954</v>
      </c>
      <c r="X33" s="4">
        <v>2.2782197470948766</v>
      </c>
      <c r="Y33" s="4">
        <v>2.2053482049208322</v>
      </c>
      <c r="Z33" s="4">
        <v>2.2182601002062401</v>
      </c>
      <c r="AA33" s="4">
        <v>2.4010721827199997</v>
      </c>
      <c r="AB33" s="4">
        <v>2.6449964886067199</v>
      </c>
      <c r="AC33" s="4">
        <v>2.8961963455756035</v>
      </c>
      <c r="AD33" s="4">
        <v>2.9300872776210434</v>
      </c>
      <c r="AE33" s="4">
        <v>3.0387317458396033</v>
      </c>
      <c r="AF33" s="4">
        <v>3.1144746000440442</v>
      </c>
      <c r="AG33" s="4">
        <v>3.2611736159999998</v>
      </c>
      <c r="AH33" s="4">
        <v>3.2789328802559998</v>
      </c>
      <c r="AI33" s="4">
        <v>3.2352027851639806</v>
      </c>
      <c r="AJ33" s="4">
        <v>3.0933466230362106</v>
      </c>
      <c r="AK33" s="4">
        <v>3.0496165279441918</v>
      </c>
    </row>
    <row r="34" spans="1:37" x14ac:dyDescent="0.25">
      <c r="A34" s="69"/>
      <c r="B34" s="20">
        <v>2000</v>
      </c>
      <c r="C34" s="4">
        <f>($B34*360*'Pilot Duration Calc'!C12)/(60*1000000)</f>
        <v>1.9817633041767166</v>
      </c>
      <c r="D34" s="4">
        <f>($B34*360*'Pilot Duration Calc'!D12)/(60*1000000)</f>
        <v>2.0061805804022783</v>
      </c>
      <c r="E34" s="4">
        <f>($B34*360*'Pilot Duration Calc'!E12)/(60*1000000)</f>
        <v>2.4058034168945066</v>
      </c>
      <c r="F34" s="4">
        <f>($B34*360*'Pilot Duration Calc'!F12)/(60*1000000)</f>
        <v>2.636765855015466</v>
      </c>
      <c r="G34" s="4">
        <f>($B34*360*'Pilot Duration Calc'!G12)/(60*1000000)</f>
        <v>2.6847697776196262</v>
      </c>
      <c r="H34" s="4">
        <f>($B34*360*'Pilot Duration Calc'!H12)/(60*1000000)</f>
        <v>2.8255599203558401</v>
      </c>
      <c r="I34" s="4">
        <f>($B34*360*'Pilot Duration Calc'!I12)/(60*1000000)</f>
        <v>3.0304574897712642</v>
      </c>
      <c r="J34" s="4">
        <f>($B34*360*'Pilot Duration Calc'!J12)/(60*1000000)</f>
        <v>3.0256551347256324</v>
      </c>
      <c r="K34" s="4">
        <f>($B34*360*'Pilot Duration Calc'!K12)/(60*1000000)</f>
        <v>3.0127200968791676</v>
      </c>
      <c r="L34" s="4">
        <f>($B34*360*'Pilot Duration Calc'!L12)/(60*1000000)</f>
        <v>3.1619894884097275</v>
      </c>
      <c r="M34" s="4">
        <f>($B34*360*'Pilot Duration Calc'!M12)/(60*1000000)</f>
        <v>3.3087337684390392</v>
      </c>
      <c r="N34" s="4">
        <f>($B34*360*'Pilot Duration Calc'!N12)/(60*1000000)</f>
        <v>3.4599631370081281</v>
      </c>
      <c r="O34" s="4">
        <f>($B34*360*'Pilot Duration Calc'!O12)/(60*1000000)</f>
        <v>3.6963600648700163</v>
      </c>
      <c r="P34" s="4">
        <f>($B34*360*'Pilot Duration Calc'!P12)/(60*1000000)</f>
        <v>3.3848124280935679</v>
      </c>
      <c r="Q34" s="4">
        <f>($B34*360*'Pilot Duration Calc'!Q12)/(60*1000000)</f>
        <v>3.3759150400000002</v>
      </c>
      <c r="R34" s="4">
        <f>($B34*360*'Pilot Duration Calc'!R12)/(60*1000000)</f>
        <v>3.3760192858332161</v>
      </c>
      <c r="T34" s="67"/>
      <c r="U34" s="2">
        <v>2000</v>
      </c>
      <c r="V34" s="4">
        <v>1.9817633041767166</v>
      </c>
      <c r="W34" s="4">
        <v>2.0061805804022783</v>
      </c>
      <c r="X34" s="4">
        <v>2.4058034168945066</v>
      </c>
      <c r="Y34" s="4">
        <v>2.636765855015466</v>
      </c>
      <c r="Z34" s="4">
        <v>2.6847697776196262</v>
      </c>
      <c r="AA34" s="4">
        <v>2.8255599203558401</v>
      </c>
      <c r="AB34" s="4">
        <v>3.0304574897712642</v>
      </c>
      <c r="AC34" s="4">
        <v>3.0256551347256324</v>
      </c>
      <c r="AD34" s="4">
        <v>3.0127200968791676</v>
      </c>
      <c r="AE34" s="4">
        <v>3.1619894884097275</v>
      </c>
      <c r="AF34" s="4">
        <v>3.3087337684390392</v>
      </c>
      <c r="AG34" s="4">
        <v>3.4599631370081281</v>
      </c>
      <c r="AH34" s="4">
        <v>3.6963600648700163</v>
      </c>
      <c r="AI34" s="4">
        <v>3.3848124280935679</v>
      </c>
      <c r="AJ34" s="4">
        <v>3.3759150400000002</v>
      </c>
      <c r="AK34" s="4">
        <v>3.3760192858332161</v>
      </c>
    </row>
    <row r="35" spans="1:37" x14ac:dyDescent="0.25">
      <c r="A35" s="69"/>
      <c r="B35" s="20">
        <v>2200</v>
      </c>
      <c r="C35" s="4">
        <f>($B35*360*'Pilot Duration Calc'!C13)/(60*1000000)</f>
        <v>2.112119899884572</v>
      </c>
      <c r="D35" s="4">
        <f>($B35*360*'Pilot Duration Calc'!D13)/(60*1000000)</f>
        <v>2.3796337817490776</v>
      </c>
      <c r="E35" s="4">
        <f>($B35*360*'Pilot Duration Calc'!E13)/(60*1000000)</f>
        <v>2.7297018157020481</v>
      </c>
      <c r="F35" s="4">
        <f>($B35*360*'Pilot Duration Calc'!F13)/(60*1000000)</f>
        <v>2.7826901942737918</v>
      </c>
      <c r="G35" s="4">
        <f>($B35*360*'Pilot Duration Calc'!G13)/(60*1000000)</f>
        <v>2.9532467553815884</v>
      </c>
      <c r="H35" s="4">
        <f>($B35*360*'Pilot Duration Calc'!H13)/(60*1000000)</f>
        <v>3.1081159123914244</v>
      </c>
      <c r="I35" s="4">
        <f>($B35*360*'Pilot Duration Calc'!I13)/(60*1000000)</f>
        <v>3.6209095353736456</v>
      </c>
      <c r="J35" s="4">
        <f>($B35*360*'Pilot Duration Calc'!J13)/(60*1000000)</f>
        <v>3.78602820513618</v>
      </c>
      <c r="K35" s="4">
        <f>($B35*360*'Pilot Duration Calc'!K13)/(60*1000000)</f>
        <v>3.8826307520000003</v>
      </c>
      <c r="L35" s="4">
        <f>($B35*360*'Pilot Duration Calc'!L13)/(60*1000000)</f>
        <v>4.0698217277850874</v>
      </c>
      <c r="M35" s="4">
        <f>($B35*360*'Pilot Duration Calc'!M13)/(60*1000000)</f>
        <v>4.1727614730668403</v>
      </c>
      <c r="N35" s="4">
        <f>($B35*360*'Pilot Duration Calc'!N13)/(60*1000000)</f>
        <v>3.8745946064066548</v>
      </c>
      <c r="O35" s="4">
        <f>($B35*360*'Pilot Duration Calc'!O13)/(60*1000000)</f>
        <v>3.6934258028180476</v>
      </c>
      <c r="P35" s="4">
        <f>($B35*360*'Pilot Duration Calc'!P13)/(60*1000000)</f>
        <v>3.7103777373843139</v>
      </c>
      <c r="Q35" s="4">
        <f>($B35*360*'Pilot Duration Calc'!Q13)/(60*1000000)</f>
        <v>3.7177126846456958</v>
      </c>
      <c r="R35" s="4">
        <f>($B35*360*'Pilot Duration Calc'!R13)/(60*1000000)</f>
        <v>3.737505002160372</v>
      </c>
      <c r="T35" s="67"/>
      <c r="U35" s="2">
        <v>2200</v>
      </c>
      <c r="V35" s="4">
        <v>2.112119899884572</v>
      </c>
      <c r="W35" s="4">
        <v>2.3796337817490776</v>
      </c>
      <c r="X35" s="4">
        <v>2.7297018157020481</v>
      </c>
      <c r="Y35" s="4">
        <v>2.7826901942737918</v>
      </c>
      <c r="Z35" s="4">
        <v>2.9532467553815884</v>
      </c>
      <c r="AA35" s="4">
        <v>3.1081159123914244</v>
      </c>
      <c r="AB35" s="4">
        <v>3.6209095353736456</v>
      </c>
      <c r="AC35" s="4">
        <v>3.78602820513618</v>
      </c>
      <c r="AD35" s="4">
        <v>3.8826307520000003</v>
      </c>
      <c r="AE35" s="4">
        <v>4.0698217277850874</v>
      </c>
      <c r="AF35" s="4">
        <v>4.1727614730668403</v>
      </c>
      <c r="AG35" s="4">
        <v>3.8745946064066548</v>
      </c>
      <c r="AH35" s="4">
        <v>3.6934258028180476</v>
      </c>
      <c r="AI35" s="4">
        <v>3.7103777373843139</v>
      </c>
      <c r="AJ35" s="4">
        <v>3.7177126846456958</v>
      </c>
      <c r="AK35" s="4">
        <v>3.737505002160372</v>
      </c>
    </row>
    <row r="36" spans="1:37" x14ac:dyDescent="0.25">
      <c r="A36" s="69"/>
      <c r="B36" s="20">
        <v>2400</v>
      </c>
      <c r="C36" s="4">
        <f>($B36*360*'Pilot Duration Calc'!C14)/(60*1000000)</f>
        <v>2.3039999999999994</v>
      </c>
      <c r="D36" s="4">
        <f>($B36*360*'Pilot Duration Calc'!D14)/(60*1000000)</f>
        <v>2.5273707184540157</v>
      </c>
      <c r="E36" s="4">
        <f>($B36*360*'Pilot Duration Calc'!E14)/(60*1000000)</f>
        <v>2.9364647242018562</v>
      </c>
      <c r="F36" s="4">
        <f>($B36*360*'Pilot Duration Calc'!F14)/(60*1000000)</f>
        <v>3.1814979837153277</v>
      </c>
      <c r="G36" s="4">
        <f>($B36*360*'Pilot Duration Calc'!G14)/(60*1000000)</f>
        <v>3.3768354002606076</v>
      </c>
      <c r="H36" s="4">
        <f>($B36*360*'Pilot Duration Calc'!H14)/(60*1000000)</f>
        <v>3.619923278087807</v>
      </c>
      <c r="I36" s="4">
        <f>($B36*360*'Pilot Duration Calc'!I14)/(60*1000000)</f>
        <v>4.1034488494959351</v>
      </c>
      <c r="J36" s="4">
        <f>($B36*360*'Pilot Duration Calc'!J14)/(60*1000000)</f>
        <v>4.5724560411133437</v>
      </c>
      <c r="K36" s="4">
        <f>($B36*360*'Pilot Duration Calc'!K14)/(60*1000000)</f>
        <v>4.5030336647758844</v>
      </c>
      <c r="L36" s="4">
        <f>($B36*360*'Pilot Duration Calc'!L14)/(60*1000000)</f>
        <v>4.5146707905159165</v>
      </c>
      <c r="M36" s="4">
        <f>($B36*360*'Pilot Duration Calc'!M14)/(60*1000000)</f>
        <v>4.4772381558680063</v>
      </c>
      <c r="N36" s="4">
        <f>($B36*360*'Pilot Duration Calc'!N14)/(60*1000000)</f>
        <v>4.0617749137122816</v>
      </c>
      <c r="O36" s="4">
        <f>($B36*360*'Pilot Duration Calc'!O14)/(60*1000000)</f>
        <v>3.9926248224067584</v>
      </c>
      <c r="P36" s="4">
        <f>($B36*360*'Pilot Duration Calc'!P14)/(60*1000000)</f>
        <v>3.9844285670615038</v>
      </c>
      <c r="Q36" s="4">
        <f>($B36*360*'Pilot Duration Calc'!Q14)/(60*1000000)</f>
        <v>3.9116811609780475</v>
      </c>
      <c r="R36" s="4">
        <f>($B36*360*'Pilot Duration Calc'!R14)/(60*1000000)</f>
        <v>3.9205067680533507</v>
      </c>
      <c r="T36" s="67"/>
      <c r="U36" s="2">
        <v>2400</v>
      </c>
      <c r="V36" s="4">
        <v>2.3039999999999994</v>
      </c>
      <c r="W36" s="4">
        <v>2.5273707184540157</v>
      </c>
      <c r="X36" s="4">
        <v>2.9364647242018562</v>
      </c>
      <c r="Y36" s="4">
        <v>3.1814979837153277</v>
      </c>
      <c r="Z36" s="4">
        <v>3.3768354002606076</v>
      </c>
      <c r="AA36" s="4">
        <v>3.619923278087807</v>
      </c>
      <c r="AB36" s="4">
        <v>4.1034488494959351</v>
      </c>
      <c r="AC36" s="4">
        <v>4.5724560411133437</v>
      </c>
      <c r="AD36" s="4">
        <v>4.5030336647758844</v>
      </c>
      <c r="AE36" s="4">
        <v>4.5146707905159165</v>
      </c>
      <c r="AF36" s="4">
        <v>4.4772381558680063</v>
      </c>
      <c r="AG36" s="4">
        <v>4.0617749137122816</v>
      </c>
      <c r="AH36" s="4">
        <v>3.9926248224067584</v>
      </c>
      <c r="AI36" s="4">
        <v>3.9844285670615038</v>
      </c>
      <c r="AJ36" s="4">
        <v>3.9116811609780475</v>
      </c>
      <c r="AK36" s="4">
        <v>3.9205067680533507</v>
      </c>
    </row>
    <row r="37" spans="1:37" x14ac:dyDescent="0.25">
      <c r="A37" s="69"/>
      <c r="B37" s="20">
        <v>2600</v>
      </c>
      <c r="C37" s="4">
        <f>($B37*360*'Pilot Duration Calc'!C15)/(60*1000000)</f>
        <v>2.496</v>
      </c>
      <c r="D37" s="4">
        <f>($B37*360*'Pilot Duration Calc'!D15)/(60*1000000)</f>
        <v>2.6886081067514236</v>
      </c>
      <c r="E37" s="4">
        <f>($B37*360*'Pilot Duration Calc'!E15)/(60*1000000)</f>
        <v>3.0486229252485759</v>
      </c>
      <c r="F37" s="4">
        <f>($B37*360*'Pilot Duration Calc'!F15)/(60*1000000)</f>
        <v>3.460857070334975</v>
      </c>
      <c r="G37" s="4">
        <f>($B37*360*'Pilot Duration Calc'!G15)/(60*1000000)</f>
        <v>3.6582383502823248</v>
      </c>
      <c r="H37" s="4">
        <f>($B37*360*'Pilot Duration Calc'!H15)/(60*1000000)</f>
        <v>3.9135605691062394</v>
      </c>
      <c r="I37" s="4">
        <f>($B37*360*'Pilot Duration Calc'!I15)/(60*1000000)</f>
        <v>4.4454029202872629</v>
      </c>
      <c r="J37" s="4">
        <f>($B37*360*'Pilot Duration Calc'!J15)/(60*1000000)</f>
        <v>4.9225482925710216</v>
      </c>
      <c r="K37" s="4">
        <f>($B37*360*'Pilot Duration Calc'!K15)/(60*1000000)</f>
        <v>4.9638093458091834</v>
      </c>
      <c r="L37" s="4">
        <f>($B37*360*'Pilot Duration Calc'!L15)/(60*1000000)</f>
        <v>4.7832254956109308</v>
      </c>
      <c r="M37" s="4">
        <f>($B37*360*'Pilot Duration Calc'!M15)/(60*1000000)</f>
        <v>4.6892472695730678</v>
      </c>
      <c r="N37" s="4">
        <f>($B37*360*'Pilot Duration Calc'!N15)/(60*1000000)</f>
        <v>4.3253884726193847</v>
      </c>
      <c r="O37" s="4">
        <f>($B37*360*'Pilot Duration Calc'!O15)/(60*1000000)</f>
        <v>4.2512476594346307</v>
      </c>
      <c r="P37" s="4">
        <f>($B37*360*'Pilot Duration Calc'!P15)/(60*1000000)</f>
        <v>4.1099392226660347</v>
      </c>
      <c r="Q37" s="4">
        <f>($B37*360*'Pilot Duration Calc'!Q15)/(60*1000000)</f>
        <v>3.920648739341984</v>
      </c>
      <c r="R37" s="4">
        <f>($B37*360*'Pilot Duration Calc'!R15)/(60*1000000)</f>
        <v>3.9703397141496195</v>
      </c>
      <c r="T37" s="67"/>
      <c r="U37" s="2">
        <v>2600</v>
      </c>
      <c r="V37" s="4">
        <v>2.496</v>
      </c>
      <c r="W37" s="4">
        <v>2.6886081067514236</v>
      </c>
      <c r="X37" s="4">
        <v>3.0486229252485759</v>
      </c>
      <c r="Y37" s="4">
        <v>3.460857070334975</v>
      </c>
      <c r="Z37" s="4">
        <v>3.6582383502823248</v>
      </c>
      <c r="AA37" s="4">
        <v>3.9135605691062394</v>
      </c>
      <c r="AB37" s="4">
        <v>4.4454029202872629</v>
      </c>
      <c r="AC37" s="4">
        <v>4.9225482925710216</v>
      </c>
      <c r="AD37" s="4">
        <v>4.9638093458091834</v>
      </c>
      <c r="AE37" s="4">
        <v>4.7832254956109308</v>
      </c>
      <c r="AF37" s="4">
        <v>4.6892472695730678</v>
      </c>
      <c r="AG37" s="4">
        <v>4.3253884726193847</v>
      </c>
      <c r="AH37" s="4">
        <v>4.2512476594346307</v>
      </c>
      <c r="AI37" s="4">
        <v>4.1099392226660347</v>
      </c>
      <c r="AJ37" s="4">
        <v>3.920648739341984</v>
      </c>
      <c r="AK37" s="4">
        <v>3.9703397141496195</v>
      </c>
    </row>
    <row r="38" spans="1:37" x14ac:dyDescent="0.25">
      <c r="A38" s="69"/>
      <c r="B38" s="20">
        <v>2800</v>
      </c>
      <c r="C38" s="4">
        <f>($B38*360*'Pilot Duration Calc'!C16)/(60*1000000)</f>
        <v>2.6880000000000002</v>
      </c>
      <c r="D38" s="4">
        <f>($B38*360*'Pilot Duration Calc'!D16)/(60*1000000)</f>
        <v>2.8916418586576635</v>
      </c>
      <c r="E38" s="4">
        <f>($B38*360*'Pilot Duration Calc'!E16)/(60*1000000)</f>
        <v>3.2396184392027303</v>
      </c>
      <c r="F38" s="4">
        <f>($B38*360*'Pilot Duration Calc'!F16)/(60*1000000)</f>
        <v>3.8144801733068801</v>
      </c>
      <c r="G38" s="4">
        <f>($B38*360*'Pilot Duration Calc'!G16)/(60*1000000)</f>
        <v>3.8837357391639893</v>
      </c>
      <c r="H38" s="4">
        <f>($B38*360*'Pilot Duration Calc'!H16)/(60*1000000)</f>
        <v>4.0294579477555192</v>
      </c>
      <c r="I38" s="4">
        <f>($B38*360*'Pilot Duration Calc'!I16)/(60*1000000)</f>
        <v>4.504797047492672</v>
      </c>
      <c r="J38" s="4">
        <f>($B38*360*'Pilot Duration Calc'!J16)/(60*1000000)</f>
        <v>5.0311397036325376</v>
      </c>
      <c r="K38" s="4">
        <f>($B38*360*'Pilot Duration Calc'!K16)/(60*1000000)</f>
        <v>4.9605597705441786</v>
      </c>
      <c r="L38" s="4">
        <f>($B38*360*'Pilot Duration Calc'!L16)/(60*1000000)</f>
        <v>4.6980326391511289</v>
      </c>
      <c r="M38" s="4">
        <f>($B38*360*'Pilot Duration Calc'!M16)/(60*1000000)</f>
        <v>4.7262810560000004</v>
      </c>
      <c r="N38" s="4">
        <f>($B38*360*'Pilot Duration Calc'!N16)/(60*1000000)</f>
        <v>4.4177960209897469</v>
      </c>
      <c r="O38" s="4">
        <f>($B38*360*'Pilot Duration Calc'!O16)/(60*1000000)</f>
        <v>4.4177960209897469</v>
      </c>
      <c r="P38" s="4">
        <f>($B38*360*'Pilot Duration Calc'!P16)/(60*1000000)</f>
        <v>4.2222371039067523</v>
      </c>
      <c r="Q38" s="4">
        <f>($B38*360*'Pilot Duration Calc'!Q16)/(60*1000000)</f>
        <v>4.1075654788986498</v>
      </c>
      <c r="R38" s="4">
        <f>($B38*360*'Pilot Duration Calc'!R16)/(60*1000000)</f>
        <v>4.2222371039067523</v>
      </c>
      <c r="T38" s="67"/>
      <c r="U38" s="2">
        <v>2800</v>
      </c>
      <c r="V38" s="4">
        <v>2.6880000000000002</v>
      </c>
      <c r="W38" s="4">
        <v>2.8916418586576635</v>
      </c>
      <c r="X38" s="4">
        <v>3.2396184392027303</v>
      </c>
      <c r="Y38" s="4">
        <v>3.8144801733068801</v>
      </c>
      <c r="Z38" s="4">
        <v>3.8837357391639893</v>
      </c>
      <c r="AA38" s="4">
        <v>4.0294579477555192</v>
      </c>
      <c r="AB38" s="4">
        <v>4.504797047492672</v>
      </c>
      <c r="AC38" s="4">
        <v>5.0311397036325376</v>
      </c>
      <c r="AD38" s="4">
        <v>4.9605597705441786</v>
      </c>
      <c r="AE38" s="4">
        <v>4.6980326391511289</v>
      </c>
      <c r="AF38" s="4">
        <v>4.7262810560000004</v>
      </c>
      <c r="AG38" s="4">
        <v>4.4177960209897469</v>
      </c>
      <c r="AH38" s="4">
        <v>4.4177960209897469</v>
      </c>
      <c r="AI38" s="4">
        <v>4.2222371039067523</v>
      </c>
      <c r="AJ38" s="4">
        <v>4.1075654788986498</v>
      </c>
      <c r="AK38" s="4">
        <v>4.2222371039067523</v>
      </c>
    </row>
    <row r="39" spans="1:37" x14ac:dyDescent="0.25">
      <c r="A39" s="69"/>
      <c r="B39" s="20">
        <v>2900</v>
      </c>
      <c r="C39" s="4">
        <f>($B39*360*'Pilot Duration Calc'!C17)/(60*1000000)</f>
        <v>2.7839999999999998</v>
      </c>
      <c r="D39" s="4">
        <f>($B39*360*'Pilot Duration Calc'!D17)/(60*1000000)</f>
        <v>3.6011649732929758</v>
      </c>
      <c r="E39" s="4">
        <f>($B39*360*'Pilot Duration Calc'!E17)/(60*1000000)</f>
        <v>3.5369851620301915</v>
      </c>
      <c r="F39" s="4">
        <f>($B39*360*'Pilot Duration Calc'!F17)/(60*1000000)</f>
        <v>3.6274766489043624</v>
      </c>
      <c r="G39" s="4">
        <f>($B39*360*'Pilot Duration Calc'!G17)/(60*1000000)</f>
        <v>3.9232311960855042</v>
      </c>
      <c r="H39" s="4">
        <f>($B39*360*'Pilot Duration Calc'!H17)/(60*1000000)</f>
        <v>4.0685394043187522</v>
      </c>
      <c r="I39" s="4">
        <f>($B39*360*'Pilot Duration Calc'!I17)/(60*1000000)</f>
        <v>4.5193569712604154</v>
      </c>
      <c r="J39" s="4">
        <f>($B39*360*'Pilot Duration Calc'!J17)/(60*1000000)</f>
        <v>4.9302007829786758</v>
      </c>
      <c r="K39" s="4">
        <f>($B39*360*'Pilot Duration Calc'!K17)/(60*1000000)</f>
        <v>4.7895469013191168</v>
      </c>
      <c r="L39" s="4">
        <f>($B39*360*'Pilot Duration Calc'!L17)/(60*1000000)</f>
        <v>4.5755744503108096</v>
      </c>
      <c r="M39" s="4">
        <f>($B39*360*'Pilot Duration Calc'!M17)/(60*1000000)</f>
        <v>4.3730312861891365</v>
      </c>
      <c r="N39" s="4">
        <f>($B39*360*'Pilot Duration Calc'!N17)/(60*1000000)</f>
        <v>4.3730312861891365</v>
      </c>
      <c r="O39" s="4">
        <f>($B39*360*'Pilot Duration Calc'!O17)/(60*1000000)</f>
        <v>4.3730312861891365</v>
      </c>
      <c r="P39" s="4">
        <f>($B39*360*'Pilot Duration Calc'!P17)/(60*1000000)</f>
        <v>4.293853259397828</v>
      </c>
      <c r="Q39" s="4">
        <f>($B39*360*'Pilot Duration Calc'!Q17)/(60*1000000)</f>
        <v>4.2542642460021733</v>
      </c>
      <c r="R39" s="4">
        <f>($B39*360*'Pilot Duration Calc'!R17)/(60*1000000)</f>
        <v>4.2542642460021733</v>
      </c>
      <c r="T39" s="67"/>
      <c r="U39" s="2">
        <v>2900</v>
      </c>
      <c r="V39" s="4">
        <v>2.7839999999999998</v>
      </c>
      <c r="W39" s="4">
        <v>3.6011649732929758</v>
      </c>
      <c r="X39" s="4">
        <v>3.5369851620301915</v>
      </c>
      <c r="Y39" s="4">
        <v>3.6274766489043624</v>
      </c>
      <c r="Z39" s="4">
        <v>3.9232311960855042</v>
      </c>
      <c r="AA39" s="4">
        <v>4.0685394043187522</v>
      </c>
      <c r="AB39" s="4">
        <v>4.5193569712604154</v>
      </c>
      <c r="AC39" s="4">
        <v>4.9302007829786758</v>
      </c>
      <c r="AD39" s="4">
        <v>4.7895469013191168</v>
      </c>
      <c r="AE39" s="4">
        <v>4.5755744503108096</v>
      </c>
      <c r="AF39" s="4">
        <v>4.3730312861891365</v>
      </c>
      <c r="AG39" s="4">
        <v>4.3730312861891365</v>
      </c>
      <c r="AH39" s="4">
        <v>4.3730312861891365</v>
      </c>
      <c r="AI39" s="4">
        <v>4.293853259397828</v>
      </c>
      <c r="AJ39" s="4">
        <v>4.2542642460021733</v>
      </c>
      <c r="AK39" s="4">
        <v>4.2542642460021733</v>
      </c>
    </row>
    <row r="40" spans="1:37" x14ac:dyDescent="0.25">
      <c r="A40" s="69"/>
      <c r="B40" s="20">
        <v>3000</v>
      </c>
      <c r="C40" s="4">
        <f>($B40*360*'Pilot Duration Calc'!C18)/(60*1000000)</f>
        <v>2.88</v>
      </c>
      <c r="D40" s="4">
        <f>($B40*360*'Pilot Duration Calc'!D18)/(60*1000000)</f>
        <v>3.9788745770463989</v>
      </c>
      <c r="E40" s="4">
        <f>($B40*360*'Pilot Duration Calc'!E18)/(60*1000000)</f>
        <v>3.9253738069555193</v>
      </c>
      <c r="F40" s="4">
        <f>($B40*360*'Pilot Duration Calc'!F18)/(60*1000000)</f>
        <v>3.9253738069555193</v>
      </c>
      <c r="G40" s="4">
        <f>($B40*360*'Pilot Duration Calc'!G18)/(60*1000000)</f>
        <v>3.9418809832934389</v>
      </c>
      <c r="H40" s="4">
        <f>($B40*360*'Pilot Duration Calc'!H18)/(60*1000000)</f>
        <v>4.1634290774145599</v>
      </c>
      <c r="I40" s="4">
        <f>($B40*360*'Pilot Duration Calc'!I18)/(60*1000000)</f>
        <v>4.400963013105696</v>
      </c>
      <c r="J40" s="4">
        <f>($B40*360*'Pilot Duration Calc'!J18)/(60*1000000)</f>
        <v>4.6469670905138871</v>
      </c>
      <c r="K40" s="4">
        <f>($B40*360*'Pilot Duration Calc'!K18)/(60*1000000)</f>
        <v>4.5811612086341755</v>
      </c>
      <c r="L40" s="4">
        <f>($B40*360*'Pilot Duration Calc'!L18)/(60*1000000)</f>
        <v>4.400963013105696</v>
      </c>
      <c r="M40" s="4">
        <f>($B40*360*'Pilot Duration Calc'!M18)/(60*1000000)</f>
        <v>4.2781005577398714</v>
      </c>
      <c r="N40" s="4">
        <f>($B40*360*'Pilot Duration Calc'!N18)/(60*1000000)</f>
        <v>4.1634290774145599</v>
      </c>
      <c r="O40" s="4">
        <f>($B40*360*'Pilot Duration Calc'!O18)/(60*1000000)</f>
        <v>4.1634290774145599</v>
      </c>
      <c r="P40" s="4">
        <f>($B40*360*'Pilot Duration Calc'!P18)/(60*1000000)</f>
        <v>4.1634290774145599</v>
      </c>
      <c r="Q40" s="4">
        <f>($B40*360*'Pilot Duration Calc'!Q18)/(60*1000000)</f>
        <v>4.2781005577398714</v>
      </c>
      <c r="R40" s="4">
        <f>($B40*360*'Pilot Duration Calc'!R18)/(60*1000000)</f>
        <v>4.400963013105696</v>
      </c>
      <c r="T40" s="67"/>
      <c r="U40" s="2">
        <v>3000</v>
      </c>
      <c r="V40" s="4">
        <v>2.88</v>
      </c>
      <c r="W40" s="4">
        <v>3.9788745770463989</v>
      </c>
      <c r="X40" s="4">
        <v>3.9253738069555193</v>
      </c>
      <c r="Y40" s="4">
        <v>3.9253738069555193</v>
      </c>
      <c r="Z40" s="4">
        <v>3.9418809832934389</v>
      </c>
      <c r="AA40" s="4">
        <v>4.1634290774145599</v>
      </c>
      <c r="AB40" s="4">
        <v>4.400963013105696</v>
      </c>
      <c r="AC40" s="4">
        <v>4.6469670905138871</v>
      </c>
      <c r="AD40" s="4">
        <v>4.5811612086341755</v>
      </c>
      <c r="AE40" s="4">
        <v>4.400963013105696</v>
      </c>
      <c r="AF40" s="4">
        <v>4.2781005577398714</v>
      </c>
      <c r="AG40" s="4">
        <v>4.1634290774145599</v>
      </c>
      <c r="AH40" s="4">
        <v>4.1634290774145599</v>
      </c>
      <c r="AI40" s="4">
        <v>4.1634290774145599</v>
      </c>
      <c r="AJ40" s="4">
        <v>4.2781005577398714</v>
      </c>
      <c r="AK40" s="4">
        <v>4.400963013105696</v>
      </c>
    </row>
    <row r="41" spans="1:37" x14ac:dyDescent="0.25">
      <c r="A41" s="69"/>
      <c r="B41" s="20">
        <v>3200</v>
      </c>
      <c r="C41" s="4">
        <f>($B41*360*'Pilot Duration Calc'!C19)/(60*1000000)</f>
        <v>3.0720000000000001</v>
      </c>
      <c r="D41" s="4">
        <f>($B41*360*'Pilot Duration Calc'!D19)/(60*1000000)</f>
        <v>4.103115918546262</v>
      </c>
      <c r="E41" s="4">
        <f>($B41*360*'Pilot Duration Calc'!E19)/(60*1000000)</f>
        <v>3.9918018299139417</v>
      </c>
      <c r="F41" s="4">
        <f>($B41*360*'Pilot Duration Calc'!F19)/(60*1000000)</f>
        <v>3.9918018299139417</v>
      </c>
      <c r="G41" s="4">
        <f>($B41*360*'Pilot Duration Calc'!G19)/(60*1000000)</f>
        <v>3.9362352848568318</v>
      </c>
      <c r="H41" s="4">
        <f>($B41*360*'Pilot Duration Calc'!H19)/(60*1000000)</f>
        <v>4.2060421938053114</v>
      </c>
      <c r="I41" s="4">
        <f>($B41*360*'Pilot Duration Calc'!I19)/(60*1000000)</f>
        <v>4.2060421938053114</v>
      </c>
      <c r="J41" s="4">
        <f>($B41*360*'Pilot Duration Calc'!J19)/(60*1000000)</f>
        <v>4.323407093415935</v>
      </c>
      <c r="K41" s="4">
        <f>($B41*360*'Pilot Duration Calc'!K19)/(60*1000000)</f>
        <v>4.3781773107964588</v>
      </c>
      <c r="L41" s="4">
        <f>($B41*360*'Pilot Duration Calc'!L19)/(60*1000000)</f>
        <v>4.3781773107964588</v>
      </c>
      <c r="M41" s="4">
        <f>($B41*360*'Pilot Duration Calc'!M19)/(60*1000000)</f>
        <v>4.2686367608613542</v>
      </c>
      <c r="N41" s="4">
        <f>($B41*360*'Pilot Duration Calc'!N19)/(60*1000000)</f>
        <v>4.2060421938053114</v>
      </c>
      <c r="O41" s="4">
        <f>($B41*360*'Pilot Duration Calc'!O19)/(60*1000000)</f>
        <v>4.2060421938053114</v>
      </c>
      <c r="P41" s="4">
        <f>($B41*360*'Pilot Duration Calc'!P19)/(60*1000000)</f>
        <v>4.2060421938053114</v>
      </c>
      <c r="Q41" s="4">
        <f>($B41*360*'Pilot Duration Calc'!Q19)/(60*1000000)</f>
        <v>4.2686367608613542</v>
      </c>
      <c r="R41" s="4">
        <f>($B41*360*'Pilot Duration Calc'!R19)/(60*1000000)</f>
        <v>4.2686367608613542</v>
      </c>
      <c r="T41" s="67"/>
      <c r="U41" s="2">
        <v>3200</v>
      </c>
      <c r="V41" s="4">
        <v>3.0720000000000001</v>
      </c>
      <c r="W41" s="4">
        <v>4.103115918546262</v>
      </c>
      <c r="X41" s="4">
        <v>3.9918018299139417</v>
      </c>
      <c r="Y41" s="4">
        <v>3.9918018299139417</v>
      </c>
      <c r="Z41" s="4">
        <v>3.9362352848568318</v>
      </c>
      <c r="AA41" s="4">
        <v>4.2060421938053114</v>
      </c>
      <c r="AB41" s="4">
        <v>4.2060421938053114</v>
      </c>
      <c r="AC41" s="4">
        <v>4.323407093415935</v>
      </c>
      <c r="AD41" s="4">
        <v>4.3781773107964588</v>
      </c>
      <c r="AE41" s="4">
        <v>4.3781773107964588</v>
      </c>
      <c r="AF41" s="4">
        <v>4.2686367608613542</v>
      </c>
      <c r="AG41" s="4">
        <v>4.2060421938053114</v>
      </c>
      <c r="AH41" s="4">
        <v>4.2060421938053114</v>
      </c>
      <c r="AI41" s="4">
        <v>4.2060421938053114</v>
      </c>
      <c r="AJ41" s="4">
        <v>4.2686367608613542</v>
      </c>
      <c r="AK41" s="4">
        <v>4.2686367608613542</v>
      </c>
    </row>
    <row r="42" spans="1:37" x14ac:dyDescent="0.25">
      <c r="A42" s="69"/>
      <c r="B42" s="20">
        <v>3300</v>
      </c>
      <c r="C42" s="4">
        <f>($B42*360*'Pilot Duration Calc'!C20)/(60*1000000)</f>
        <v>3.1680000000000001</v>
      </c>
      <c r="D42" s="4">
        <f>($B42*360*'Pilot Duration Calc'!D20)/(60*1000000)</f>
        <v>4.2313382910008324</v>
      </c>
      <c r="E42" s="4">
        <f>($B42*360*'Pilot Duration Calc'!E20)/(60*1000000)</f>
        <v>4.1293003764212051</v>
      </c>
      <c r="F42" s="4">
        <f>($B42*360*'Pilot Duration Calc'!F20)/(60*1000000)</f>
        <v>4.1165456370987528</v>
      </c>
      <c r="G42" s="4">
        <f>($B42*360*'Pilot Duration Calc'!G20)/(60*1000000)</f>
        <v>4.065588898049536</v>
      </c>
      <c r="H42" s="4">
        <f>($B42*360*'Pilot Duration Calc'!H20)/(60*1000000)</f>
        <v>4.3586285992142075</v>
      </c>
      <c r="I42" s="4">
        <f>($B42*360*'Pilot Duration Calc'!I20)/(60*1000000)</f>
        <v>4.3586285992142075</v>
      </c>
      <c r="J42" s="4">
        <f>($B42*360*'Pilot Duration Calc'!J20)/(60*1000000)</f>
        <v>4.3586285992142075</v>
      </c>
      <c r="K42" s="4">
        <f>($B42*360*'Pilot Duration Calc'!K20)/(60*1000000)</f>
        <v>4.3586285992142075</v>
      </c>
      <c r="L42" s="4">
        <f>($B42*360*'Pilot Duration Calc'!L20)/(60*1000000)</f>
        <v>4.3586285992142075</v>
      </c>
      <c r="M42" s="4">
        <f>($B42*360*'Pilot Duration Calc'!M20)/(60*1000000)</f>
        <v>4.3586285992142075</v>
      </c>
      <c r="N42" s="4">
        <f>($B42*360*'Pilot Duration Calc'!N20)/(60*1000000)</f>
        <v>4.3586285992142075</v>
      </c>
      <c r="O42" s="4">
        <f>($B42*360*'Pilot Duration Calc'!O20)/(60*1000000)</f>
        <v>0</v>
      </c>
      <c r="P42" s="4">
        <f>($B42*360*'Pilot Duration Calc'!P20)/(60*1000000)</f>
        <v>0</v>
      </c>
      <c r="Q42" s="4">
        <f>($B42*360*'Pilot Duration Calc'!Q20)/(60*1000000)</f>
        <v>0</v>
      </c>
      <c r="R42" s="4">
        <f>($B42*360*'Pilot Duration Calc'!R20)/(60*1000000)</f>
        <v>0</v>
      </c>
      <c r="T42" s="67"/>
      <c r="U42" s="2">
        <v>3300</v>
      </c>
      <c r="V42" s="4">
        <v>3.1680000000000001</v>
      </c>
      <c r="W42" s="4">
        <v>4.2313382910008324</v>
      </c>
      <c r="X42" s="4">
        <v>4.1293003764212051</v>
      </c>
      <c r="Y42" s="4">
        <v>4.1165456370987528</v>
      </c>
      <c r="Z42" s="4">
        <v>4.065588898049536</v>
      </c>
      <c r="AA42" s="4">
        <v>4.3586285992142075</v>
      </c>
      <c r="AB42" s="4">
        <v>4.3586285992142075</v>
      </c>
      <c r="AC42" s="4">
        <v>4.3586285992142075</v>
      </c>
      <c r="AD42" s="4">
        <v>4.3586285992142075</v>
      </c>
      <c r="AE42" s="4">
        <v>4.3586285992142075</v>
      </c>
      <c r="AF42" s="4">
        <v>4.3586285992142075</v>
      </c>
      <c r="AG42" s="4">
        <v>4.3586285992142075</v>
      </c>
      <c r="AH42" s="4">
        <v>0</v>
      </c>
      <c r="AI42" s="4">
        <v>0</v>
      </c>
      <c r="AJ42" s="4">
        <v>0</v>
      </c>
      <c r="AK42" s="4">
        <v>0</v>
      </c>
    </row>
    <row r="43" spans="1:37" x14ac:dyDescent="0.25">
      <c r="A43" s="69"/>
      <c r="B43" s="20">
        <v>3500</v>
      </c>
      <c r="C43" s="4">
        <f>($B43*360*'Pilot Duration Calc'!C21)/(60*1000000)</f>
        <v>3.36</v>
      </c>
      <c r="D43" s="4">
        <f>($B43*360*'Pilot Duration Calc'!D21)/(60*1000000)</f>
        <v>4.487783035909974</v>
      </c>
      <c r="E43" s="4">
        <f>($B43*360*'Pilot Duration Calc'!E21)/(60*1000000)</f>
        <v>4.6291298256806401</v>
      </c>
      <c r="F43" s="4">
        <f>($B43*360*'Pilot Duration Calc'!F21)/(60*1000000)</f>
        <v>4.657268570136746</v>
      </c>
      <c r="G43" s="4">
        <f>($B43*360*'Pilot Duration Calc'!G21)/(60*1000000)</f>
        <v>4.5988611471756782</v>
      </c>
      <c r="H43" s="4">
        <f>($B43*360*'Pilot Duration Calc'!H21)/(60*1000000)</f>
        <v>4.6676464258233601</v>
      </c>
      <c r="I43" s="4">
        <f>($B43*360*'Pilot Duration Calc'!I21)/(60*1000000)</f>
        <v>4.6676464258233601</v>
      </c>
      <c r="J43" s="4">
        <f>($B43*360*'Pilot Duration Calc'!J21)/(60*1000000)</f>
        <v>4.6676464258233601</v>
      </c>
      <c r="K43" s="4">
        <f>($B43*360*'Pilot Duration Calc'!K21)/(60*1000000)</f>
        <v>4.6676464258233601</v>
      </c>
      <c r="L43" s="4">
        <f>($B43*360*'Pilot Duration Calc'!L21)/(60*1000000)</f>
        <v>4.6676464258233601</v>
      </c>
      <c r="M43" s="4">
        <f>($B43*360*'Pilot Duration Calc'!M21)/(60*1000000)</f>
        <v>4.6676464258233601</v>
      </c>
      <c r="N43" s="4">
        <f>($B43*360*'Pilot Duration Calc'!N21)/(60*1000000)</f>
        <v>4.6676464258233601</v>
      </c>
      <c r="O43" s="4">
        <f>($B43*360*'Pilot Duration Calc'!O21)/(60*1000000)</f>
        <v>0</v>
      </c>
      <c r="P43" s="4">
        <f>($B43*360*'Pilot Duration Calc'!P21)/(60*1000000)</f>
        <v>0</v>
      </c>
      <c r="Q43" s="4">
        <f>($B43*360*'Pilot Duration Calc'!Q21)/(60*1000000)</f>
        <v>0</v>
      </c>
      <c r="R43" s="4">
        <f>($B43*360*'Pilot Duration Calc'!R21)/(60*1000000)</f>
        <v>0</v>
      </c>
      <c r="T43" s="67"/>
      <c r="U43" s="2">
        <v>3500</v>
      </c>
      <c r="V43" s="4">
        <v>3.36</v>
      </c>
      <c r="W43" s="4">
        <v>4.487783035909974</v>
      </c>
      <c r="X43" s="4">
        <v>4.6291298256806401</v>
      </c>
      <c r="Y43" s="4">
        <v>4.657268570136746</v>
      </c>
      <c r="Z43" s="4">
        <v>4.5988611471756782</v>
      </c>
      <c r="AA43" s="4">
        <v>4.6676464258233601</v>
      </c>
      <c r="AB43" s="4">
        <v>4.6676464258233601</v>
      </c>
      <c r="AC43" s="4">
        <v>4.6676464258233601</v>
      </c>
      <c r="AD43" s="4">
        <v>4.6676464258233601</v>
      </c>
      <c r="AE43" s="4">
        <v>4.6676464258233601</v>
      </c>
      <c r="AF43" s="4">
        <v>4.6676464258233601</v>
      </c>
      <c r="AG43" s="4">
        <v>4.6676464258233601</v>
      </c>
      <c r="AH43" s="4">
        <v>0</v>
      </c>
      <c r="AI43" s="4">
        <v>0</v>
      </c>
      <c r="AJ43" s="4">
        <v>0</v>
      </c>
      <c r="AK43" s="4">
        <v>0</v>
      </c>
    </row>
  </sheetData>
  <sheetProtection password="BAE5" sheet="1" objects="1" scenarios="1"/>
  <mergeCells count="12">
    <mergeCell ref="A1:B2"/>
    <mergeCell ref="C1:R1"/>
    <mergeCell ref="T1:U2"/>
    <mergeCell ref="V1:AK1"/>
    <mergeCell ref="A3:A21"/>
    <mergeCell ref="T3:T21"/>
    <mergeCell ref="A23:B24"/>
    <mergeCell ref="C23:R23"/>
    <mergeCell ref="T23:U24"/>
    <mergeCell ref="V23:AK23"/>
    <mergeCell ref="A25:A43"/>
    <mergeCell ref="T25:T43"/>
  </mergeCells>
  <conditionalFormatting sqref="C3:R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R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5:AK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AK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AK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AK43"/>
  <sheetViews>
    <sheetView zoomScaleNormal="100" workbookViewId="0">
      <selection activeCell="O12" sqref="O12"/>
    </sheetView>
  </sheetViews>
  <sheetFormatPr defaultColWidth="8.85546875" defaultRowHeight="15" x14ac:dyDescent="0.25"/>
  <cols>
    <col min="1" max="1" width="5" style="1" bestFit="1" customWidth="1"/>
    <col min="2" max="2" width="11.140625" style="1" customWidth="1"/>
    <col min="3" max="3" width="3.5703125" style="1" bestFit="1" customWidth="1"/>
    <col min="4" max="9" width="5.28515625" style="1" bestFit="1" customWidth="1"/>
    <col min="10" max="11" width="3.5703125" style="1" bestFit="1" customWidth="1"/>
    <col min="12" max="18" width="5.28515625" style="1" bestFit="1" customWidth="1"/>
    <col min="19" max="19" width="8.85546875" style="1"/>
    <col min="20" max="21" width="5" style="1" bestFit="1" customWidth="1"/>
    <col min="22" max="22" width="4.28515625" style="1" bestFit="1" customWidth="1"/>
    <col min="23" max="37" width="5.28515625" style="1" bestFit="1" customWidth="1"/>
    <col min="38" max="16384" width="8.85546875" style="1"/>
  </cols>
  <sheetData>
    <row r="1" spans="1:37" x14ac:dyDescent="0.25">
      <c r="A1" s="69" t="s">
        <v>25</v>
      </c>
      <c r="B1" s="69"/>
      <c r="C1" s="70" t="s">
        <v>10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T1" s="67" t="s">
        <v>3</v>
      </c>
      <c r="U1" s="67"/>
      <c r="V1" s="68" t="s">
        <v>10</v>
      </c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</row>
    <row r="2" spans="1:37" ht="33" customHeight="1" x14ac:dyDescent="0.25">
      <c r="A2" s="69"/>
      <c r="B2" s="69"/>
      <c r="C2" s="20">
        <v>0</v>
      </c>
      <c r="D2" s="20">
        <v>10</v>
      </c>
      <c r="E2" s="20">
        <v>20</v>
      </c>
      <c r="F2" s="20">
        <v>30</v>
      </c>
      <c r="G2" s="20">
        <v>45</v>
      </c>
      <c r="H2" s="20">
        <v>55</v>
      </c>
      <c r="I2" s="20">
        <v>65</v>
      </c>
      <c r="J2" s="20">
        <v>75</v>
      </c>
      <c r="K2" s="20">
        <v>85</v>
      </c>
      <c r="L2" s="20">
        <v>95</v>
      </c>
      <c r="M2" s="20">
        <v>110</v>
      </c>
      <c r="N2" s="20">
        <v>120</v>
      </c>
      <c r="O2" s="20">
        <v>125</v>
      </c>
      <c r="P2" s="20">
        <v>130</v>
      </c>
      <c r="Q2" s="20">
        <v>135</v>
      </c>
      <c r="R2" s="20">
        <v>140</v>
      </c>
      <c r="T2" s="67"/>
      <c r="U2" s="67"/>
      <c r="V2" s="2">
        <v>0</v>
      </c>
      <c r="W2" s="2">
        <v>10</v>
      </c>
      <c r="X2" s="2">
        <v>20</v>
      </c>
      <c r="Y2" s="2">
        <v>30</v>
      </c>
      <c r="Z2" s="2">
        <v>45</v>
      </c>
      <c r="AA2" s="2">
        <v>55</v>
      </c>
      <c r="AB2" s="2">
        <v>65</v>
      </c>
      <c r="AC2" s="2">
        <v>75</v>
      </c>
      <c r="AD2" s="2">
        <v>85</v>
      </c>
      <c r="AE2" s="2">
        <v>95</v>
      </c>
      <c r="AF2" s="2">
        <v>110</v>
      </c>
      <c r="AG2" s="2">
        <v>120</v>
      </c>
      <c r="AH2" s="2">
        <v>125</v>
      </c>
      <c r="AI2" s="2">
        <v>130</v>
      </c>
      <c r="AJ2" s="2">
        <v>135</v>
      </c>
      <c r="AK2" s="2">
        <v>140</v>
      </c>
    </row>
    <row r="3" spans="1:37" x14ac:dyDescent="0.25">
      <c r="A3" s="69" t="s">
        <v>7</v>
      </c>
      <c r="B3" s="20">
        <v>620</v>
      </c>
      <c r="C3" s="4">
        <f>IF('Post Duration Calc'!C3&gt;0, 'End of Main Deg Calc'!C3-(($B3*360*'Post Duration Calc'!C3)/(60*1000000))-'Post Timing'!C3,0)</f>
        <v>0</v>
      </c>
      <c r="D3" s="4">
        <f>IF('Post Duration Calc'!D3&gt;0, 'End of Main Deg Calc'!D3-(($B3*360*'Post Duration Calc'!D3)/(60*1000000))-'Post Timing'!D3,0)</f>
        <v>0</v>
      </c>
      <c r="E3" s="4">
        <f>IF('Post Duration Calc'!E3&gt;0, 'End of Main Deg Calc'!E3-(($B3*360*'Post Duration Calc'!E3)/(60*1000000))-'Post Timing'!E3,0)</f>
        <v>0</v>
      </c>
      <c r="F3" s="4">
        <f>IF('Post Duration Calc'!F3&gt;0, 'End of Main Deg Calc'!F3-(($B3*360*'Post Duration Calc'!F3)/(60*1000000))-'Post Timing'!F3,0)</f>
        <v>0</v>
      </c>
      <c r="G3" s="4">
        <f>IF('Post Duration Calc'!G3&gt;0, 'End of Main Deg Calc'!G3-(($B3*360*'Post Duration Calc'!G3)/(60*1000000))-'Post Timing'!G3,0)</f>
        <v>0</v>
      </c>
      <c r="H3" s="4">
        <f>IF('Post Duration Calc'!H3&gt;0, 'End of Main Deg Calc'!H3-(($B3*360*'Post Duration Calc'!H3)/(60*1000000))-'Post Timing'!H3,0)</f>
        <v>0</v>
      </c>
      <c r="I3" s="4">
        <f>IF('Post Duration Calc'!I3&gt;0, 'End of Main Deg Calc'!I3-(($B3*360*'Post Duration Calc'!I3)/(60*1000000))-'Post Timing'!I3,0)</f>
        <v>0</v>
      </c>
      <c r="J3" s="4">
        <f>IF('Post Duration Calc'!J3&gt;0, 'End of Main Deg Calc'!J3-(($B3*360*'Post Duration Calc'!J3)/(60*1000000))-'Post Timing'!J3,0)</f>
        <v>0</v>
      </c>
      <c r="K3" s="4">
        <f>IF('Post Duration Calc'!K3&gt;0, 'End of Main Deg Calc'!K3-(($B3*360*'Post Duration Calc'!K3)/(60*1000000))-'Post Timing'!K3,0)</f>
        <v>0</v>
      </c>
      <c r="L3" s="4">
        <f>IF('Post Duration Calc'!L3&gt;0, 'End of Main Deg Calc'!L3-(($B3*360*'Post Duration Calc'!L3)/(60*1000000))-'Post Timing'!L3,0)</f>
        <v>0</v>
      </c>
      <c r="M3" s="4">
        <f>IF('Post Duration Calc'!M3&gt;0, 'End of Main Deg Calc'!M3-(($B3*360*'Post Duration Calc'!M3)/(60*1000000))-'Post Timing'!M3,0)</f>
        <v>0</v>
      </c>
      <c r="N3" s="4">
        <f>IF('Post Duration Calc'!N3&gt;0, 'End of Main Deg Calc'!N3-(($B3*360*'Post Duration Calc'!N3)/(60*1000000))-'Post Timing'!N3,0)</f>
        <v>0</v>
      </c>
      <c r="O3" s="4">
        <f>IF('Post Duration Calc'!O3&gt;0, 'End of Main Deg Calc'!O3-(($B3*360*'Post Duration Calc'!O3)/(60*1000000))-'Post Timing'!O3,0)</f>
        <v>0</v>
      </c>
      <c r="P3" s="4">
        <f>IF('Post Duration Calc'!P3&gt;0, 'End of Main Deg Calc'!P3-(($B3*360*'Post Duration Calc'!P3)/(60*1000000))-'Post Timing'!P3,0)</f>
        <v>0</v>
      </c>
      <c r="Q3" s="4">
        <f>IF('Post Duration Calc'!Q3&gt;0, 'End of Main Deg Calc'!Q3-(($B3*360*'Post Duration Calc'!Q3)/(60*1000000))-'Post Timing'!Q3,0)</f>
        <v>0</v>
      </c>
      <c r="R3" s="4">
        <f>IF('Post Duration Calc'!R3&gt;0, 'End of Main Deg Calc'!R3-(($B3*360*'Post Duration Calc'!R3)/(60*1000000))-'Post Timing'!R3,0)</f>
        <v>0</v>
      </c>
      <c r="T3" s="67" t="s">
        <v>7</v>
      </c>
      <c r="U3" s="2">
        <v>620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</row>
    <row r="4" spans="1:37" x14ac:dyDescent="0.25">
      <c r="A4" s="69"/>
      <c r="B4" s="20">
        <v>650</v>
      </c>
      <c r="C4" s="4">
        <f>IF('Post Duration Calc'!C4&gt;0, 'End of Main Deg Calc'!C4-(($B4*360*'Post Duration Calc'!C4)/(60*1000000))-'Post Timing'!C4,0)</f>
        <v>0</v>
      </c>
      <c r="D4" s="4">
        <f>IF('Post Duration Calc'!D4&gt;0, 'End of Main Deg Calc'!D4-(($B4*360*'Post Duration Calc'!D4)/(60*1000000))-'Post Timing'!D4,0)</f>
        <v>0</v>
      </c>
      <c r="E4" s="4">
        <f>IF('Post Duration Calc'!E4&gt;0, 'End of Main Deg Calc'!E4-(($B4*360*'Post Duration Calc'!E4)/(60*1000000))-'Post Timing'!E4,0)</f>
        <v>0</v>
      </c>
      <c r="F4" s="4">
        <f>IF('Post Duration Calc'!F4&gt;0, 'End of Main Deg Calc'!F4-(($B4*360*'Post Duration Calc'!F4)/(60*1000000))-'Post Timing'!F4,0)</f>
        <v>0</v>
      </c>
      <c r="G4" s="4">
        <f>IF('Post Duration Calc'!G4&gt;0, 'End of Main Deg Calc'!G4-(($B4*360*'Post Duration Calc'!G4)/(60*1000000))-'Post Timing'!G4,0)</f>
        <v>0</v>
      </c>
      <c r="H4" s="4">
        <f>IF('Post Duration Calc'!H4&gt;0, 'End of Main Deg Calc'!H4-(($B4*360*'Post Duration Calc'!H4)/(60*1000000))-'Post Timing'!H4,0)</f>
        <v>0</v>
      </c>
      <c r="I4" s="4">
        <f>IF('Post Duration Calc'!I4&gt;0, 'End of Main Deg Calc'!I4-(($B4*360*'Post Duration Calc'!I4)/(60*1000000))-'Post Timing'!I4,0)</f>
        <v>0</v>
      </c>
      <c r="J4" s="4">
        <f>IF('Post Duration Calc'!J4&gt;0, 'End of Main Deg Calc'!J4-(($B4*360*'Post Duration Calc'!J4)/(60*1000000))-'Post Timing'!J4,0)</f>
        <v>0</v>
      </c>
      <c r="K4" s="4">
        <f>IF('Post Duration Calc'!K4&gt;0, 'End of Main Deg Calc'!K4-(($B4*360*'Post Duration Calc'!K4)/(60*1000000))-'Post Timing'!K4,0)</f>
        <v>0</v>
      </c>
      <c r="L4" s="4">
        <f>IF('Post Duration Calc'!L4&gt;0, 'End of Main Deg Calc'!L4-(($B4*360*'Post Duration Calc'!L4)/(60*1000000))-'Post Timing'!L4,0)</f>
        <v>0</v>
      </c>
      <c r="M4" s="4">
        <f>IF('Post Duration Calc'!M4&gt;0, 'End of Main Deg Calc'!M4-(($B4*360*'Post Duration Calc'!M4)/(60*1000000))-'Post Timing'!M4,0)</f>
        <v>0</v>
      </c>
      <c r="N4" s="4">
        <f>IF('Post Duration Calc'!N4&gt;0, 'End of Main Deg Calc'!N4-(($B4*360*'Post Duration Calc'!N4)/(60*1000000))-'Post Timing'!N4,0)</f>
        <v>0</v>
      </c>
      <c r="O4" s="4">
        <f>IF('Post Duration Calc'!O4&gt;0, 'End of Main Deg Calc'!O4-(($B4*360*'Post Duration Calc'!O4)/(60*1000000))-'Post Timing'!O4,0)</f>
        <v>0</v>
      </c>
      <c r="P4" s="4">
        <f>IF('Post Duration Calc'!P4&gt;0, 'End of Main Deg Calc'!P4-(($B4*360*'Post Duration Calc'!P4)/(60*1000000))-'Post Timing'!P4,0)</f>
        <v>0</v>
      </c>
      <c r="Q4" s="4">
        <f>IF('Post Duration Calc'!Q4&gt;0, 'End of Main Deg Calc'!Q4-(($B4*360*'Post Duration Calc'!Q4)/(60*1000000))-'Post Timing'!Q4,0)</f>
        <v>0</v>
      </c>
      <c r="R4" s="4">
        <f>IF('Post Duration Calc'!R4&gt;0, 'End of Main Deg Calc'!R4-(($B4*360*'Post Duration Calc'!R4)/(60*1000000))-'Post Timing'!R4,0)</f>
        <v>0</v>
      </c>
      <c r="T4" s="67"/>
      <c r="U4" s="2">
        <v>650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</row>
    <row r="5" spans="1:37" x14ac:dyDescent="0.25">
      <c r="A5" s="69"/>
      <c r="B5" s="20">
        <v>800</v>
      </c>
      <c r="C5" s="4">
        <f>IF('Post Duration Calc'!C5&gt;0, 'End of Main Deg Calc'!C5-(($B5*360*'Post Duration Calc'!C5)/(60*1000000))-'Post Timing'!C5,0)</f>
        <v>0</v>
      </c>
      <c r="D5" s="4">
        <f>IF('Post Duration Calc'!D5&gt;0, 'End of Main Deg Calc'!D5-(($B5*360*'Post Duration Calc'!D5)/(60*1000000))-'Post Timing'!D5,0)</f>
        <v>0</v>
      </c>
      <c r="E5" s="4">
        <f>IF('Post Duration Calc'!E5&gt;0, 'End of Main Deg Calc'!E5-(($B5*360*'Post Duration Calc'!E5)/(60*1000000))-'Post Timing'!E5,0)</f>
        <v>0</v>
      </c>
      <c r="F5" s="4">
        <f>IF('Post Duration Calc'!F5&gt;0, 'End of Main Deg Calc'!F5-(($B5*360*'Post Duration Calc'!F5)/(60*1000000))-'Post Timing'!F5,0)</f>
        <v>0</v>
      </c>
      <c r="G5" s="4">
        <f>IF('Post Duration Calc'!G5&gt;0, 'End of Main Deg Calc'!G5-(($B5*360*'Post Duration Calc'!G5)/(60*1000000))-'Post Timing'!G5,0)</f>
        <v>0</v>
      </c>
      <c r="H5" s="4">
        <f>IF('Post Duration Calc'!H5&gt;0, 'End of Main Deg Calc'!H5-(($B5*360*'Post Duration Calc'!H5)/(60*1000000))-'Post Timing'!H5,0)</f>
        <v>0</v>
      </c>
      <c r="I5" s="4">
        <f>IF('Post Duration Calc'!I5&gt;0, 'End of Main Deg Calc'!I5-(($B5*360*'Post Duration Calc'!I5)/(60*1000000))-'Post Timing'!I5,0)</f>
        <v>0</v>
      </c>
      <c r="J5" s="4">
        <f>IF('Post Duration Calc'!J5&gt;0, 'End of Main Deg Calc'!J5-(($B5*360*'Post Duration Calc'!J5)/(60*1000000))-'Post Timing'!J5,0)</f>
        <v>0</v>
      </c>
      <c r="K5" s="4">
        <f>IF('Post Duration Calc'!K5&gt;0, 'End of Main Deg Calc'!K5-(($B5*360*'Post Duration Calc'!K5)/(60*1000000))-'Post Timing'!K5,0)</f>
        <v>0</v>
      </c>
      <c r="L5" s="4">
        <f>IF('Post Duration Calc'!L5&gt;0, 'End of Main Deg Calc'!L5-(($B5*360*'Post Duration Calc'!L5)/(60*1000000))-'Post Timing'!L5,0)</f>
        <v>0</v>
      </c>
      <c r="M5" s="4">
        <f>IF('Post Duration Calc'!M5&gt;0, 'End of Main Deg Calc'!M5-(($B5*360*'Post Duration Calc'!M5)/(60*1000000))-'Post Timing'!M5,0)</f>
        <v>0</v>
      </c>
      <c r="N5" s="4">
        <f>IF('Post Duration Calc'!N5&gt;0, 'End of Main Deg Calc'!N5-(($B5*360*'Post Duration Calc'!N5)/(60*1000000))-'Post Timing'!N5,0)</f>
        <v>0</v>
      </c>
      <c r="O5" s="4">
        <f>IF('Post Duration Calc'!O5&gt;0, 'End of Main Deg Calc'!O5-(($B5*360*'Post Duration Calc'!O5)/(60*1000000))-'Post Timing'!O5,0)</f>
        <v>0</v>
      </c>
      <c r="P5" s="4">
        <f>IF('Post Duration Calc'!P5&gt;0, 'End of Main Deg Calc'!P5-(($B5*360*'Post Duration Calc'!P5)/(60*1000000))-'Post Timing'!P5,0)</f>
        <v>0</v>
      </c>
      <c r="Q5" s="4">
        <f>IF('Post Duration Calc'!Q5&gt;0, 'End of Main Deg Calc'!Q5-(($B5*360*'Post Duration Calc'!Q5)/(60*1000000))-'Post Timing'!Q5,0)</f>
        <v>0</v>
      </c>
      <c r="R5" s="4">
        <f>IF('Post Duration Calc'!R5&gt;0, 'End of Main Deg Calc'!R5-(($B5*360*'Post Duration Calc'!R5)/(60*1000000))-'Post Timing'!R5,0)</f>
        <v>0</v>
      </c>
      <c r="T5" s="67"/>
      <c r="U5" s="2">
        <v>800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</row>
    <row r="6" spans="1:37" x14ac:dyDescent="0.25">
      <c r="A6" s="69"/>
      <c r="B6" s="20">
        <v>1000</v>
      </c>
      <c r="C6" s="4">
        <f>IF('Post Duration Calc'!C6&gt;0, 'End of Main Deg Calc'!C6-(($B6*360*'Post Duration Calc'!C6)/(60*1000000))-'Post Timing'!C6,0)</f>
        <v>0</v>
      </c>
      <c r="D6" s="4">
        <f>IF('Post Duration Calc'!D6&gt;0, 'End of Main Deg Calc'!D6-(($B6*360*'Post Duration Calc'!D6)/(60*1000000))-'Post Timing'!D6,0)</f>
        <v>-11.911504234891328</v>
      </c>
      <c r="E6" s="4">
        <f>IF('Post Duration Calc'!E6&gt;0, 'End of Main Deg Calc'!E6-(($B6*360*'Post Duration Calc'!E6)/(60*1000000))-'Post Timing'!E6,0)</f>
        <v>-13.652776089142055</v>
      </c>
      <c r="F6" s="4">
        <f>IF('Post Duration Calc'!F6&gt;0, 'End of Main Deg Calc'!F6-(($B6*360*'Post Duration Calc'!F6)/(60*1000000))-'Post Timing'!F6,0)</f>
        <v>-14.939988279990491</v>
      </c>
      <c r="G6" s="4">
        <f>IF('Post Duration Calc'!G6&gt;0, 'End of Main Deg Calc'!G6-(($B6*360*'Post Duration Calc'!G6)/(60*1000000))-'Post Timing'!G6,0)</f>
        <v>-21.034193719351784</v>
      </c>
      <c r="H6" s="4">
        <f>IF('Post Duration Calc'!H6&gt;0, 'End of Main Deg Calc'!H6-(($B6*360*'Post Duration Calc'!H6)/(60*1000000))-'Post Timing'!H6,0)</f>
        <v>0</v>
      </c>
      <c r="I6" s="4">
        <f>IF('Post Duration Calc'!I6&gt;0, 'End of Main Deg Calc'!I6-(($B6*360*'Post Duration Calc'!I6)/(60*1000000))-'Post Timing'!I6,0)</f>
        <v>0</v>
      </c>
      <c r="J6" s="4">
        <f>IF('Post Duration Calc'!J6&gt;0, 'End of Main Deg Calc'!J6-(($B6*360*'Post Duration Calc'!J6)/(60*1000000))-'Post Timing'!J6,0)</f>
        <v>0</v>
      </c>
      <c r="K6" s="4">
        <f>IF('Post Duration Calc'!K6&gt;0, 'End of Main Deg Calc'!K6-(($B6*360*'Post Duration Calc'!K6)/(60*1000000))-'Post Timing'!K6,0)</f>
        <v>0</v>
      </c>
      <c r="L6" s="4">
        <f>IF('Post Duration Calc'!L6&gt;0, 'End of Main Deg Calc'!L6-(($B6*360*'Post Duration Calc'!L6)/(60*1000000))-'Post Timing'!L6,0)</f>
        <v>0</v>
      </c>
      <c r="M6" s="4">
        <f>IF('Post Duration Calc'!M6&gt;0, 'End of Main Deg Calc'!M6-(($B6*360*'Post Duration Calc'!M6)/(60*1000000))-'Post Timing'!M6,0)</f>
        <v>0</v>
      </c>
      <c r="N6" s="4">
        <f>IF('Post Duration Calc'!N6&gt;0, 'End of Main Deg Calc'!N6-(($B6*360*'Post Duration Calc'!N6)/(60*1000000))-'Post Timing'!N6,0)</f>
        <v>0</v>
      </c>
      <c r="O6" s="4">
        <f>IF('Post Duration Calc'!O6&gt;0, 'End of Main Deg Calc'!O6-(($B6*360*'Post Duration Calc'!O6)/(60*1000000))-'Post Timing'!O6,0)</f>
        <v>0</v>
      </c>
      <c r="P6" s="4">
        <f>IF('Post Duration Calc'!P6&gt;0, 'End of Main Deg Calc'!P6-(($B6*360*'Post Duration Calc'!P6)/(60*1000000))-'Post Timing'!P6,0)</f>
        <v>0</v>
      </c>
      <c r="Q6" s="4">
        <f>IF('Post Duration Calc'!Q6&gt;0, 'End of Main Deg Calc'!Q6-(($B6*360*'Post Duration Calc'!Q6)/(60*1000000))-'Post Timing'!Q6,0)</f>
        <v>0</v>
      </c>
      <c r="R6" s="4">
        <f>IF('Post Duration Calc'!R6&gt;0, 'End of Main Deg Calc'!R6-(($B6*360*'Post Duration Calc'!R6)/(60*1000000))-'Post Timing'!R6,0)</f>
        <v>0</v>
      </c>
      <c r="T6" s="67"/>
      <c r="U6" s="2">
        <v>1000</v>
      </c>
      <c r="V6" s="4">
        <v>0</v>
      </c>
      <c r="W6" s="4">
        <v>-11.911504234891328</v>
      </c>
      <c r="X6" s="4">
        <v>-13.652776089142055</v>
      </c>
      <c r="Y6" s="4">
        <v>-14.939988279990491</v>
      </c>
      <c r="Z6" s="4">
        <v>-21.034193719351784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</row>
    <row r="7" spans="1:37" x14ac:dyDescent="0.25">
      <c r="A7" s="69"/>
      <c r="B7" s="20">
        <v>1200</v>
      </c>
      <c r="C7" s="4">
        <f>IF('Post Duration Calc'!C7&gt;0, 'End of Main Deg Calc'!C7-(($B7*360*'Post Duration Calc'!C7)/(60*1000000))-'Post Timing'!C7,0)</f>
        <v>0</v>
      </c>
      <c r="D7" s="4">
        <f>IF('Post Duration Calc'!D7&gt;0, 'End of Main Deg Calc'!D7-(($B7*360*'Post Duration Calc'!D7)/(60*1000000))-'Post Timing'!D7,0)</f>
        <v>-9.8115683420992781</v>
      </c>
      <c r="E7" s="4">
        <f>IF('Post Duration Calc'!E7&gt;0, 'End of Main Deg Calc'!E7-(($B7*360*'Post Duration Calc'!E7)/(60*1000000))-'Post Timing'!E7,0)</f>
        <v>-11.364400545091812</v>
      </c>
      <c r="F7" s="4">
        <f>IF('Post Duration Calc'!F7&gt;0, 'End of Main Deg Calc'!F7-(($B7*360*'Post Duration Calc'!F7)/(60*1000000))-'Post Timing'!F7,0)</f>
        <v>-13.791463450969259</v>
      </c>
      <c r="G7" s="4">
        <f>IF('Post Duration Calc'!G7&gt;0, 'End of Main Deg Calc'!G7-(($B7*360*'Post Duration Calc'!G7)/(60*1000000))-'Post Timing'!G7,0)</f>
        <v>-21.472351796799998</v>
      </c>
      <c r="H7" s="4">
        <f>IF('Post Duration Calc'!H7&gt;0, 'End of Main Deg Calc'!H7-(($B7*360*'Post Duration Calc'!H7)/(60*1000000))-'Post Timing'!H7,0)</f>
        <v>-26.303814199999998</v>
      </c>
      <c r="I7" s="4">
        <f>IF('Post Duration Calc'!I7&gt;0, 'End of Main Deg Calc'!I7-(($B7*360*'Post Duration Calc'!I7)/(60*1000000))-'Post Timing'!I7,0)</f>
        <v>0</v>
      </c>
      <c r="J7" s="4">
        <f>IF('Post Duration Calc'!J7&gt;0, 'End of Main Deg Calc'!J7-(($B7*360*'Post Duration Calc'!J7)/(60*1000000))-'Post Timing'!J7,0)</f>
        <v>0</v>
      </c>
      <c r="K7" s="4">
        <f>IF('Post Duration Calc'!K7&gt;0, 'End of Main Deg Calc'!K7-(($B7*360*'Post Duration Calc'!K7)/(60*1000000))-'Post Timing'!K7,0)</f>
        <v>0</v>
      </c>
      <c r="L7" s="4">
        <f>IF('Post Duration Calc'!L7&gt;0, 'End of Main Deg Calc'!L7-(($B7*360*'Post Duration Calc'!L7)/(60*1000000))-'Post Timing'!L7,0)</f>
        <v>0</v>
      </c>
      <c r="M7" s="4">
        <f>IF('Post Duration Calc'!M7&gt;0, 'End of Main Deg Calc'!M7-(($B7*360*'Post Duration Calc'!M7)/(60*1000000))-'Post Timing'!M7,0)</f>
        <v>0</v>
      </c>
      <c r="N7" s="4">
        <f>IF('Post Duration Calc'!N7&gt;0, 'End of Main Deg Calc'!N7-(($B7*360*'Post Duration Calc'!N7)/(60*1000000))-'Post Timing'!N7,0)</f>
        <v>0</v>
      </c>
      <c r="O7" s="4">
        <f>IF('Post Duration Calc'!O7&gt;0, 'End of Main Deg Calc'!O7-(($B7*360*'Post Duration Calc'!O7)/(60*1000000))-'Post Timing'!O7,0)</f>
        <v>0</v>
      </c>
      <c r="P7" s="4">
        <f>IF('Post Duration Calc'!P7&gt;0, 'End of Main Deg Calc'!P7-(($B7*360*'Post Duration Calc'!P7)/(60*1000000))-'Post Timing'!P7,0)</f>
        <v>0</v>
      </c>
      <c r="Q7" s="4">
        <f>IF('Post Duration Calc'!Q7&gt;0, 'End of Main Deg Calc'!Q7-(($B7*360*'Post Duration Calc'!Q7)/(60*1000000))-'Post Timing'!Q7,0)</f>
        <v>0</v>
      </c>
      <c r="R7" s="4">
        <f>IF('Post Duration Calc'!R7&gt;0, 'End of Main Deg Calc'!R7-(($B7*360*'Post Duration Calc'!R7)/(60*1000000))-'Post Timing'!R7,0)</f>
        <v>0</v>
      </c>
      <c r="T7" s="67"/>
      <c r="U7" s="2">
        <v>1200</v>
      </c>
      <c r="V7" s="4">
        <v>0</v>
      </c>
      <c r="W7" s="4">
        <v>-9.8115683420992781</v>
      </c>
      <c r="X7" s="4">
        <v>-11.364400545091812</v>
      </c>
      <c r="Y7" s="4">
        <v>-13.791463450969259</v>
      </c>
      <c r="Z7" s="4">
        <v>-21.472351796799998</v>
      </c>
      <c r="AA7" s="4">
        <v>-26.303814199999998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</row>
    <row r="8" spans="1:37" x14ac:dyDescent="0.25">
      <c r="A8" s="69"/>
      <c r="B8" s="20">
        <v>1400</v>
      </c>
      <c r="C8" s="4">
        <f>IF('Post Duration Calc'!C8&gt;0, 'End of Main Deg Calc'!C8-(($B8*360*'Post Duration Calc'!C8)/(60*1000000))-'Post Timing'!C8,0)</f>
        <v>0</v>
      </c>
      <c r="D8" s="4">
        <f>IF('Post Duration Calc'!D8&gt;0, 'End of Main Deg Calc'!D8-(($B8*360*'Post Duration Calc'!D8)/(60*1000000))-'Post Timing'!D8,0)</f>
        <v>-10.926105928847861</v>
      </c>
      <c r="E8" s="4">
        <f>IF('Post Duration Calc'!E8&gt;0, 'End of Main Deg Calc'!E8-(($B8*360*'Post Duration Calc'!E8)/(60*1000000))-'Post Timing'!E8,0)</f>
        <v>-12.15770070770753</v>
      </c>
      <c r="F8" s="4">
        <f>IF('Post Duration Calc'!F8&gt;0, 'End of Main Deg Calc'!F8-(($B8*360*'Post Duration Calc'!F8)/(60*1000000))-'Post Timing'!F8,0)</f>
        <v>-12.900145259695339</v>
      </c>
      <c r="G8" s="4">
        <f>IF('Post Duration Calc'!G8&gt;0, 'End of Main Deg Calc'!G8-(($B8*360*'Post Duration Calc'!G8)/(60*1000000))-'Post Timing'!G8,0)</f>
        <v>-18.610893392000001</v>
      </c>
      <c r="H8" s="4">
        <f>IF('Post Duration Calc'!H8&gt;0, 'End of Main Deg Calc'!H8-(($B8*360*'Post Duration Calc'!H8)/(60*1000000))-'Post Timing'!H8,0)</f>
        <v>-24.982926498666664</v>
      </c>
      <c r="I8" s="4">
        <f>IF('Post Duration Calc'!I8&gt;0, 'End of Main Deg Calc'!I8-(($B8*360*'Post Duration Calc'!I8)/(60*1000000))-'Post Timing'!I8,0)</f>
        <v>-29.662965344</v>
      </c>
      <c r="J8" s="4">
        <f>IF('Post Duration Calc'!J8&gt;0, 'End of Main Deg Calc'!J8-(($B8*360*'Post Duration Calc'!J8)/(60*1000000))-'Post Timing'!J8,0)</f>
        <v>0</v>
      </c>
      <c r="K8" s="4">
        <f>IF('Post Duration Calc'!K8&gt;0, 'End of Main Deg Calc'!K8-(($B8*360*'Post Duration Calc'!K8)/(60*1000000))-'Post Timing'!K8,0)</f>
        <v>0</v>
      </c>
      <c r="L8" s="4">
        <f>IF('Post Duration Calc'!L8&gt;0, 'End of Main Deg Calc'!L8-(($B8*360*'Post Duration Calc'!L8)/(60*1000000))-'Post Timing'!L8,0)</f>
        <v>0</v>
      </c>
      <c r="M8" s="4">
        <f>IF('Post Duration Calc'!M8&gt;0, 'End of Main Deg Calc'!M8-(($B8*360*'Post Duration Calc'!M8)/(60*1000000))-'Post Timing'!M8,0)</f>
        <v>0</v>
      </c>
      <c r="N8" s="4">
        <f>IF('Post Duration Calc'!N8&gt;0, 'End of Main Deg Calc'!N8-(($B8*360*'Post Duration Calc'!N8)/(60*1000000))-'Post Timing'!N8,0)</f>
        <v>0</v>
      </c>
      <c r="O8" s="4">
        <f>IF('Post Duration Calc'!O8&gt;0, 'End of Main Deg Calc'!O8-(($B8*360*'Post Duration Calc'!O8)/(60*1000000))-'Post Timing'!O8,0)</f>
        <v>0</v>
      </c>
      <c r="P8" s="4">
        <f>IF('Post Duration Calc'!P8&gt;0, 'End of Main Deg Calc'!P8-(($B8*360*'Post Duration Calc'!P8)/(60*1000000))-'Post Timing'!P8,0)</f>
        <v>0</v>
      </c>
      <c r="Q8" s="4">
        <f>IF('Post Duration Calc'!Q8&gt;0, 'End of Main Deg Calc'!Q8-(($B8*360*'Post Duration Calc'!Q8)/(60*1000000))-'Post Timing'!Q8,0)</f>
        <v>0</v>
      </c>
      <c r="R8" s="4">
        <f>IF('Post Duration Calc'!R8&gt;0, 'End of Main Deg Calc'!R8-(($B8*360*'Post Duration Calc'!R8)/(60*1000000))-'Post Timing'!R8,0)</f>
        <v>0</v>
      </c>
      <c r="T8" s="67"/>
      <c r="U8" s="2">
        <v>1400</v>
      </c>
      <c r="V8" s="4">
        <v>0</v>
      </c>
      <c r="W8" s="4">
        <v>-10.926105928847861</v>
      </c>
      <c r="X8" s="4">
        <v>-12.15770070770753</v>
      </c>
      <c r="Y8" s="4">
        <v>-12.900145259695339</v>
      </c>
      <c r="Z8" s="4">
        <v>-18.610893392000001</v>
      </c>
      <c r="AA8" s="4">
        <v>-24.982926498666664</v>
      </c>
      <c r="AB8" s="4">
        <v>-29.662965344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</row>
    <row r="9" spans="1:37" x14ac:dyDescent="0.25">
      <c r="A9" s="69"/>
      <c r="B9" s="20">
        <v>1550</v>
      </c>
      <c r="C9" s="4">
        <f>IF('Post Duration Calc'!C9&gt;0, 'End of Main Deg Calc'!C9-(($B9*360*'Post Duration Calc'!C9)/(60*1000000))-'Post Timing'!C9,0)</f>
        <v>0</v>
      </c>
      <c r="D9" s="4">
        <f>IF('Post Duration Calc'!D9&gt;0, 'End of Main Deg Calc'!D9-(($B9*360*'Post Duration Calc'!D9)/(60*1000000))-'Post Timing'!D9,0)</f>
        <v>-11.674007413435962</v>
      </c>
      <c r="E9" s="4">
        <f>IF('Post Duration Calc'!E9&gt;0, 'End of Main Deg Calc'!E9-(($B9*360*'Post Duration Calc'!E9)/(60*1000000))-'Post Timing'!E9,0)</f>
        <v>-12.988888585960707</v>
      </c>
      <c r="F9" s="4">
        <f>IF('Post Duration Calc'!F9&gt;0, 'End of Main Deg Calc'!F9-(($B9*360*'Post Duration Calc'!F9)/(60*1000000))-'Post Timing'!F9,0)</f>
        <v>-13.6872093304</v>
      </c>
      <c r="G9" s="4">
        <f>IF('Post Duration Calc'!G9&gt;0, 'End of Main Deg Calc'!G9-(($B9*360*'Post Duration Calc'!G9)/(60*1000000))-'Post Timing'!G9,0)</f>
        <v>-20.100592640000002</v>
      </c>
      <c r="H9" s="4">
        <f>IF('Post Duration Calc'!H9&gt;0, 'End of Main Deg Calc'!H9-(($B9*360*'Post Duration Calc'!H9)/(60*1000000))-'Post Timing'!H9,0)</f>
        <v>-24.015151317333334</v>
      </c>
      <c r="I9" s="4">
        <f>IF('Post Duration Calc'!I9&gt;0, 'End of Main Deg Calc'!I9-(($B9*360*'Post Duration Calc'!I9)/(60*1000000))-'Post Timing'!I9,0)</f>
        <v>-28.909121060400004</v>
      </c>
      <c r="J9" s="4">
        <f>IF('Post Duration Calc'!J9&gt;0, 'End of Main Deg Calc'!J9-(($B9*360*'Post Duration Calc'!J9)/(60*1000000))-'Post Timing'!J9,0)</f>
        <v>0</v>
      </c>
      <c r="K9" s="4">
        <f>IF('Post Duration Calc'!K9&gt;0, 'End of Main Deg Calc'!K9-(($B9*360*'Post Duration Calc'!K9)/(60*1000000))-'Post Timing'!K9,0)</f>
        <v>0</v>
      </c>
      <c r="L9" s="4">
        <f>IF('Post Duration Calc'!L9&gt;0, 'End of Main Deg Calc'!L9-(($B9*360*'Post Duration Calc'!L9)/(60*1000000))-'Post Timing'!L9,0)</f>
        <v>0</v>
      </c>
      <c r="M9" s="4">
        <f>IF('Post Duration Calc'!M9&gt;0, 'End of Main Deg Calc'!M9-(($B9*360*'Post Duration Calc'!M9)/(60*1000000))-'Post Timing'!M9,0)</f>
        <v>0</v>
      </c>
      <c r="N9" s="4">
        <f>IF('Post Duration Calc'!N9&gt;0, 'End of Main Deg Calc'!N9-(($B9*360*'Post Duration Calc'!N9)/(60*1000000))-'Post Timing'!N9,0)</f>
        <v>0</v>
      </c>
      <c r="O9" s="4">
        <f>IF('Post Duration Calc'!O9&gt;0, 'End of Main Deg Calc'!O9-(($B9*360*'Post Duration Calc'!O9)/(60*1000000))-'Post Timing'!O9,0)</f>
        <v>0</v>
      </c>
      <c r="P9" s="4">
        <f>IF('Post Duration Calc'!P9&gt;0, 'End of Main Deg Calc'!P9-(($B9*360*'Post Duration Calc'!P9)/(60*1000000))-'Post Timing'!P9,0)</f>
        <v>0</v>
      </c>
      <c r="Q9" s="4">
        <f>IF('Post Duration Calc'!Q9&gt;0, 'End of Main Deg Calc'!Q9-(($B9*360*'Post Duration Calc'!Q9)/(60*1000000))-'Post Timing'!Q9,0)</f>
        <v>0</v>
      </c>
      <c r="R9" s="4">
        <f>IF('Post Duration Calc'!R9&gt;0, 'End of Main Deg Calc'!R9-(($B9*360*'Post Duration Calc'!R9)/(60*1000000))-'Post Timing'!R9,0)</f>
        <v>0</v>
      </c>
      <c r="T9" s="67"/>
      <c r="U9" s="2">
        <v>1550</v>
      </c>
      <c r="V9" s="4">
        <v>0</v>
      </c>
      <c r="W9" s="4">
        <v>-11.674007413435962</v>
      </c>
      <c r="X9" s="4">
        <v>-12.988888585960707</v>
      </c>
      <c r="Y9" s="4">
        <v>-13.6872093304</v>
      </c>
      <c r="Z9" s="4">
        <v>-20.100592640000002</v>
      </c>
      <c r="AA9" s="4">
        <v>-24.015151317333334</v>
      </c>
      <c r="AB9" s="4">
        <v>-28.909121060400004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</row>
    <row r="10" spans="1:37" x14ac:dyDescent="0.25">
      <c r="A10" s="69"/>
      <c r="B10" s="20">
        <v>1700</v>
      </c>
      <c r="C10" s="4">
        <f>IF('Post Duration Calc'!C10&gt;0, 'End of Main Deg Calc'!C10-(($B10*360*'Post Duration Calc'!C10)/(60*1000000))-'Post Timing'!C10,0)</f>
        <v>0</v>
      </c>
      <c r="D10" s="4">
        <f>IF('Post Duration Calc'!D10&gt;0, 'End of Main Deg Calc'!D10-(($B10*360*'Post Duration Calc'!D10)/(60*1000000))-'Post Timing'!D10,0)</f>
        <v>-12.349588329212537</v>
      </c>
      <c r="E10" s="4">
        <f>IF('Post Duration Calc'!E10&gt;0, 'End of Main Deg Calc'!E10-(($B10*360*'Post Duration Calc'!E10)/(60*1000000))-'Post Timing'!E10,0)</f>
        <v>-12.578853457943843</v>
      </c>
      <c r="F10" s="4">
        <f>IF('Post Duration Calc'!F10&gt;0, 'End of Main Deg Calc'!F10-(($B10*360*'Post Duration Calc'!F10)/(60*1000000))-'Post Timing'!F10,0)</f>
        <v>-12.718345420799999</v>
      </c>
      <c r="G10" s="4">
        <f>IF('Post Duration Calc'!G10&gt;0, 'End of Main Deg Calc'!G10-(($B10*360*'Post Duration Calc'!G10)/(60*1000000))-'Post Timing'!G10,0)</f>
        <v>-18.887313384000002</v>
      </c>
      <c r="H10" s="4">
        <f>IF('Post Duration Calc'!H10&gt;0, 'End of Main Deg Calc'!H10-(($B10*360*'Post Duration Calc'!H10)/(60*1000000))-'Post Timing'!H10,0)</f>
        <v>-25.752833965333334</v>
      </c>
      <c r="I10" s="4">
        <f>IF('Post Duration Calc'!I10&gt;0, 'End of Main Deg Calc'!I10-(($B10*360*'Post Duration Calc'!I10)/(60*1000000))-'Post Timing'!I10,0)</f>
        <v>-29.0751893648</v>
      </c>
      <c r="J10" s="4">
        <f>IF('Post Duration Calc'!J10&gt;0, 'End of Main Deg Calc'!J10-(($B10*360*'Post Duration Calc'!J10)/(60*1000000))-'Post Timing'!J10,0)</f>
        <v>0</v>
      </c>
      <c r="K10" s="4">
        <f>IF('Post Duration Calc'!K10&gt;0, 'End of Main Deg Calc'!K10-(($B10*360*'Post Duration Calc'!K10)/(60*1000000))-'Post Timing'!K10,0)</f>
        <v>0</v>
      </c>
      <c r="L10" s="4">
        <f>IF('Post Duration Calc'!L10&gt;0, 'End of Main Deg Calc'!L10-(($B10*360*'Post Duration Calc'!L10)/(60*1000000))-'Post Timing'!L10,0)</f>
        <v>0</v>
      </c>
      <c r="M10" s="4">
        <f>IF('Post Duration Calc'!M10&gt;0, 'End of Main Deg Calc'!M10-(($B10*360*'Post Duration Calc'!M10)/(60*1000000))-'Post Timing'!M10,0)</f>
        <v>0</v>
      </c>
      <c r="N10" s="4">
        <f>IF('Post Duration Calc'!N10&gt;0, 'End of Main Deg Calc'!N10-(($B10*360*'Post Duration Calc'!N10)/(60*1000000))-'Post Timing'!N10,0)</f>
        <v>0</v>
      </c>
      <c r="O10" s="4">
        <f>IF('Post Duration Calc'!O10&gt;0, 'End of Main Deg Calc'!O10-(($B10*360*'Post Duration Calc'!O10)/(60*1000000))-'Post Timing'!O10,0)</f>
        <v>0</v>
      </c>
      <c r="P10" s="4">
        <f>IF('Post Duration Calc'!P10&gt;0, 'End of Main Deg Calc'!P10-(($B10*360*'Post Duration Calc'!P10)/(60*1000000))-'Post Timing'!P10,0)</f>
        <v>0</v>
      </c>
      <c r="Q10" s="4">
        <f>IF('Post Duration Calc'!Q10&gt;0, 'End of Main Deg Calc'!Q10-(($B10*360*'Post Duration Calc'!Q10)/(60*1000000))-'Post Timing'!Q10,0)</f>
        <v>0</v>
      </c>
      <c r="R10" s="4">
        <f>IF('Post Duration Calc'!R10&gt;0, 'End of Main Deg Calc'!R10-(($B10*360*'Post Duration Calc'!R10)/(60*1000000))-'Post Timing'!R10,0)</f>
        <v>0</v>
      </c>
      <c r="T10" s="67"/>
      <c r="U10" s="2">
        <v>1700</v>
      </c>
      <c r="V10" s="4">
        <v>0</v>
      </c>
      <c r="W10" s="4">
        <v>-12.349588329212537</v>
      </c>
      <c r="X10" s="4">
        <v>-12.578853457943843</v>
      </c>
      <c r="Y10" s="4">
        <v>-12.718345420799999</v>
      </c>
      <c r="Z10" s="4">
        <v>-18.887313384000002</v>
      </c>
      <c r="AA10" s="4">
        <v>-25.752833965333334</v>
      </c>
      <c r="AB10" s="4">
        <v>-29.0751893648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</row>
    <row r="11" spans="1:37" x14ac:dyDescent="0.25">
      <c r="A11" s="69"/>
      <c r="B11" s="20">
        <v>1800</v>
      </c>
      <c r="C11" s="4">
        <f>IF('Post Duration Calc'!C11&gt;0, 'End of Main Deg Calc'!C11-(($B11*360*'Post Duration Calc'!C11)/(60*1000000))-'Post Timing'!C11,0)</f>
        <v>0</v>
      </c>
      <c r="D11" s="4">
        <f>IF('Post Duration Calc'!D11&gt;0, 'End of Main Deg Calc'!D11-(($B11*360*'Post Duration Calc'!D11)/(60*1000000))-'Post Timing'!D11,0)</f>
        <v>-12.648610381540198</v>
      </c>
      <c r="E11" s="4">
        <f>IF('Post Duration Calc'!E11&gt;0, 'End of Main Deg Calc'!E11-(($B11*360*'Post Duration Calc'!E11)/(60*1000000))-'Post Timing'!E11,0)</f>
        <v>-12.978873399215225</v>
      </c>
      <c r="F11" s="4">
        <f>IF('Post Duration Calc'!F11&gt;0, 'End of Main Deg Calc'!F11-(($B11*360*'Post Duration Calc'!F11)/(60*1000000))-'Post Timing'!F11,0)</f>
        <v>-13.311655521599999</v>
      </c>
      <c r="G11" s="4">
        <f>IF('Post Duration Calc'!G11&gt;0, 'End of Main Deg Calc'!G11-(($B11*360*'Post Duration Calc'!G11)/(60*1000000))-'Post Timing'!G11,0)</f>
        <v>-17.95472492</v>
      </c>
      <c r="H11" s="4">
        <f>IF('Post Duration Calc'!H11&gt;0, 'End of Main Deg Calc'!H11-(($B11*360*'Post Duration Calc'!H11)/(60*1000000))-'Post Timing'!H11,0)</f>
        <v>-26.118566999999999</v>
      </c>
      <c r="I11" s="4">
        <f>IF('Post Duration Calc'!I11&gt;0, 'End of Main Deg Calc'!I11-(($B11*360*'Post Duration Calc'!I11)/(60*1000000))-'Post Timing'!I11,0)</f>
        <v>-30.217278055999998</v>
      </c>
      <c r="J11" s="4">
        <f>IF('Post Duration Calc'!J11&gt;0, 'End of Main Deg Calc'!J11-(($B11*360*'Post Duration Calc'!J11)/(60*1000000))-'Post Timing'!J11,0)</f>
        <v>0</v>
      </c>
      <c r="K11" s="4">
        <f>IF('Post Duration Calc'!K11&gt;0, 'End of Main Deg Calc'!K11-(($B11*360*'Post Duration Calc'!K11)/(60*1000000))-'Post Timing'!K11,0)</f>
        <v>0</v>
      </c>
      <c r="L11" s="4">
        <f>IF('Post Duration Calc'!L11&gt;0, 'End of Main Deg Calc'!L11-(($B11*360*'Post Duration Calc'!L11)/(60*1000000))-'Post Timing'!L11,0)</f>
        <v>0</v>
      </c>
      <c r="M11" s="4">
        <f>IF('Post Duration Calc'!M11&gt;0, 'End of Main Deg Calc'!M11-(($B11*360*'Post Duration Calc'!M11)/(60*1000000))-'Post Timing'!M11,0)</f>
        <v>0</v>
      </c>
      <c r="N11" s="4">
        <f>IF('Post Duration Calc'!N11&gt;0, 'End of Main Deg Calc'!N11-(($B11*360*'Post Duration Calc'!N11)/(60*1000000))-'Post Timing'!N11,0)</f>
        <v>0</v>
      </c>
      <c r="O11" s="4">
        <f>IF('Post Duration Calc'!O11&gt;0, 'End of Main Deg Calc'!O11-(($B11*360*'Post Duration Calc'!O11)/(60*1000000))-'Post Timing'!O11,0)</f>
        <v>0</v>
      </c>
      <c r="P11" s="4">
        <f>IF('Post Duration Calc'!P11&gt;0, 'End of Main Deg Calc'!P11-(($B11*360*'Post Duration Calc'!P11)/(60*1000000))-'Post Timing'!P11,0)</f>
        <v>0</v>
      </c>
      <c r="Q11" s="4">
        <f>IF('Post Duration Calc'!Q11&gt;0, 'End of Main Deg Calc'!Q11-(($B11*360*'Post Duration Calc'!Q11)/(60*1000000))-'Post Timing'!Q11,0)</f>
        <v>0</v>
      </c>
      <c r="R11" s="4">
        <f>IF('Post Duration Calc'!R11&gt;0, 'End of Main Deg Calc'!R11-(($B11*360*'Post Duration Calc'!R11)/(60*1000000))-'Post Timing'!R11,0)</f>
        <v>0</v>
      </c>
      <c r="T11" s="67"/>
      <c r="U11" s="2">
        <v>1800</v>
      </c>
      <c r="V11" s="4">
        <v>0</v>
      </c>
      <c r="W11" s="4">
        <v>-12.648610381540198</v>
      </c>
      <c r="X11" s="4">
        <v>-12.978873399215225</v>
      </c>
      <c r="Y11" s="4">
        <v>-13.311655521599999</v>
      </c>
      <c r="Z11" s="4">
        <v>-17.95472492</v>
      </c>
      <c r="AA11" s="4">
        <v>-26.118566999999999</v>
      </c>
      <c r="AB11" s="4">
        <v>-30.217278055999998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</row>
    <row r="12" spans="1:37" x14ac:dyDescent="0.25">
      <c r="A12" s="69"/>
      <c r="B12" s="20">
        <v>2000</v>
      </c>
      <c r="C12" s="4">
        <f>IF('Post Duration Calc'!C12&gt;0, 'End of Main Deg Calc'!C12-(($B12*360*'Post Duration Calc'!C12)/(60*1000000))-'Post Timing'!C12,0)</f>
        <v>0</v>
      </c>
      <c r="D12" s="4">
        <f>IF('Post Duration Calc'!D12&gt;0, 'End of Main Deg Calc'!D12-(($B12*360*'Post Duration Calc'!D12)/(60*1000000))-'Post Timing'!D12,0)</f>
        <v>-15.962388407434752</v>
      </c>
      <c r="E12" s="4">
        <f>IF('Post Duration Calc'!E12&gt;0, 'End of Main Deg Calc'!E12-(($B12*360*'Post Duration Calc'!E12)/(60*1000000))-'Post Timing'!E12,0)</f>
        <v>-15.010024999999999</v>
      </c>
      <c r="F12" s="4">
        <f>IF('Post Duration Calc'!F12&gt;0, 'End of Main Deg Calc'!F12-(($B12*360*'Post Duration Calc'!F12)/(60*1000000))-'Post Timing'!F12,0)</f>
        <v>-13.719652296</v>
      </c>
      <c r="G12" s="4">
        <f>IF('Post Duration Calc'!G12&gt;0, 'End of Main Deg Calc'!G12-(($B12*360*'Post Duration Calc'!G12)/(60*1000000))-'Post Timing'!G12,0)</f>
        <v>-18.690088760000002</v>
      </c>
      <c r="H12" s="4">
        <f>IF('Post Duration Calc'!H12&gt;0, 'End of Main Deg Calc'!H12-(($B12*360*'Post Duration Calc'!H12)/(60*1000000))-'Post Timing'!H12,0)</f>
        <v>-26.209199613333332</v>
      </c>
      <c r="I12" s="4">
        <f>IF('Post Duration Calc'!I12&gt;0, 'End of Main Deg Calc'!I12-(($B12*360*'Post Duration Calc'!I12)/(60*1000000))-'Post Timing'!I12,0)</f>
        <v>0</v>
      </c>
      <c r="J12" s="4">
        <f>IF('Post Duration Calc'!J12&gt;0, 'End of Main Deg Calc'!J12-(($B12*360*'Post Duration Calc'!J12)/(60*1000000))-'Post Timing'!J12,0)</f>
        <v>0</v>
      </c>
      <c r="K12" s="4">
        <f>IF('Post Duration Calc'!K12&gt;0, 'End of Main Deg Calc'!K12-(($B12*360*'Post Duration Calc'!K12)/(60*1000000))-'Post Timing'!K12,0)</f>
        <v>0</v>
      </c>
      <c r="L12" s="4">
        <f>IF('Post Duration Calc'!L12&gt;0, 'End of Main Deg Calc'!L12-(($B12*360*'Post Duration Calc'!L12)/(60*1000000))-'Post Timing'!L12,0)</f>
        <v>0</v>
      </c>
      <c r="M12" s="4">
        <f>IF('Post Duration Calc'!M12&gt;0, 'End of Main Deg Calc'!M12-(($B12*360*'Post Duration Calc'!M12)/(60*1000000))-'Post Timing'!M12,0)</f>
        <v>0</v>
      </c>
      <c r="N12" s="4">
        <f>IF('Post Duration Calc'!N12&gt;0, 'End of Main Deg Calc'!N12-(($B12*360*'Post Duration Calc'!N12)/(60*1000000))-'Post Timing'!N12,0)</f>
        <v>0</v>
      </c>
      <c r="O12" s="4">
        <f>IF('Post Duration Calc'!O12&gt;0, 'End of Main Deg Calc'!O12-(($B12*360*'Post Duration Calc'!O12)/(60*1000000))-'Post Timing'!O12,0)</f>
        <v>0</v>
      </c>
      <c r="P12" s="4">
        <f>IF('Post Duration Calc'!P12&gt;0, 'End of Main Deg Calc'!P12-(($B12*360*'Post Duration Calc'!P12)/(60*1000000))-'Post Timing'!P12,0)</f>
        <v>0</v>
      </c>
      <c r="Q12" s="4">
        <f>IF('Post Duration Calc'!Q12&gt;0, 'End of Main Deg Calc'!Q12-(($B12*360*'Post Duration Calc'!Q12)/(60*1000000))-'Post Timing'!Q12,0)</f>
        <v>0</v>
      </c>
      <c r="R12" s="4">
        <f>IF('Post Duration Calc'!R12&gt;0, 'End of Main Deg Calc'!R12-(($B12*360*'Post Duration Calc'!R12)/(60*1000000))-'Post Timing'!R12,0)</f>
        <v>0</v>
      </c>
      <c r="T12" s="67"/>
      <c r="U12" s="2">
        <v>2000</v>
      </c>
      <c r="V12" s="4">
        <v>0</v>
      </c>
      <c r="W12" s="4">
        <v>-15.962388407434752</v>
      </c>
      <c r="X12" s="4">
        <v>-15.010024999999999</v>
      </c>
      <c r="Y12" s="4">
        <v>-13.719652296</v>
      </c>
      <c r="Z12" s="4">
        <v>-18.690088760000002</v>
      </c>
      <c r="AA12" s="4">
        <v>-26.209199613333332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</row>
    <row r="13" spans="1:37" x14ac:dyDescent="0.25">
      <c r="A13" s="69"/>
      <c r="B13" s="20">
        <v>2200</v>
      </c>
      <c r="C13" s="4">
        <f>IF('Post Duration Calc'!C13&gt;0, 'End of Main Deg Calc'!C13-(($B13*360*'Post Duration Calc'!C13)/(60*1000000))-'Post Timing'!C13,0)</f>
        <v>0</v>
      </c>
      <c r="D13" s="4">
        <f>IF('Post Duration Calc'!D13&gt;0, 'End of Main Deg Calc'!D13-(($B13*360*'Post Duration Calc'!D13)/(60*1000000))-'Post Timing'!D13,0)</f>
        <v>0</v>
      </c>
      <c r="E13" s="4">
        <f>IF('Post Duration Calc'!E13&gt;0, 'End of Main Deg Calc'!E13-(($B13*360*'Post Duration Calc'!E13)/(60*1000000))-'Post Timing'!E13,0)</f>
        <v>0</v>
      </c>
      <c r="F13" s="4">
        <f>IF('Post Duration Calc'!F13&gt;0, 'End of Main Deg Calc'!F13-(($B13*360*'Post Duration Calc'!F13)/(60*1000000))-'Post Timing'!F13,0)</f>
        <v>0</v>
      </c>
      <c r="G13" s="4">
        <f>IF('Post Duration Calc'!G13&gt;0, 'End of Main Deg Calc'!G13-(($B13*360*'Post Duration Calc'!G13)/(60*1000000))-'Post Timing'!G13,0)</f>
        <v>0</v>
      </c>
      <c r="H13" s="4">
        <f>IF('Post Duration Calc'!H13&gt;0, 'End of Main Deg Calc'!H13-(($B13*360*'Post Duration Calc'!H13)/(60*1000000))-'Post Timing'!H13,0)</f>
        <v>0</v>
      </c>
      <c r="I13" s="4">
        <f>IF('Post Duration Calc'!I13&gt;0, 'End of Main Deg Calc'!I13-(($B13*360*'Post Duration Calc'!I13)/(60*1000000))-'Post Timing'!I13,0)</f>
        <v>0</v>
      </c>
      <c r="J13" s="4">
        <f>IF('Post Duration Calc'!J13&gt;0, 'End of Main Deg Calc'!J13-(($B13*360*'Post Duration Calc'!J13)/(60*1000000))-'Post Timing'!J13,0)</f>
        <v>0</v>
      </c>
      <c r="K13" s="4">
        <f>IF('Post Duration Calc'!K13&gt;0, 'End of Main Deg Calc'!K13-(($B13*360*'Post Duration Calc'!K13)/(60*1000000))-'Post Timing'!K13,0)</f>
        <v>0</v>
      </c>
      <c r="L13" s="4">
        <f>IF('Post Duration Calc'!L13&gt;0, 'End of Main Deg Calc'!L13-(($B13*360*'Post Duration Calc'!L13)/(60*1000000))-'Post Timing'!L13,0)</f>
        <v>0</v>
      </c>
      <c r="M13" s="4">
        <f>IF('Post Duration Calc'!M13&gt;0, 'End of Main Deg Calc'!M13-(($B13*360*'Post Duration Calc'!M13)/(60*1000000))-'Post Timing'!M13,0)</f>
        <v>0</v>
      </c>
      <c r="N13" s="4">
        <f>IF('Post Duration Calc'!N13&gt;0, 'End of Main Deg Calc'!N13-(($B13*360*'Post Duration Calc'!N13)/(60*1000000))-'Post Timing'!N13,0)</f>
        <v>0</v>
      </c>
      <c r="O13" s="4">
        <f>IF('Post Duration Calc'!O13&gt;0, 'End of Main Deg Calc'!O13-(($B13*360*'Post Duration Calc'!O13)/(60*1000000))-'Post Timing'!O13,0)</f>
        <v>0</v>
      </c>
      <c r="P13" s="4">
        <f>IF('Post Duration Calc'!P13&gt;0, 'End of Main Deg Calc'!P13-(($B13*360*'Post Duration Calc'!P13)/(60*1000000))-'Post Timing'!P13,0)</f>
        <v>0</v>
      </c>
      <c r="Q13" s="4">
        <f>IF('Post Duration Calc'!Q13&gt;0, 'End of Main Deg Calc'!Q13-(($B13*360*'Post Duration Calc'!Q13)/(60*1000000))-'Post Timing'!Q13,0)</f>
        <v>0</v>
      </c>
      <c r="R13" s="4">
        <f>IF('Post Duration Calc'!R13&gt;0, 'End of Main Deg Calc'!R13-(($B13*360*'Post Duration Calc'!R13)/(60*1000000))-'Post Timing'!R13,0)</f>
        <v>0</v>
      </c>
      <c r="T13" s="67"/>
      <c r="U13" s="2">
        <v>2200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</row>
    <row r="14" spans="1:37" x14ac:dyDescent="0.25">
      <c r="A14" s="69"/>
      <c r="B14" s="20">
        <v>2400</v>
      </c>
      <c r="C14" s="4">
        <f>IF('Post Duration Calc'!C14&gt;0, 'End of Main Deg Calc'!C14-(($B14*360*'Post Duration Calc'!C14)/(60*1000000))-'Post Timing'!C14,0)</f>
        <v>0</v>
      </c>
      <c r="D14" s="4">
        <f>IF('Post Duration Calc'!D14&gt;0, 'End of Main Deg Calc'!D14-(($B14*360*'Post Duration Calc'!D14)/(60*1000000))-'Post Timing'!D14,0)</f>
        <v>0</v>
      </c>
      <c r="E14" s="4">
        <f>IF('Post Duration Calc'!E14&gt;0, 'End of Main Deg Calc'!E14-(($B14*360*'Post Duration Calc'!E14)/(60*1000000))-'Post Timing'!E14,0)</f>
        <v>0</v>
      </c>
      <c r="F14" s="4">
        <f>IF('Post Duration Calc'!F14&gt;0, 'End of Main Deg Calc'!F14-(($B14*360*'Post Duration Calc'!F14)/(60*1000000))-'Post Timing'!F14,0)</f>
        <v>0</v>
      </c>
      <c r="G14" s="4">
        <f>IF('Post Duration Calc'!G14&gt;0, 'End of Main Deg Calc'!G14-(($B14*360*'Post Duration Calc'!G14)/(60*1000000))-'Post Timing'!G14,0)</f>
        <v>0</v>
      </c>
      <c r="H14" s="4">
        <f>IF('Post Duration Calc'!H14&gt;0, 'End of Main Deg Calc'!H14-(($B14*360*'Post Duration Calc'!H14)/(60*1000000))-'Post Timing'!H14,0)</f>
        <v>0</v>
      </c>
      <c r="I14" s="4">
        <f>IF('Post Duration Calc'!I14&gt;0, 'End of Main Deg Calc'!I14-(($B14*360*'Post Duration Calc'!I14)/(60*1000000))-'Post Timing'!I14,0)</f>
        <v>0</v>
      </c>
      <c r="J14" s="4">
        <f>IF('Post Duration Calc'!J14&gt;0, 'End of Main Deg Calc'!J14-(($B14*360*'Post Duration Calc'!J14)/(60*1000000))-'Post Timing'!J14,0)</f>
        <v>0</v>
      </c>
      <c r="K14" s="4">
        <f>IF('Post Duration Calc'!K14&gt;0, 'End of Main Deg Calc'!K14-(($B14*360*'Post Duration Calc'!K14)/(60*1000000))-'Post Timing'!K14,0)</f>
        <v>0</v>
      </c>
      <c r="L14" s="4">
        <f>IF('Post Duration Calc'!L14&gt;0, 'End of Main Deg Calc'!L14-(($B14*360*'Post Duration Calc'!L14)/(60*1000000))-'Post Timing'!L14,0)</f>
        <v>0</v>
      </c>
      <c r="M14" s="4">
        <f>IF('Post Duration Calc'!M14&gt;0, 'End of Main Deg Calc'!M14-(($B14*360*'Post Duration Calc'!M14)/(60*1000000))-'Post Timing'!M14,0)</f>
        <v>0</v>
      </c>
      <c r="N14" s="4">
        <f>IF('Post Duration Calc'!N14&gt;0, 'End of Main Deg Calc'!N14-(($B14*360*'Post Duration Calc'!N14)/(60*1000000))-'Post Timing'!N14,0)</f>
        <v>0</v>
      </c>
      <c r="O14" s="4">
        <f>IF('Post Duration Calc'!O14&gt;0, 'End of Main Deg Calc'!O14-(($B14*360*'Post Duration Calc'!O14)/(60*1000000))-'Post Timing'!O14,0)</f>
        <v>0</v>
      </c>
      <c r="P14" s="4">
        <f>IF('Post Duration Calc'!P14&gt;0, 'End of Main Deg Calc'!P14-(($B14*360*'Post Duration Calc'!P14)/(60*1000000))-'Post Timing'!P14,0)</f>
        <v>0</v>
      </c>
      <c r="Q14" s="4">
        <f>IF('Post Duration Calc'!Q14&gt;0, 'End of Main Deg Calc'!Q14-(($B14*360*'Post Duration Calc'!Q14)/(60*1000000))-'Post Timing'!Q14,0)</f>
        <v>0</v>
      </c>
      <c r="R14" s="4">
        <f>IF('Post Duration Calc'!R14&gt;0, 'End of Main Deg Calc'!R14-(($B14*360*'Post Duration Calc'!R14)/(60*1000000))-'Post Timing'!R14,0)</f>
        <v>0</v>
      </c>
      <c r="T14" s="67"/>
      <c r="U14" s="2">
        <v>2400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</row>
    <row r="15" spans="1:37" x14ac:dyDescent="0.25">
      <c r="A15" s="69"/>
      <c r="B15" s="20">
        <v>2600</v>
      </c>
      <c r="C15" s="4">
        <f>IF('Post Duration Calc'!C15&gt;0, 'End of Main Deg Calc'!C15-(($B15*360*'Post Duration Calc'!C15)/(60*1000000))-'Post Timing'!C15,0)</f>
        <v>0</v>
      </c>
      <c r="D15" s="4">
        <f>IF('Post Duration Calc'!D15&gt;0, 'End of Main Deg Calc'!D15-(($B15*360*'Post Duration Calc'!D15)/(60*1000000))-'Post Timing'!D15,0)</f>
        <v>0</v>
      </c>
      <c r="E15" s="4">
        <f>IF('Post Duration Calc'!E15&gt;0, 'End of Main Deg Calc'!E15-(($B15*360*'Post Duration Calc'!E15)/(60*1000000))-'Post Timing'!E15,0)</f>
        <v>0</v>
      </c>
      <c r="F15" s="4">
        <f>IF('Post Duration Calc'!F15&gt;0, 'End of Main Deg Calc'!F15-(($B15*360*'Post Duration Calc'!F15)/(60*1000000))-'Post Timing'!F15,0)</f>
        <v>0</v>
      </c>
      <c r="G15" s="4">
        <f>IF('Post Duration Calc'!G15&gt;0, 'End of Main Deg Calc'!G15-(($B15*360*'Post Duration Calc'!G15)/(60*1000000))-'Post Timing'!G15,0)</f>
        <v>0</v>
      </c>
      <c r="H15" s="4">
        <f>IF('Post Duration Calc'!H15&gt;0, 'End of Main Deg Calc'!H15-(($B15*360*'Post Duration Calc'!H15)/(60*1000000))-'Post Timing'!H15,0)</f>
        <v>0</v>
      </c>
      <c r="I15" s="4">
        <f>IF('Post Duration Calc'!I15&gt;0, 'End of Main Deg Calc'!I15-(($B15*360*'Post Duration Calc'!I15)/(60*1000000))-'Post Timing'!I15,0)</f>
        <v>0</v>
      </c>
      <c r="J15" s="4">
        <f>IF('Post Duration Calc'!J15&gt;0, 'End of Main Deg Calc'!J15-(($B15*360*'Post Duration Calc'!J15)/(60*1000000))-'Post Timing'!J15,0)</f>
        <v>0</v>
      </c>
      <c r="K15" s="4">
        <f>IF('Post Duration Calc'!K15&gt;0, 'End of Main Deg Calc'!K15-(($B15*360*'Post Duration Calc'!K15)/(60*1000000))-'Post Timing'!K15,0)</f>
        <v>0</v>
      </c>
      <c r="L15" s="4">
        <f>IF('Post Duration Calc'!L15&gt;0, 'End of Main Deg Calc'!L15-(($B15*360*'Post Duration Calc'!L15)/(60*1000000))-'Post Timing'!L15,0)</f>
        <v>0</v>
      </c>
      <c r="M15" s="4">
        <f>IF('Post Duration Calc'!M15&gt;0, 'End of Main Deg Calc'!M15-(($B15*360*'Post Duration Calc'!M15)/(60*1000000))-'Post Timing'!M15,0)</f>
        <v>0</v>
      </c>
      <c r="N15" s="4">
        <f>IF('Post Duration Calc'!N15&gt;0, 'End of Main Deg Calc'!N15-(($B15*360*'Post Duration Calc'!N15)/(60*1000000))-'Post Timing'!N15,0)</f>
        <v>0</v>
      </c>
      <c r="O15" s="4">
        <f>IF('Post Duration Calc'!O15&gt;0, 'End of Main Deg Calc'!O15-(($B15*360*'Post Duration Calc'!O15)/(60*1000000))-'Post Timing'!O15,0)</f>
        <v>0</v>
      </c>
      <c r="P15" s="4">
        <f>IF('Post Duration Calc'!P15&gt;0, 'End of Main Deg Calc'!P15-(($B15*360*'Post Duration Calc'!P15)/(60*1000000))-'Post Timing'!P15,0)</f>
        <v>0</v>
      </c>
      <c r="Q15" s="4">
        <f>IF('Post Duration Calc'!Q15&gt;0, 'End of Main Deg Calc'!Q15-(($B15*360*'Post Duration Calc'!Q15)/(60*1000000))-'Post Timing'!Q15,0)</f>
        <v>0</v>
      </c>
      <c r="R15" s="4">
        <f>IF('Post Duration Calc'!R15&gt;0, 'End of Main Deg Calc'!R15-(($B15*360*'Post Duration Calc'!R15)/(60*1000000))-'Post Timing'!R15,0)</f>
        <v>0</v>
      </c>
      <c r="T15" s="67"/>
      <c r="U15" s="2">
        <v>2600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</row>
    <row r="16" spans="1:37" x14ac:dyDescent="0.25">
      <c r="A16" s="69"/>
      <c r="B16" s="20">
        <v>2800</v>
      </c>
      <c r="C16" s="4">
        <f>IF('Post Duration Calc'!C16&gt;0, 'End of Main Deg Calc'!C16-(($B16*360*'Post Duration Calc'!C16)/(60*1000000))-'Post Timing'!C16,0)</f>
        <v>0</v>
      </c>
      <c r="D16" s="4">
        <f>IF('Post Duration Calc'!D16&gt;0, 'End of Main Deg Calc'!D16-(($B16*360*'Post Duration Calc'!D16)/(60*1000000))-'Post Timing'!D16,0)</f>
        <v>0</v>
      </c>
      <c r="E16" s="4">
        <f>IF('Post Duration Calc'!E16&gt;0, 'End of Main Deg Calc'!E16-(($B16*360*'Post Duration Calc'!E16)/(60*1000000))-'Post Timing'!E16,0)</f>
        <v>0</v>
      </c>
      <c r="F16" s="4">
        <f>IF('Post Duration Calc'!F16&gt;0, 'End of Main Deg Calc'!F16-(($B16*360*'Post Duration Calc'!F16)/(60*1000000))-'Post Timing'!F16,0)</f>
        <v>0</v>
      </c>
      <c r="G16" s="4">
        <f>IF('Post Duration Calc'!G16&gt;0, 'End of Main Deg Calc'!G16-(($B16*360*'Post Duration Calc'!G16)/(60*1000000))-'Post Timing'!G16,0)</f>
        <v>0</v>
      </c>
      <c r="H16" s="4">
        <f>IF('Post Duration Calc'!H16&gt;0, 'End of Main Deg Calc'!H16-(($B16*360*'Post Duration Calc'!H16)/(60*1000000))-'Post Timing'!H16,0)</f>
        <v>0</v>
      </c>
      <c r="I16" s="4">
        <f>IF('Post Duration Calc'!I16&gt;0, 'End of Main Deg Calc'!I16-(($B16*360*'Post Duration Calc'!I16)/(60*1000000))-'Post Timing'!I16,0)</f>
        <v>0</v>
      </c>
      <c r="J16" s="4">
        <f>IF('Post Duration Calc'!J16&gt;0, 'End of Main Deg Calc'!J16-(($B16*360*'Post Duration Calc'!J16)/(60*1000000))-'Post Timing'!J16,0)</f>
        <v>0</v>
      </c>
      <c r="K16" s="4">
        <f>IF('Post Duration Calc'!K16&gt;0, 'End of Main Deg Calc'!K16-(($B16*360*'Post Duration Calc'!K16)/(60*1000000))-'Post Timing'!K16,0)</f>
        <v>0</v>
      </c>
      <c r="L16" s="4">
        <f>IF('Post Duration Calc'!L16&gt;0, 'End of Main Deg Calc'!L16-(($B16*360*'Post Duration Calc'!L16)/(60*1000000))-'Post Timing'!L16,0)</f>
        <v>0</v>
      </c>
      <c r="M16" s="4">
        <f>IF('Post Duration Calc'!M16&gt;0, 'End of Main Deg Calc'!M16-(($B16*360*'Post Duration Calc'!M16)/(60*1000000))-'Post Timing'!M16,0)</f>
        <v>0</v>
      </c>
      <c r="N16" s="4">
        <f>IF('Post Duration Calc'!N16&gt;0, 'End of Main Deg Calc'!N16-(($B16*360*'Post Duration Calc'!N16)/(60*1000000))-'Post Timing'!N16,0)</f>
        <v>0</v>
      </c>
      <c r="O16" s="4">
        <f>IF('Post Duration Calc'!O16&gt;0, 'End of Main Deg Calc'!O16-(($B16*360*'Post Duration Calc'!O16)/(60*1000000))-'Post Timing'!O16,0)</f>
        <v>-49.496887411388414</v>
      </c>
      <c r="P16" s="4">
        <f>IF('Post Duration Calc'!P16&gt;0, 'End of Main Deg Calc'!P16-(($B16*360*'Post Duration Calc'!P16)/(60*1000000))-'Post Timing'!P16,0)</f>
        <v>-46.463584177320257</v>
      </c>
      <c r="Q16" s="4">
        <f>IF('Post Duration Calc'!Q16&gt;0, 'End of Main Deg Calc'!Q16-(($B16*360*'Post Duration Calc'!Q16)/(60*1000000))-'Post Timing'!Q16,0)</f>
        <v>-44.703708453818905</v>
      </c>
      <c r="R16" s="4">
        <f>IF('Post Duration Calc'!R16&gt;0, 'End of Main Deg Calc'!R16-(($B16*360*'Post Duration Calc'!R16)/(60*1000000))-'Post Timing'!R16,0)</f>
        <v>-45.962646027813506</v>
      </c>
      <c r="T16" s="67"/>
      <c r="U16" s="2">
        <v>2800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-49.496887411388414</v>
      </c>
      <c r="AI16" s="4">
        <v>-46.463584177320257</v>
      </c>
      <c r="AJ16" s="4">
        <v>-44.703708453818905</v>
      </c>
      <c r="AK16" s="4">
        <v>-45.962646027813506</v>
      </c>
    </row>
    <row r="17" spans="1:37" x14ac:dyDescent="0.25">
      <c r="A17" s="69"/>
      <c r="B17" s="20">
        <v>2900</v>
      </c>
      <c r="C17" s="4">
        <f>IF('Post Duration Calc'!C17&gt;0, 'End of Main Deg Calc'!C17-(($B17*360*'Post Duration Calc'!C17)/(60*1000000))-'Post Timing'!C17,0)</f>
        <v>0</v>
      </c>
      <c r="D17" s="4">
        <f>IF('Post Duration Calc'!D17&gt;0, 'End of Main Deg Calc'!D17-(($B17*360*'Post Duration Calc'!D17)/(60*1000000))-'Post Timing'!D17,0)</f>
        <v>0</v>
      </c>
      <c r="E17" s="4">
        <f>IF('Post Duration Calc'!E17&gt;0, 'End of Main Deg Calc'!E17-(($B17*360*'Post Duration Calc'!E17)/(60*1000000))-'Post Timing'!E17,0)</f>
        <v>0</v>
      </c>
      <c r="F17" s="4">
        <f>IF('Post Duration Calc'!F17&gt;0, 'End of Main Deg Calc'!F17-(($B17*360*'Post Duration Calc'!F17)/(60*1000000))-'Post Timing'!F17,0)</f>
        <v>0</v>
      </c>
      <c r="G17" s="4">
        <f>IF('Post Duration Calc'!G17&gt;0, 'End of Main Deg Calc'!G17-(($B17*360*'Post Duration Calc'!G17)/(60*1000000))-'Post Timing'!G17,0)</f>
        <v>0</v>
      </c>
      <c r="H17" s="4">
        <f>IF('Post Duration Calc'!H17&gt;0, 'End of Main Deg Calc'!H17-(($B17*360*'Post Duration Calc'!H17)/(60*1000000))-'Post Timing'!H17,0)</f>
        <v>0</v>
      </c>
      <c r="I17" s="4">
        <f>IF('Post Duration Calc'!I17&gt;0, 'End of Main Deg Calc'!I17-(($B17*360*'Post Duration Calc'!I17)/(60*1000000))-'Post Timing'!I17,0)</f>
        <v>0</v>
      </c>
      <c r="J17" s="4">
        <f>IF('Post Duration Calc'!J17&gt;0, 'End of Main Deg Calc'!J17-(($B17*360*'Post Duration Calc'!J17)/(60*1000000))-'Post Timing'!J17,0)</f>
        <v>0</v>
      </c>
      <c r="K17" s="4">
        <f>IF('Post Duration Calc'!K17&gt;0, 'End of Main Deg Calc'!K17-(($B17*360*'Post Duration Calc'!K17)/(60*1000000))-'Post Timing'!K17,0)</f>
        <v>0</v>
      </c>
      <c r="L17" s="4">
        <f>IF('Post Duration Calc'!L17&gt;0, 'End of Main Deg Calc'!L17-(($B17*360*'Post Duration Calc'!L17)/(60*1000000))-'Post Timing'!L17,0)</f>
        <v>0</v>
      </c>
      <c r="M17" s="4">
        <f>IF('Post Duration Calc'!M17&gt;0, 'End of Main Deg Calc'!M17-(($B17*360*'Post Duration Calc'!M17)/(60*1000000))-'Post Timing'!M17,0)</f>
        <v>0</v>
      </c>
      <c r="N17" s="4">
        <f>IF('Post Duration Calc'!N17&gt;0, 'End of Main Deg Calc'!N17-(($B17*360*'Post Duration Calc'!N17)/(60*1000000))-'Post Timing'!N17,0)</f>
        <v>-49.018278265789611</v>
      </c>
      <c r="O17" s="4">
        <f>IF('Post Duration Calc'!O17&gt;0, 'End of Main Deg Calc'!O17-(($B17*360*'Post Duration Calc'!O17)/(60*1000000))-'Post Timing'!O17,0)</f>
        <v>-47.011084338410868</v>
      </c>
      <c r="P17" s="4">
        <f>IF('Post Duration Calc'!P17&gt;0, 'End of Main Deg Calc'!P17-(($B17*360*'Post Duration Calc'!P17)/(60*1000000))-'Post Timing'!P17,0)</f>
        <v>-45.351471245410863</v>
      </c>
      <c r="Q17" s="4">
        <f>IF('Post Duration Calc'!Q17&gt;0, 'End of Main Deg Calc'!Q17-(($B17*360*'Post Duration Calc'!Q17)/(60*1000000))-'Post Timing'!Q17,0)</f>
        <v>-44.159029228773932</v>
      </c>
      <c r="R17" s="4">
        <f>IF('Post Duration Calc'!R17&gt;0, 'End of Main Deg Calc'!R17-(($B17*360*'Post Duration Calc'!R17)/(60*1000000))-'Post Timing'!R17,0)</f>
        <v>-45.084149782696755</v>
      </c>
      <c r="T17" s="67"/>
      <c r="U17" s="2">
        <v>2900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-49.018278265789611</v>
      </c>
      <c r="AH17" s="4">
        <v>-47.011084338410868</v>
      </c>
      <c r="AI17" s="4">
        <v>-45.351471245410863</v>
      </c>
      <c r="AJ17" s="4">
        <v>-44.159029228773932</v>
      </c>
      <c r="AK17" s="4">
        <v>-45.084149782696755</v>
      </c>
    </row>
    <row r="18" spans="1:37" x14ac:dyDescent="0.25">
      <c r="A18" s="69"/>
      <c r="B18" s="20">
        <v>3000</v>
      </c>
      <c r="C18" s="4">
        <f>IF('Post Duration Calc'!C18&gt;0, 'End of Main Deg Calc'!C18-(($B18*360*'Post Duration Calc'!C18)/(60*1000000))-'Post Timing'!C18,0)</f>
        <v>0</v>
      </c>
      <c r="D18" s="4">
        <f>IF('Post Duration Calc'!D18&gt;0, 'End of Main Deg Calc'!D18-(($B18*360*'Post Duration Calc'!D18)/(60*1000000))-'Post Timing'!D18,0)</f>
        <v>0</v>
      </c>
      <c r="E18" s="4">
        <f>IF('Post Duration Calc'!E18&gt;0, 'End of Main Deg Calc'!E18-(($B18*360*'Post Duration Calc'!E18)/(60*1000000))-'Post Timing'!E18,0)</f>
        <v>0</v>
      </c>
      <c r="F18" s="4">
        <f>IF('Post Duration Calc'!F18&gt;0, 'End of Main Deg Calc'!F18-(($B18*360*'Post Duration Calc'!F18)/(60*1000000))-'Post Timing'!F18,0)</f>
        <v>0</v>
      </c>
      <c r="G18" s="4">
        <f>IF('Post Duration Calc'!G18&gt;0, 'End of Main Deg Calc'!G18-(($B18*360*'Post Duration Calc'!G18)/(60*1000000))-'Post Timing'!G18,0)</f>
        <v>0</v>
      </c>
      <c r="H18" s="4">
        <f>IF('Post Duration Calc'!H18&gt;0, 'End of Main Deg Calc'!H18-(($B18*360*'Post Duration Calc'!H18)/(60*1000000))-'Post Timing'!H18,0)</f>
        <v>0</v>
      </c>
      <c r="I18" s="4">
        <f>IF('Post Duration Calc'!I18&gt;0, 'End of Main Deg Calc'!I18-(($B18*360*'Post Duration Calc'!I18)/(60*1000000))-'Post Timing'!I18,0)</f>
        <v>0</v>
      </c>
      <c r="J18" s="4">
        <f>IF('Post Duration Calc'!J18&gt;0, 'End of Main Deg Calc'!J18-(($B18*360*'Post Duration Calc'!J18)/(60*1000000))-'Post Timing'!J18,0)</f>
        <v>0</v>
      </c>
      <c r="K18" s="4">
        <f>IF('Post Duration Calc'!K18&gt;0, 'End of Main Deg Calc'!K18-(($B18*360*'Post Duration Calc'!K18)/(60*1000000))-'Post Timing'!K18,0)</f>
        <v>0</v>
      </c>
      <c r="L18" s="4">
        <f>IF('Post Duration Calc'!L18&gt;0, 'End of Main Deg Calc'!L18-(($B18*360*'Post Duration Calc'!L18)/(60*1000000))-'Post Timing'!L18,0)</f>
        <v>0</v>
      </c>
      <c r="M18" s="4">
        <f>IF('Post Duration Calc'!M18&gt;0, 'End of Main Deg Calc'!M18-(($B18*360*'Post Duration Calc'!M18)/(60*1000000))-'Post Timing'!M18,0)</f>
        <v>0</v>
      </c>
      <c r="N18" s="4">
        <f>IF('Post Duration Calc'!N18&gt;0, 'End of Main Deg Calc'!N18-(($B18*360*'Post Duration Calc'!N18)/(60*1000000))-'Post Timing'!N18,0)</f>
        <v>-48.645732188513279</v>
      </c>
      <c r="O18" s="4">
        <f>IF('Post Duration Calc'!O18&gt;0, 'End of Main Deg Calc'!O18-(($B18*360*'Post Duration Calc'!O18)/(60*1000000))-'Post Timing'!O18,0)</f>
        <v>-48.796557320520257</v>
      </c>
      <c r="P18" s="4">
        <f>IF('Post Duration Calc'!P18&gt;0, 'End of Main Deg Calc'!P18-(($B18*360*'Post Duration Calc'!P18)/(60*1000000))-'Post Timing'!P18,0)</f>
        <v>-48.003459355154433</v>
      </c>
      <c r="Q18" s="4">
        <f>IF('Post Duration Calc'!Q18&gt;0, 'End of Main Deg Calc'!Q18-(($B18*360*'Post Duration Calc'!Q18)/(60*1000000))-'Post Timing'!Q18,0)</f>
        <v>-46.155674389788615</v>
      </c>
      <c r="R18" s="4">
        <f>IF('Post Duration Calc'!R18&gt;0, 'End of Main Deg Calc'!R18-(($B18*360*'Post Duration Calc'!R18)/(60*1000000))-'Post Timing'!R18,0)</f>
        <v>-47.120389424422783</v>
      </c>
      <c r="T18" s="67"/>
      <c r="U18" s="2">
        <v>3000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-48.645732188513279</v>
      </c>
      <c r="AH18" s="4">
        <v>-48.796557320520257</v>
      </c>
      <c r="AI18" s="4">
        <v>-48.003459355154433</v>
      </c>
      <c r="AJ18" s="4">
        <v>-46.155674389788615</v>
      </c>
      <c r="AK18" s="4">
        <v>-47.120389424422783</v>
      </c>
    </row>
    <row r="19" spans="1:37" x14ac:dyDescent="0.25">
      <c r="A19" s="69"/>
      <c r="B19" s="20">
        <v>3200</v>
      </c>
      <c r="C19" s="4">
        <f>IF('Post Duration Calc'!C19&gt;0, 'End of Main Deg Calc'!C19-(($B19*360*'Post Duration Calc'!C19)/(60*1000000))-'Post Timing'!C19,0)</f>
        <v>0</v>
      </c>
      <c r="D19" s="4">
        <f>IF('Post Duration Calc'!D19&gt;0, 'End of Main Deg Calc'!D19-(($B19*360*'Post Duration Calc'!D19)/(60*1000000))-'Post Timing'!D19,0)</f>
        <v>0</v>
      </c>
      <c r="E19" s="4">
        <f>IF('Post Duration Calc'!E19&gt;0, 'End of Main Deg Calc'!E19-(($B19*360*'Post Duration Calc'!E19)/(60*1000000))-'Post Timing'!E19,0)</f>
        <v>0</v>
      </c>
      <c r="F19" s="4">
        <f>IF('Post Duration Calc'!F19&gt;0, 'End of Main Deg Calc'!F19-(($B19*360*'Post Duration Calc'!F19)/(60*1000000))-'Post Timing'!F19,0)</f>
        <v>0</v>
      </c>
      <c r="G19" s="4">
        <f>IF('Post Duration Calc'!G19&gt;0, 'End of Main Deg Calc'!G19-(($B19*360*'Post Duration Calc'!G19)/(60*1000000))-'Post Timing'!G19,0)</f>
        <v>0</v>
      </c>
      <c r="H19" s="4">
        <f>IF('Post Duration Calc'!H19&gt;0, 'End of Main Deg Calc'!H19-(($B19*360*'Post Duration Calc'!H19)/(60*1000000))-'Post Timing'!H19,0)</f>
        <v>0</v>
      </c>
      <c r="I19" s="4">
        <f>IF('Post Duration Calc'!I19&gt;0, 'End of Main Deg Calc'!I19-(($B19*360*'Post Duration Calc'!I19)/(60*1000000))-'Post Timing'!I19,0)</f>
        <v>0</v>
      </c>
      <c r="J19" s="4">
        <f>IF('Post Duration Calc'!J19&gt;0, 'End of Main Deg Calc'!J19-(($B19*360*'Post Duration Calc'!J19)/(60*1000000))-'Post Timing'!J19,0)</f>
        <v>0</v>
      </c>
      <c r="K19" s="4">
        <f>IF('Post Duration Calc'!K19&gt;0, 'End of Main Deg Calc'!K19-(($B19*360*'Post Duration Calc'!K19)/(60*1000000))-'Post Timing'!K19,0)</f>
        <v>0</v>
      </c>
      <c r="L19" s="4">
        <f>IF('Post Duration Calc'!L19&gt;0, 'End of Main Deg Calc'!L19-(($B19*360*'Post Duration Calc'!L19)/(60*1000000))-'Post Timing'!L19,0)</f>
        <v>-48.592418397415933</v>
      </c>
      <c r="M19" s="4">
        <f>IF('Post Duration Calc'!M19&gt;0, 'End of Main Deg Calc'!M19-(($B19*360*'Post Duration Calc'!M19)/(60*1000000))-'Post Timing'!M19,0)</f>
        <v>-50.240864376112746</v>
      </c>
      <c r="N19" s="4">
        <f>IF('Post Duration Calc'!N19&gt;0, 'End of Main Deg Calc'!N19-(($B19*360*'Post Duration Calc'!N19)/(60*1000000))-'Post Timing'!N19,0)</f>
        <v>-50.246100259199999</v>
      </c>
      <c r="O19" s="4">
        <f>IF('Post Duration Calc'!O19&gt;0, 'End of Main Deg Calc'!O19-(($B19*360*'Post Duration Calc'!O19)/(60*1000000))-'Post Timing'!O19,0)</f>
        <v>-53.307303540912741</v>
      </c>
      <c r="P19" s="4">
        <f>IF('Post Duration Calc'!P19&gt;0, 'End of Main Deg Calc'!P19-(($B19*360*'Post Duration Calc'!P19)/(60*1000000))-'Post Timing'!P19,0)</f>
        <v>-54.836333039796124</v>
      </c>
      <c r="Q19" s="4">
        <f>IF('Post Duration Calc'!Q19&gt;0, 'End of Main Deg Calc'!Q19-(($B19*360*'Post Duration Calc'!Q19)/(60*1000000))-'Post Timing'!Q19,0)</f>
        <v>-55.310675410072569</v>
      </c>
      <c r="R19" s="4">
        <f>IF('Post Duration Calc'!R19&gt;0, 'End of Main Deg Calc'!R19-(($B19*360*'Post Duration Calc'!R19)/(60*1000000))-'Post Timing'!R19,0)</f>
        <v>-56.822230957476457</v>
      </c>
      <c r="T19" s="67"/>
      <c r="U19" s="2">
        <v>3200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-48.592418397415933</v>
      </c>
      <c r="AF19" s="4">
        <v>-50.240864376112746</v>
      </c>
      <c r="AG19" s="4">
        <v>-50.246100259199999</v>
      </c>
      <c r="AH19" s="4">
        <v>-53.307303540912741</v>
      </c>
      <c r="AI19" s="4">
        <v>-54.836333039796124</v>
      </c>
      <c r="AJ19" s="4">
        <v>-55.310675410072569</v>
      </c>
      <c r="AK19" s="4">
        <v>-56.822230957476457</v>
      </c>
    </row>
    <row r="20" spans="1:37" x14ac:dyDescent="0.25">
      <c r="A20" s="69"/>
      <c r="B20" s="20">
        <v>3300</v>
      </c>
      <c r="C20" s="4">
        <f>IF('Post Duration Calc'!C20&gt;0, 'End of Main Deg Calc'!C20-(($B20*360*'Post Duration Calc'!C20)/(60*1000000))-'Post Timing'!C20,0)</f>
        <v>0</v>
      </c>
      <c r="D20" s="4">
        <f>IF('Post Duration Calc'!D20&gt;0, 'End of Main Deg Calc'!D20-(($B20*360*'Post Duration Calc'!D20)/(60*1000000))-'Post Timing'!D20,0)</f>
        <v>0</v>
      </c>
      <c r="E20" s="4">
        <f>IF('Post Duration Calc'!E20&gt;0, 'End of Main Deg Calc'!E20-(($B20*360*'Post Duration Calc'!E20)/(60*1000000))-'Post Timing'!E20,0)</f>
        <v>0</v>
      </c>
      <c r="F20" s="4">
        <f>IF('Post Duration Calc'!F20&gt;0, 'End of Main Deg Calc'!F20-(($B20*360*'Post Duration Calc'!F20)/(60*1000000))-'Post Timing'!F20,0)</f>
        <v>0</v>
      </c>
      <c r="G20" s="4">
        <f>IF('Post Duration Calc'!G20&gt;0, 'End of Main Deg Calc'!G20-(($B20*360*'Post Duration Calc'!G20)/(60*1000000))-'Post Timing'!G20,0)</f>
        <v>0</v>
      </c>
      <c r="H20" s="4">
        <f>IF('Post Duration Calc'!H20&gt;0, 'End of Main Deg Calc'!H20-(($B20*360*'Post Duration Calc'!H20)/(60*1000000))-'Post Timing'!H20,0)</f>
        <v>0</v>
      </c>
      <c r="I20" s="4">
        <f>IF('Post Duration Calc'!I20&gt;0, 'End of Main Deg Calc'!I20-(($B20*360*'Post Duration Calc'!I20)/(60*1000000))-'Post Timing'!I20,0)</f>
        <v>0</v>
      </c>
      <c r="J20" s="4">
        <f>IF('Post Duration Calc'!J20&gt;0, 'End of Main Deg Calc'!J20-(($B20*360*'Post Duration Calc'!J20)/(60*1000000))-'Post Timing'!J20,0)</f>
        <v>0</v>
      </c>
      <c r="K20" s="4">
        <f>IF('Post Duration Calc'!K20&gt;0, 'End of Main Deg Calc'!K20-(($B20*360*'Post Duration Calc'!K20)/(60*1000000))-'Post Timing'!K20,0)</f>
        <v>0</v>
      </c>
      <c r="L20" s="4">
        <f>IF('Post Duration Calc'!L20&gt;0, 'End of Main Deg Calc'!L20-(($B20*360*'Post Duration Calc'!L20)/(60*1000000))-'Post Timing'!L20,0)</f>
        <v>-50.857744974671398</v>
      </c>
      <c r="M20" s="4">
        <f>IF('Post Duration Calc'!M20&gt;0, 'End of Main Deg Calc'!M20-(($B20*360*'Post Duration Calc'!M20)/(60*1000000))-'Post Timing'!M20,0)</f>
        <v>-52.214310609003952</v>
      </c>
      <c r="N20" s="4">
        <f>IF('Post Duration Calc'!N20&gt;0, 'End of Main Deg Calc'!N20-(($B20*360*'Post Duration Calc'!N20)/(60*1000000))-'Post Timing'!N20,0)</f>
        <v>0</v>
      </c>
      <c r="O20" s="4">
        <f>IF('Post Duration Calc'!O20&gt;0, 'End of Main Deg Calc'!O20-(($B20*360*'Post Duration Calc'!O20)/(60*1000000))-'Post Timing'!O20,0)</f>
        <v>0</v>
      </c>
      <c r="P20" s="4">
        <f>IF('Post Duration Calc'!P20&gt;0, 'End of Main Deg Calc'!P20-(($B20*360*'Post Duration Calc'!P20)/(60*1000000))-'Post Timing'!P20,0)</f>
        <v>0</v>
      </c>
      <c r="Q20" s="4">
        <f>IF('Post Duration Calc'!Q20&gt;0, 'End of Main Deg Calc'!Q20-(($B20*360*'Post Duration Calc'!Q20)/(60*1000000))-'Post Timing'!Q20,0)</f>
        <v>0</v>
      </c>
      <c r="R20" s="4">
        <f>IF('Post Duration Calc'!R20&gt;0, 'End of Main Deg Calc'!R20-(($B20*360*'Post Duration Calc'!R20)/(60*1000000))-'Post Timing'!R20,0)</f>
        <v>0</v>
      </c>
      <c r="T20" s="67"/>
      <c r="U20" s="2">
        <v>3300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-50.857744974671398</v>
      </c>
      <c r="AF20" s="4">
        <v>-52.214310609003952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</row>
    <row r="21" spans="1:37" x14ac:dyDescent="0.25">
      <c r="A21" s="69"/>
      <c r="B21" s="20">
        <v>3500</v>
      </c>
      <c r="C21" s="4">
        <f>IF('Post Duration Calc'!C21&gt;0, 'End of Main Deg Calc'!C21-(($B21*360*'Post Duration Calc'!C21)/(60*1000000))-'Post Timing'!C21,0)</f>
        <v>0</v>
      </c>
      <c r="D21" s="4">
        <f>IF('Post Duration Calc'!D21&gt;0, 'End of Main Deg Calc'!D21-(($B21*360*'Post Duration Calc'!D21)/(60*1000000))-'Post Timing'!D21,0)</f>
        <v>0</v>
      </c>
      <c r="E21" s="4">
        <f>IF('Post Duration Calc'!E21&gt;0, 'End of Main Deg Calc'!E21-(($B21*360*'Post Duration Calc'!E21)/(60*1000000))-'Post Timing'!E21,0)</f>
        <v>0</v>
      </c>
      <c r="F21" s="4">
        <f>IF('Post Duration Calc'!F21&gt;0, 'End of Main Deg Calc'!F21-(($B21*360*'Post Duration Calc'!F21)/(60*1000000))-'Post Timing'!F21,0)</f>
        <v>0</v>
      </c>
      <c r="G21" s="4">
        <f>IF('Post Duration Calc'!G21&gt;0, 'End of Main Deg Calc'!G21-(($B21*360*'Post Duration Calc'!G21)/(60*1000000))-'Post Timing'!G21,0)</f>
        <v>0</v>
      </c>
      <c r="H21" s="4">
        <f>IF('Post Duration Calc'!H21&gt;0, 'End of Main Deg Calc'!H21-(($B21*360*'Post Duration Calc'!H21)/(60*1000000))-'Post Timing'!H21,0)</f>
        <v>0</v>
      </c>
      <c r="I21" s="4">
        <f>IF('Post Duration Calc'!I21&gt;0, 'End of Main Deg Calc'!I21-(($B21*360*'Post Duration Calc'!I21)/(60*1000000))-'Post Timing'!I21,0)</f>
        <v>0</v>
      </c>
      <c r="J21" s="4">
        <f>IF('Post Duration Calc'!J21&gt;0, 'End of Main Deg Calc'!J21-(($B21*360*'Post Duration Calc'!J21)/(60*1000000))-'Post Timing'!J21,0)</f>
        <v>0</v>
      </c>
      <c r="K21" s="4">
        <f>IF('Post Duration Calc'!K21&gt;0, 'End of Main Deg Calc'!K21-(($B21*360*'Post Duration Calc'!K21)/(60*1000000))-'Post Timing'!K21,0)</f>
        <v>0</v>
      </c>
      <c r="L21" s="4">
        <f>IF('Post Duration Calc'!L21&gt;0, 'End of Main Deg Calc'!L21-(($B21*360*'Post Duration Calc'!L21)/(60*1000000))-'Post Timing'!L21,0)</f>
        <v>0</v>
      </c>
      <c r="M21" s="4">
        <f>IF('Post Duration Calc'!M21&gt;0, 'End of Main Deg Calc'!M21-(($B21*360*'Post Duration Calc'!M21)/(60*1000000))-'Post Timing'!M21,0)</f>
        <v>0</v>
      </c>
      <c r="N21" s="4">
        <f>IF('Post Duration Calc'!N21&gt;0, 'End of Main Deg Calc'!N21-(($B21*360*'Post Duration Calc'!N21)/(60*1000000))-'Post Timing'!N21,0)</f>
        <v>0</v>
      </c>
      <c r="O21" s="4">
        <f>IF('Post Duration Calc'!O21&gt;0, 'End of Main Deg Calc'!O21-(($B21*360*'Post Duration Calc'!O21)/(60*1000000))-'Post Timing'!O21,0)</f>
        <v>0</v>
      </c>
      <c r="P21" s="4">
        <f>IF('Post Duration Calc'!P21&gt;0, 'End of Main Deg Calc'!P21-(($B21*360*'Post Duration Calc'!P21)/(60*1000000))-'Post Timing'!P21,0)</f>
        <v>0</v>
      </c>
      <c r="Q21" s="4">
        <f>IF('Post Duration Calc'!Q21&gt;0, 'End of Main Deg Calc'!Q21-(($B21*360*'Post Duration Calc'!Q21)/(60*1000000))-'Post Timing'!Q21,0)</f>
        <v>0</v>
      </c>
      <c r="R21" s="4">
        <f>IF('Post Duration Calc'!R21&gt;0, 'End of Main Deg Calc'!R21-(($B21*360*'Post Duration Calc'!R21)/(60*1000000))-'Post Timing'!R21,0)</f>
        <v>0</v>
      </c>
      <c r="T21" s="67"/>
      <c r="U21" s="2">
        <v>3500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</row>
    <row r="23" spans="1:37" ht="15" customHeight="1" x14ac:dyDescent="0.25">
      <c r="A23" s="69" t="s">
        <v>26</v>
      </c>
      <c r="B23" s="69"/>
      <c r="C23" s="70" t="s">
        <v>10</v>
      </c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T23" s="67" t="s">
        <v>4</v>
      </c>
      <c r="U23" s="67"/>
      <c r="V23" s="68" t="s">
        <v>10</v>
      </c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</row>
    <row r="24" spans="1:37" x14ac:dyDescent="0.25">
      <c r="A24" s="69"/>
      <c r="B24" s="69"/>
      <c r="C24" s="20">
        <v>0</v>
      </c>
      <c r="D24" s="20">
        <v>10</v>
      </c>
      <c r="E24" s="20">
        <v>20</v>
      </c>
      <c r="F24" s="20">
        <v>30</v>
      </c>
      <c r="G24" s="20">
        <v>45</v>
      </c>
      <c r="H24" s="20">
        <v>55</v>
      </c>
      <c r="I24" s="20">
        <v>65</v>
      </c>
      <c r="J24" s="20">
        <v>75</v>
      </c>
      <c r="K24" s="20">
        <v>85</v>
      </c>
      <c r="L24" s="20">
        <v>95</v>
      </c>
      <c r="M24" s="20">
        <v>110</v>
      </c>
      <c r="N24" s="20">
        <v>120</v>
      </c>
      <c r="O24" s="20">
        <v>125</v>
      </c>
      <c r="P24" s="20">
        <v>130</v>
      </c>
      <c r="Q24" s="20">
        <v>135</v>
      </c>
      <c r="R24" s="20">
        <v>140</v>
      </c>
      <c r="T24" s="67"/>
      <c r="U24" s="67"/>
      <c r="V24" s="2">
        <v>0</v>
      </c>
      <c r="W24" s="2">
        <v>10</v>
      </c>
      <c r="X24" s="2">
        <v>20</v>
      </c>
      <c r="Y24" s="2">
        <v>30</v>
      </c>
      <c r="Z24" s="2">
        <v>45</v>
      </c>
      <c r="AA24" s="2">
        <v>55</v>
      </c>
      <c r="AB24" s="2">
        <v>65</v>
      </c>
      <c r="AC24" s="2">
        <v>75</v>
      </c>
      <c r="AD24" s="2">
        <v>85</v>
      </c>
      <c r="AE24" s="2">
        <v>95</v>
      </c>
      <c r="AF24" s="2">
        <v>110</v>
      </c>
      <c r="AG24" s="2">
        <v>120</v>
      </c>
      <c r="AH24" s="2">
        <v>125</v>
      </c>
      <c r="AI24" s="2">
        <v>130</v>
      </c>
      <c r="AJ24" s="2">
        <v>135</v>
      </c>
      <c r="AK24" s="2">
        <v>140</v>
      </c>
    </row>
    <row r="25" spans="1:37" x14ac:dyDescent="0.25">
      <c r="A25" s="69" t="s">
        <v>7</v>
      </c>
      <c r="B25" s="20">
        <v>620</v>
      </c>
      <c r="C25" s="4">
        <f>($B25*360*'Post Duration Calc'!C3)/(60*1000000)</f>
        <v>0</v>
      </c>
      <c r="D25" s="4">
        <f>($B25*360*'Post Duration Calc'!D3)/(60*1000000)</f>
        <v>0</v>
      </c>
      <c r="E25" s="4">
        <f>($B25*360*'Post Duration Calc'!E3)/(60*1000000)</f>
        <v>0</v>
      </c>
      <c r="F25" s="4">
        <f>($B25*360*'Post Duration Calc'!F3)/(60*1000000)</f>
        <v>0</v>
      </c>
      <c r="G25" s="4">
        <f>($B25*360*'Post Duration Calc'!G3)/(60*1000000)</f>
        <v>0</v>
      </c>
      <c r="H25" s="4">
        <f>($B25*360*'Post Duration Calc'!H3)/(60*1000000)</f>
        <v>0</v>
      </c>
      <c r="I25" s="4">
        <f>($B25*360*'Post Duration Calc'!I3)/(60*1000000)</f>
        <v>0</v>
      </c>
      <c r="J25" s="4">
        <f>($B25*360*'Post Duration Calc'!J3)/(60*1000000)</f>
        <v>0</v>
      </c>
      <c r="K25" s="4">
        <f>($B25*360*'Post Duration Calc'!K3)/(60*1000000)</f>
        <v>0</v>
      </c>
      <c r="L25" s="4">
        <f>($B25*360*'Post Duration Calc'!L3)/(60*1000000)</f>
        <v>0</v>
      </c>
      <c r="M25" s="4">
        <f>($B25*360*'Post Duration Calc'!M3)/(60*1000000)</f>
        <v>0</v>
      </c>
      <c r="N25" s="4">
        <f>($B25*360*'Post Duration Calc'!N3)/(60*1000000)</f>
        <v>0</v>
      </c>
      <c r="O25" s="4">
        <f>($B25*360*'Post Duration Calc'!O3)/(60*1000000)</f>
        <v>0</v>
      </c>
      <c r="P25" s="4">
        <f>($B25*360*'Post Duration Calc'!P3)/(60*1000000)</f>
        <v>0</v>
      </c>
      <c r="Q25" s="4">
        <f>($B25*360*'Post Duration Calc'!Q3)/(60*1000000)</f>
        <v>0</v>
      </c>
      <c r="R25" s="4">
        <f>($B25*360*'Post Duration Calc'!R3)/(60*1000000)</f>
        <v>0</v>
      </c>
      <c r="T25" s="67" t="s">
        <v>7</v>
      </c>
      <c r="U25" s="2">
        <v>620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</row>
    <row r="26" spans="1:37" x14ac:dyDescent="0.25">
      <c r="A26" s="69"/>
      <c r="B26" s="20">
        <v>650</v>
      </c>
      <c r="C26" s="4">
        <f>($B26*360*'Post Duration Calc'!C4)/(60*1000000)</f>
        <v>0</v>
      </c>
      <c r="D26" s="4">
        <f>($B26*360*'Post Duration Calc'!D4)/(60*1000000)</f>
        <v>0</v>
      </c>
      <c r="E26" s="4">
        <f>($B26*360*'Post Duration Calc'!E4)/(60*1000000)</f>
        <v>0</v>
      </c>
      <c r="F26" s="4">
        <f>($B26*360*'Post Duration Calc'!F4)/(60*1000000)</f>
        <v>0</v>
      </c>
      <c r="G26" s="4">
        <f>($B26*360*'Post Duration Calc'!G4)/(60*1000000)</f>
        <v>0</v>
      </c>
      <c r="H26" s="4">
        <f>($B26*360*'Post Duration Calc'!H4)/(60*1000000)</f>
        <v>0</v>
      </c>
      <c r="I26" s="4">
        <f>($B26*360*'Post Duration Calc'!I4)/(60*1000000)</f>
        <v>0</v>
      </c>
      <c r="J26" s="4">
        <f>($B26*360*'Post Duration Calc'!J4)/(60*1000000)</f>
        <v>0</v>
      </c>
      <c r="K26" s="4">
        <f>($B26*360*'Post Duration Calc'!K4)/(60*1000000)</f>
        <v>0</v>
      </c>
      <c r="L26" s="4">
        <f>($B26*360*'Post Duration Calc'!L4)/(60*1000000)</f>
        <v>0</v>
      </c>
      <c r="M26" s="4">
        <f>($B26*360*'Post Duration Calc'!M4)/(60*1000000)</f>
        <v>0</v>
      </c>
      <c r="N26" s="4">
        <f>($B26*360*'Post Duration Calc'!N4)/(60*1000000)</f>
        <v>0</v>
      </c>
      <c r="O26" s="4">
        <f>($B26*360*'Post Duration Calc'!O4)/(60*1000000)</f>
        <v>0</v>
      </c>
      <c r="P26" s="4">
        <f>($B26*360*'Post Duration Calc'!P4)/(60*1000000)</f>
        <v>0</v>
      </c>
      <c r="Q26" s="4">
        <f>($B26*360*'Post Duration Calc'!Q4)/(60*1000000)</f>
        <v>0</v>
      </c>
      <c r="R26" s="4">
        <f>($B26*360*'Post Duration Calc'!R4)/(60*1000000)</f>
        <v>0</v>
      </c>
      <c r="T26" s="67"/>
      <c r="U26" s="2">
        <v>650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</row>
    <row r="27" spans="1:37" x14ac:dyDescent="0.25">
      <c r="A27" s="69"/>
      <c r="B27" s="20">
        <v>800</v>
      </c>
      <c r="C27" s="4">
        <f>($B27*360*'Post Duration Calc'!C5)/(60*1000000)</f>
        <v>0</v>
      </c>
      <c r="D27" s="4">
        <f>($B27*360*'Post Duration Calc'!D5)/(60*1000000)</f>
        <v>0</v>
      </c>
      <c r="E27" s="4">
        <f>($B27*360*'Post Duration Calc'!E5)/(60*1000000)</f>
        <v>0</v>
      </c>
      <c r="F27" s="4">
        <f>($B27*360*'Post Duration Calc'!F5)/(60*1000000)</f>
        <v>0</v>
      </c>
      <c r="G27" s="4">
        <f>($B27*360*'Post Duration Calc'!G5)/(60*1000000)</f>
        <v>0</v>
      </c>
      <c r="H27" s="4">
        <f>($B27*360*'Post Duration Calc'!H5)/(60*1000000)</f>
        <v>0</v>
      </c>
      <c r="I27" s="4">
        <f>($B27*360*'Post Duration Calc'!I5)/(60*1000000)</f>
        <v>0</v>
      </c>
      <c r="J27" s="4">
        <f>($B27*360*'Post Duration Calc'!J5)/(60*1000000)</f>
        <v>0</v>
      </c>
      <c r="K27" s="4">
        <f>($B27*360*'Post Duration Calc'!K5)/(60*1000000)</f>
        <v>0</v>
      </c>
      <c r="L27" s="4">
        <f>($B27*360*'Post Duration Calc'!L5)/(60*1000000)</f>
        <v>0</v>
      </c>
      <c r="M27" s="4">
        <f>($B27*360*'Post Duration Calc'!M5)/(60*1000000)</f>
        <v>0</v>
      </c>
      <c r="N27" s="4">
        <f>($B27*360*'Post Duration Calc'!N5)/(60*1000000)</f>
        <v>0</v>
      </c>
      <c r="O27" s="4">
        <f>($B27*360*'Post Duration Calc'!O5)/(60*1000000)</f>
        <v>0</v>
      </c>
      <c r="P27" s="4">
        <f>($B27*360*'Post Duration Calc'!P5)/(60*1000000)</f>
        <v>0</v>
      </c>
      <c r="Q27" s="4">
        <f>($B27*360*'Post Duration Calc'!Q5)/(60*1000000)</f>
        <v>0</v>
      </c>
      <c r="R27" s="4">
        <f>($B27*360*'Post Duration Calc'!R5)/(60*1000000)</f>
        <v>0</v>
      </c>
      <c r="T27" s="67"/>
      <c r="U27" s="2">
        <v>800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</row>
    <row r="28" spans="1:37" x14ac:dyDescent="0.25">
      <c r="A28" s="69"/>
      <c r="B28" s="20">
        <v>1000</v>
      </c>
      <c r="C28" s="4">
        <f>($B28*360*'Post Duration Calc'!C6)/(60*1000000)</f>
        <v>0</v>
      </c>
      <c r="D28" s="4">
        <f>($B28*360*'Post Duration Calc'!D6)/(60*1000000)</f>
        <v>1.092533474891328</v>
      </c>
      <c r="E28" s="4">
        <f>($B28*360*'Post Duration Calc'!E6)/(60*1000000)</f>
        <v>1.2387077771420545</v>
      </c>
      <c r="F28" s="4">
        <f>($B28*360*'Post Duration Calc'!F6)/(60*1000000)</f>
        <v>1.1583153999904896</v>
      </c>
      <c r="G28" s="4">
        <f>($B28*360*'Post Duration Calc'!G6)/(60*1000000)</f>
        <v>1.0528381833517824</v>
      </c>
      <c r="H28" s="4">
        <f>($B28*360*'Post Duration Calc'!H6)/(60*1000000)</f>
        <v>0</v>
      </c>
      <c r="I28" s="4">
        <f>($B28*360*'Post Duration Calc'!I6)/(60*1000000)</f>
        <v>0</v>
      </c>
      <c r="J28" s="4">
        <f>($B28*360*'Post Duration Calc'!J6)/(60*1000000)</f>
        <v>0</v>
      </c>
      <c r="K28" s="4">
        <f>($B28*360*'Post Duration Calc'!K6)/(60*1000000)</f>
        <v>0</v>
      </c>
      <c r="L28" s="4">
        <f>($B28*360*'Post Duration Calc'!L6)/(60*1000000)</f>
        <v>0</v>
      </c>
      <c r="M28" s="4">
        <f>($B28*360*'Post Duration Calc'!M6)/(60*1000000)</f>
        <v>0</v>
      </c>
      <c r="N28" s="4">
        <f>($B28*360*'Post Duration Calc'!N6)/(60*1000000)</f>
        <v>0</v>
      </c>
      <c r="O28" s="4">
        <f>($B28*360*'Post Duration Calc'!O6)/(60*1000000)</f>
        <v>0</v>
      </c>
      <c r="P28" s="4">
        <f>($B28*360*'Post Duration Calc'!P6)/(60*1000000)</f>
        <v>0</v>
      </c>
      <c r="Q28" s="4">
        <f>($B28*360*'Post Duration Calc'!Q6)/(60*1000000)</f>
        <v>0</v>
      </c>
      <c r="R28" s="4">
        <f>($B28*360*'Post Duration Calc'!R6)/(60*1000000)</f>
        <v>0</v>
      </c>
      <c r="T28" s="67"/>
      <c r="U28" s="2">
        <v>1000</v>
      </c>
      <c r="V28" s="4">
        <v>0</v>
      </c>
      <c r="W28" s="4">
        <v>1.092533474891328</v>
      </c>
      <c r="X28" s="4">
        <v>1.2387077771420545</v>
      </c>
      <c r="Y28" s="4">
        <v>1.1583153999904896</v>
      </c>
      <c r="Z28" s="4">
        <v>1.0528381833517824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</row>
    <row r="29" spans="1:37" x14ac:dyDescent="0.25">
      <c r="A29" s="69"/>
      <c r="B29" s="20">
        <v>1200</v>
      </c>
      <c r="C29" s="4">
        <f>($B29*360*'Post Duration Calc'!C7)/(60*1000000)</f>
        <v>0</v>
      </c>
      <c r="D29" s="4">
        <f>($B29*360*'Post Duration Calc'!D7)/(60*1000000)</f>
        <v>1.3262012860992769</v>
      </c>
      <c r="E29" s="4">
        <f>($B29*360*'Post Duration Calc'!E7)/(60*1000000)</f>
        <v>1.4048480474918092</v>
      </c>
      <c r="F29" s="4">
        <f>($B29*360*'Post Duration Calc'!F7)/(60*1000000)</f>
        <v>1.3007610749692571</v>
      </c>
      <c r="G29" s="4">
        <f>($B29*360*'Post Duration Calc'!G7)/(60*1000000)</f>
        <v>1.1519999999999997</v>
      </c>
      <c r="H29" s="4">
        <f>($B29*360*'Post Duration Calc'!H7)/(60*1000000)</f>
        <v>1.1519999999999999</v>
      </c>
      <c r="I29" s="4">
        <f>($B29*360*'Post Duration Calc'!I7)/(60*1000000)</f>
        <v>0</v>
      </c>
      <c r="J29" s="4">
        <f>($B29*360*'Post Duration Calc'!J7)/(60*1000000)</f>
        <v>0</v>
      </c>
      <c r="K29" s="4">
        <f>($B29*360*'Post Duration Calc'!K7)/(60*1000000)</f>
        <v>0</v>
      </c>
      <c r="L29" s="4">
        <f>($B29*360*'Post Duration Calc'!L7)/(60*1000000)</f>
        <v>0</v>
      </c>
      <c r="M29" s="4">
        <f>($B29*360*'Post Duration Calc'!M7)/(60*1000000)</f>
        <v>0</v>
      </c>
      <c r="N29" s="4">
        <f>($B29*360*'Post Duration Calc'!N7)/(60*1000000)</f>
        <v>0</v>
      </c>
      <c r="O29" s="4">
        <f>($B29*360*'Post Duration Calc'!O7)/(60*1000000)</f>
        <v>0</v>
      </c>
      <c r="P29" s="4">
        <f>($B29*360*'Post Duration Calc'!P7)/(60*1000000)</f>
        <v>0</v>
      </c>
      <c r="Q29" s="4">
        <f>($B29*360*'Post Duration Calc'!Q7)/(60*1000000)</f>
        <v>0</v>
      </c>
      <c r="R29" s="4">
        <f>($B29*360*'Post Duration Calc'!R7)/(60*1000000)</f>
        <v>0</v>
      </c>
      <c r="T29" s="67"/>
      <c r="U29" s="2">
        <v>1200</v>
      </c>
      <c r="V29" s="4">
        <v>0</v>
      </c>
      <c r="W29" s="4">
        <v>1.3262012860992769</v>
      </c>
      <c r="X29" s="4">
        <v>1.4048480474918092</v>
      </c>
      <c r="Y29" s="4">
        <v>1.3007610749692571</v>
      </c>
      <c r="Z29" s="4">
        <v>1.1519999999999997</v>
      </c>
      <c r="AA29" s="4">
        <v>1.1519999999999999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</row>
    <row r="30" spans="1:37" x14ac:dyDescent="0.25">
      <c r="A30" s="69"/>
      <c r="B30" s="20">
        <v>1400</v>
      </c>
      <c r="C30" s="4">
        <f>($B30*360*'Post Duration Calc'!C8)/(60*1000000)</f>
        <v>0</v>
      </c>
      <c r="D30" s="4">
        <f>($B30*360*'Post Duration Calc'!D8)/(60*1000000)</f>
        <v>1.5295468648478592</v>
      </c>
      <c r="E30" s="4">
        <f>($B30*360*'Post Duration Calc'!E8)/(60*1000000)</f>
        <v>1.5433647717075301</v>
      </c>
      <c r="F30" s="4">
        <f>($B30*360*'Post Duration Calc'!F8)/(60*1000000)</f>
        <v>1.4308154436953395</v>
      </c>
      <c r="G30" s="4">
        <f>($B30*360*'Post Duration Calc'!G8)/(60*1000000)</f>
        <v>1.3440000000000001</v>
      </c>
      <c r="H30" s="4">
        <f>($B30*360*'Post Duration Calc'!H8)/(60*1000000)</f>
        <v>1.3440000000000001</v>
      </c>
      <c r="I30" s="4">
        <f>($B30*360*'Post Duration Calc'!I8)/(60*1000000)</f>
        <v>1.3440000000000001</v>
      </c>
      <c r="J30" s="4">
        <f>($B30*360*'Post Duration Calc'!J8)/(60*1000000)</f>
        <v>0</v>
      </c>
      <c r="K30" s="4">
        <f>($B30*360*'Post Duration Calc'!K8)/(60*1000000)</f>
        <v>0</v>
      </c>
      <c r="L30" s="4">
        <f>($B30*360*'Post Duration Calc'!L8)/(60*1000000)</f>
        <v>0</v>
      </c>
      <c r="M30" s="4">
        <f>($B30*360*'Post Duration Calc'!M8)/(60*1000000)</f>
        <v>0</v>
      </c>
      <c r="N30" s="4">
        <f>($B30*360*'Post Duration Calc'!N8)/(60*1000000)</f>
        <v>0</v>
      </c>
      <c r="O30" s="4">
        <f>($B30*360*'Post Duration Calc'!O8)/(60*1000000)</f>
        <v>0</v>
      </c>
      <c r="P30" s="4">
        <f>($B30*360*'Post Duration Calc'!P8)/(60*1000000)</f>
        <v>0</v>
      </c>
      <c r="Q30" s="4">
        <f>($B30*360*'Post Duration Calc'!Q8)/(60*1000000)</f>
        <v>0</v>
      </c>
      <c r="R30" s="4">
        <f>($B30*360*'Post Duration Calc'!R8)/(60*1000000)</f>
        <v>0</v>
      </c>
      <c r="T30" s="67"/>
      <c r="U30" s="2">
        <v>1400</v>
      </c>
      <c r="V30" s="4">
        <v>0</v>
      </c>
      <c r="W30" s="4">
        <v>1.5295468648478592</v>
      </c>
      <c r="X30" s="4">
        <v>1.5433647717075301</v>
      </c>
      <c r="Y30" s="4">
        <v>1.4308154436953395</v>
      </c>
      <c r="Z30" s="4">
        <v>1.3440000000000001</v>
      </c>
      <c r="AA30" s="4">
        <v>1.3440000000000001</v>
      </c>
      <c r="AB30" s="4">
        <v>1.3440000000000001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</row>
    <row r="31" spans="1:37" x14ac:dyDescent="0.25">
      <c r="A31" s="69"/>
      <c r="B31" s="20">
        <v>1550</v>
      </c>
      <c r="C31" s="4">
        <f>($B31*360*'Post Duration Calc'!C9)/(60*1000000)</f>
        <v>0</v>
      </c>
      <c r="D31" s="4">
        <f>($B31*360*'Post Duration Calc'!D9)/(60*1000000)</f>
        <v>1.6495440058359625</v>
      </c>
      <c r="E31" s="4">
        <f>($B31*360*'Post Duration Calc'!E9)/(60*1000000)</f>
        <v>1.6440789315607063</v>
      </c>
      <c r="F31" s="4">
        <f>($B31*360*'Post Duration Calc'!F9)/(60*1000000)</f>
        <v>1.488</v>
      </c>
      <c r="G31" s="4">
        <f>($B31*360*'Post Duration Calc'!G9)/(60*1000000)</f>
        <v>1.488</v>
      </c>
      <c r="H31" s="4">
        <f>($B31*360*'Post Duration Calc'!H9)/(60*1000000)</f>
        <v>1.4879999999999998</v>
      </c>
      <c r="I31" s="4">
        <f>($B31*360*'Post Duration Calc'!I9)/(60*1000000)</f>
        <v>1.488</v>
      </c>
      <c r="J31" s="4">
        <f>($B31*360*'Post Duration Calc'!J9)/(60*1000000)</f>
        <v>0</v>
      </c>
      <c r="K31" s="4">
        <f>($B31*360*'Post Duration Calc'!K9)/(60*1000000)</f>
        <v>0</v>
      </c>
      <c r="L31" s="4">
        <f>($B31*360*'Post Duration Calc'!L9)/(60*1000000)</f>
        <v>0</v>
      </c>
      <c r="M31" s="4">
        <f>($B31*360*'Post Duration Calc'!M9)/(60*1000000)</f>
        <v>0</v>
      </c>
      <c r="N31" s="4">
        <f>($B31*360*'Post Duration Calc'!N9)/(60*1000000)</f>
        <v>0</v>
      </c>
      <c r="O31" s="4">
        <f>($B31*360*'Post Duration Calc'!O9)/(60*1000000)</f>
        <v>0</v>
      </c>
      <c r="P31" s="4">
        <f>($B31*360*'Post Duration Calc'!P9)/(60*1000000)</f>
        <v>0</v>
      </c>
      <c r="Q31" s="4">
        <f>($B31*360*'Post Duration Calc'!Q9)/(60*1000000)</f>
        <v>0</v>
      </c>
      <c r="R31" s="4">
        <f>($B31*360*'Post Duration Calc'!R9)/(60*1000000)</f>
        <v>0</v>
      </c>
      <c r="T31" s="67"/>
      <c r="U31" s="2">
        <v>1550</v>
      </c>
      <c r="V31" s="4">
        <v>0</v>
      </c>
      <c r="W31" s="4">
        <v>1.6495440058359625</v>
      </c>
      <c r="X31" s="4">
        <v>1.6440789315607063</v>
      </c>
      <c r="Y31" s="4">
        <v>1.488</v>
      </c>
      <c r="Z31" s="4">
        <v>1.488</v>
      </c>
      <c r="AA31" s="4">
        <v>1.4879999999999998</v>
      </c>
      <c r="AB31" s="4">
        <v>1.488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</row>
    <row r="32" spans="1:37" x14ac:dyDescent="0.25">
      <c r="A32" s="69"/>
      <c r="B32" s="20">
        <v>1700</v>
      </c>
      <c r="C32" s="4">
        <f>($B32*360*'Post Duration Calc'!C10)/(60*1000000)</f>
        <v>0</v>
      </c>
      <c r="D32" s="4">
        <f>($B32*360*'Post Duration Calc'!D10)/(60*1000000)</f>
        <v>1.7394384732125376</v>
      </c>
      <c r="E32" s="4">
        <f>($B32*360*'Post Duration Calc'!E10)/(60*1000000)</f>
        <v>1.7268861427438442</v>
      </c>
      <c r="F32" s="4">
        <f>($B32*360*'Post Duration Calc'!F10)/(60*1000000)</f>
        <v>1.6319999999999999</v>
      </c>
      <c r="G32" s="4">
        <f>($B32*360*'Post Duration Calc'!G10)/(60*1000000)</f>
        <v>1.6319999999999999</v>
      </c>
      <c r="H32" s="4">
        <f>($B32*360*'Post Duration Calc'!H10)/(60*1000000)</f>
        <v>1.6319999999999999</v>
      </c>
      <c r="I32" s="4">
        <f>($B32*360*'Post Duration Calc'!I10)/(60*1000000)</f>
        <v>1.6319999999999999</v>
      </c>
      <c r="J32" s="4">
        <f>($B32*360*'Post Duration Calc'!J10)/(60*1000000)</f>
        <v>0</v>
      </c>
      <c r="K32" s="4">
        <f>($B32*360*'Post Duration Calc'!K10)/(60*1000000)</f>
        <v>0</v>
      </c>
      <c r="L32" s="4">
        <f>($B32*360*'Post Duration Calc'!L10)/(60*1000000)</f>
        <v>0</v>
      </c>
      <c r="M32" s="4">
        <f>($B32*360*'Post Duration Calc'!M10)/(60*1000000)</f>
        <v>0</v>
      </c>
      <c r="N32" s="4">
        <f>($B32*360*'Post Duration Calc'!N10)/(60*1000000)</f>
        <v>0</v>
      </c>
      <c r="O32" s="4">
        <f>($B32*360*'Post Duration Calc'!O10)/(60*1000000)</f>
        <v>0</v>
      </c>
      <c r="P32" s="4">
        <f>($B32*360*'Post Duration Calc'!P10)/(60*1000000)</f>
        <v>0</v>
      </c>
      <c r="Q32" s="4">
        <f>($B32*360*'Post Duration Calc'!Q10)/(60*1000000)</f>
        <v>0</v>
      </c>
      <c r="R32" s="4">
        <f>($B32*360*'Post Duration Calc'!R10)/(60*1000000)</f>
        <v>0</v>
      </c>
      <c r="T32" s="67"/>
      <c r="U32" s="2">
        <v>1700</v>
      </c>
      <c r="V32" s="4">
        <v>0</v>
      </c>
      <c r="W32" s="4">
        <v>1.7394384732125376</v>
      </c>
      <c r="X32" s="4">
        <v>1.7268861427438442</v>
      </c>
      <c r="Y32" s="4">
        <v>1.6319999999999999</v>
      </c>
      <c r="Z32" s="4">
        <v>1.6319999999999999</v>
      </c>
      <c r="AA32" s="4">
        <v>1.6319999999999999</v>
      </c>
      <c r="AB32" s="4">
        <v>1.6319999999999999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</row>
    <row r="33" spans="1:37" x14ac:dyDescent="0.25">
      <c r="A33" s="69"/>
      <c r="B33" s="20">
        <v>1800</v>
      </c>
      <c r="C33" s="4">
        <f>($B33*360*'Post Duration Calc'!C11)/(60*1000000)</f>
        <v>0</v>
      </c>
      <c r="D33" s="4">
        <f>($B33*360*'Post Duration Calc'!D11)/(60*1000000)</f>
        <v>1.7849041975401982</v>
      </c>
      <c r="E33" s="4">
        <f>($B33*360*'Post Duration Calc'!E11)/(60*1000000)</f>
        <v>1.7727068024152244</v>
      </c>
      <c r="F33" s="4">
        <f>($B33*360*'Post Duration Calc'!F11)/(60*1000000)</f>
        <v>1.7279999999999998</v>
      </c>
      <c r="G33" s="4">
        <f>($B33*360*'Post Duration Calc'!G11)/(60*1000000)</f>
        <v>1.728</v>
      </c>
      <c r="H33" s="4">
        <f>($B33*360*'Post Duration Calc'!H11)/(60*1000000)</f>
        <v>1.728</v>
      </c>
      <c r="I33" s="4">
        <f>($B33*360*'Post Duration Calc'!I11)/(60*1000000)</f>
        <v>1.728</v>
      </c>
      <c r="J33" s="4">
        <f>($B33*360*'Post Duration Calc'!J11)/(60*1000000)</f>
        <v>0</v>
      </c>
      <c r="K33" s="4">
        <f>($B33*360*'Post Duration Calc'!K11)/(60*1000000)</f>
        <v>0</v>
      </c>
      <c r="L33" s="4">
        <f>($B33*360*'Post Duration Calc'!L11)/(60*1000000)</f>
        <v>0</v>
      </c>
      <c r="M33" s="4">
        <f>($B33*360*'Post Duration Calc'!M11)/(60*1000000)</f>
        <v>0</v>
      </c>
      <c r="N33" s="4">
        <f>($B33*360*'Post Duration Calc'!N11)/(60*1000000)</f>
        <v>0</v>
      </c>
      <c r="O33" s="4">
        <f>($B33*360*'Post Duration Calc'!O11)/(60*1000000)</f>
        <v>0</v>
      </c>
      <c r="P33" s="4">
        <f>($B33*360*'Post Duration Calc'!P11)/(60*1000000)</f>
        <v>0</v>
      </c>
      <c r="Q33" s="4">
        <f>($B33*360*'Post Duration Calc'!Q11)/(60*1000000)</f>
        <v>0</v>
      </c>
      <c r="R33" s="4">
        <f>($B33*360*'Post Duration Calc'!R11)/(60*1000000)</f>
        <v>0</v>
      </c>
      <c r="T33" s="67"/>
      <c r="U33" s="2">
        <v>1800</v>
      </c>
      <c r="V33" s="4">
        <v>0</v>
      </c>
      <c r="W33" s="4">
        <v>1.7849041975401982</v>
      </c>
      <c r="X33" s="4">
        <v>1.7727068024152244</v>
      </c>
      <c r="Y33" s="4">
        <v>1.7279999999999998</v>
      </c>
      <c r="Z33" s="4">
        <v>1.728</v>
      </c>
      <c r="AA33" s="4">
        <v>1.728</v>
      </c>
      <c r="AB33" s="4">
        <v>1.728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</row>
    <row r="34" spans="1:37" x14ac:dyDescent="0.25">
      <c r="A34" s="69"/>
      <c r="B34" s="20">
        <v>2000</v>
      </c>
      <c r="C34" s="4">
        <f>($B34*360*'Post Duration Calc'!C12)/(60*1000000)</f>
        <v>0</v>
      </c>
      <c r="D34" s="4">
        <f>($B34*360*'Post Duration Calc'!D12)/(60*1000000)</f>
        <v>1.9388528874347517</v>
      </c>
      <c r="E34" s="4">
        <f>($B34*360*'Post Duration Calc'!E12)/(60*1000000)</f>
        <v>1.92</v>
      </c>
      <c r="F34" s="4">
        <f>($B34*360*'Post Duration Calc'!F12)/(60*1000000)</f>
        <v>1.92</v>
      </c>
      <c r="G34" s="4">
        <f>($B34*360*'Post Duration Calc'!G12)/(60*1000000)</f>
        <v>1.92</v>
      </c>
      <c r="H34" s="4">
        <f>($B34*360*'Post Duration Calc'!H12)/(60*1000000)</f>
        <v>1.92</v>
      </c>
      <c r="I34" s="4">
        <f>($B34*360*'Post Duration Calc'!I12)/(60*1000000)</f>
        <v>0</v>
      </c>
      <c r="J34" s="4">
        <f>($B34*360*'Post Duration Calc'!J12)/(60*1000000)</f>
        <v>0</v>
      </c>
      <c r="K34" s="4">
        <f>($B34*360*'Post Duration Calc'!K12)/(60*1000000)</f>
        <v>0</v>
      </c>
      <c r="L34" s="4">
        <f>($B34*360*'Post Duration Calc'!L12)/(60*1000000)</f>
        <v>0</v>
      </c>
      <c r="M34" s="4">
        <f>($B34*360*'Post Duration Calc'!M12)/(60*1000000)</f>
        <v>0</v>
      </c>
      <c r="N34" s="4">
        <f>($B34*360*'Post Duration Calc'!N12)/(60*1000000)</f>
        <v>0</v>
      </c>
      <c r="O34" s="4">
        <f>($B34*360*'Post Duration Calc'!O12)/(60*1000000)</f>
        <v>0</v>
      </c>
      <c r="P34" s="4">
        <f>($B34*360*'Post Duration Calc'!P12)/(60*1000000)</f>
        <v>0</v>
      </c>
      <c r="Q34" s="4">
        <f>($B34*360*'Post Duration Calc'!Q12)/(60*1000000)</f>
        <v>0</v>
      </c>
      <c r="R34" s="4">
        <f>($B34*360*'Post Duration Calc'!R12)/(60*1000000)</f>
        <v>0</v>
      </c>
      <c r="T34" s="67"/>
      <c r="U34" s="2">
        <v>2000</v>
      </c>
      <c r="V34" s="4">
        <v>0</v>
      </c>
      <c r="W34" s="4">
        <v>1.9388528874347517</v>
      </c>
      <c r="X34" s="4">
        <v>1.92</v>
      </c>
      <c r="Y34" s="4">
        <v>1.92</v>
      </c>
      <c r="Z34" s="4">
        <v>1.92</v>
      </c>
      <c r="AA34" s="4">
        <v>1.92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</row>
    <row r="35" spans="1:37" x14ac:dyDescent="0.25">
      <c r="A35" s="69"/>
      <c r="B35" s="20">
        <v>2200</v>
      </c>
      <c r="C35" s="4">
        <f>($B35*360*'Post Duration Calc'!C13)/(60*1000000)</f>
        <v>0</v>
      </c>
      <c r="D35" s="4">
        <f>($B35*360*'Post Duration Calc'!D13)/(60*1000000)</f>
        <v>0</v>
      </c>
      <c r="E35" s="4">
        <f>($B35*360*'Post Duration Calc'!E13)/(60*1000000)</f>
        <v>0</v>
      </c>
      <c r="F35" s="4">
        <f>($B35*360*'Post Duration Calc'!F13)/(60*1000000)</f>
        <v>0</v>
      </c>
      <c r="G35" s="4">
        <f>($B35*360*'Post Duration Calc'!G13)/(60*1000000)</f>
        <v>0</v>
      </c>
      <c r="H35" s="4">
        <f>($B35*360*'Post Duration Calc'!H13)/(60*1000000)</f>
        <v>0</v>
      </c>
      <c r="I35" s="4">
        <f>($B35*360*'Post Duration Calc'!I13)/(60*1000000)</f>
        <v>0</v>
      </c>
      <c r="J35" s="4">
        <f>($B35*360*'Post Duration Calc'!J13)/(60*1000000)</f>
        <v>0</v>
      </c>
      <c r="K35" s="4">
        <f>($B35*360*'Post Duration Calc'!K13)/(60*1000000)</f>
        <v>0</v>
      </c>
      <c r="L35" s="4">
        <f>($B35*360*'Post Duration Calc'!L13)/(60*1000000)</f>
        <v>0</v>
      </c>
      <c r="M35" s="4">
        <f>($B35*360*'Post Duration Calc'!M13)/(60*1000000)</f>
        <v>0</v>
      </c>
      <c r="N35" s="4">
        <f>($B35*360*'Post Duration Calc'!N13)/(60*1000000)</f>
        <v>0</v>
      </c>
      <c r="O35" s="4">
        <f>($B35*360*'Post Duration Calc'!O13)/(60*1000000)</f>
        <v>0</v>
      </c>
      <c r="P35" s="4">
        <f>($B35*360*'Post Duration Calc'!P13)/(60*1000000)</f>
        <v>0</v>
      </c>
      <c r="Q35" s="4">
        <f>($B35*360*'Post Duration Calc'!Q13)/(60*1000000)</f>
        <v>0</v>
      </c>
      <c r="R35" s="4">
        <f>($B35*360*'Post Duration Calc'!R13)/(60*1000000)</f>
        <v>0</v>
      </c>
      <c r="T35" s="67"/>
      <c r="U35" s="2">
        <v>2200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</row>
    <row r="36" spans="1:37" x14ac:dyDescent="0.25">
      <c r="A36" s="69"/>
      <c r="B36" s="20">
        <v>2400</v>
      </c>
      <c r="C36" s="4">
        <f>($B36*360*'Post Duration Calc'!C14)/(60*1000000)</f>
        <v>0</v>
      </c>
      <c r="D36" s="4">
        <f>($B36*360*'Post Duration Calc'!D14)/(60*1000000)</f>
        <v>0</v>
      </c>
      <c r="E36" s="4">
        <f>($B36*360*'Post Duration Calc'!E14)/(60*1000000)</f>
        <v>0</v>
      </c>
      <c r="F36" s="4">
        <f>($B36*360*'Post Duration Calc'!F14)/(60*1000000)</f>
        <v>0</v>
      </c>
      <c r="G36" s="4">
        <f>($B36*360*'Post Duration Calc'!G14)/(60*1000000)</f>
        <v>0</v>
      </c>
      <c r="H36" s="4">
        <f>($B36*360*'Post Duration Calc'!H14)/(60*1000000)</f>
        <v>0</v>
      </c>
      <c r="I36" s="4">
        <f>($B36*360*'Post Duration Calc'!I14)/(60*1000000)</f>
        <v>0</v>
      </c>
      <c r="J36" s="4">
        <f>($B36*360*'Post Duration Calc'!J14)/(60*1000000)</f>
        <v>0</v>
      </c>
      <c r="K36" s="4">
        <f>($B36*360*'Post Duration Calc'!K14)/(60*1000000)</f>
        <v>0</v>
      </c>
      <c r="L36" s="4">
        <f>($B36*360*'Post Duration Calc'!L14)/(60*1000000)</f>
        <v>0</v>
      </c>
      <c r="M36" s="4">
        <f>($B36*360*'Post Duration Calc'!M14)/(60*1000000)</f>
        <v>0</v>
      </c>
      <c r="N36" s="4">
        <f>($B36*360*'Post Duration Calc'!N14)/(60*1000000)</f>
        <v>0</v>
      </c>
      <c r="O36" s="4">
        <f>($B36*360*'Post Duration Calc'!O14)/(60*1000000)</f>
        <v>0</v>
      </c>
      <c r="P36" s="4">
        <f>($B36*360*'Post Duration Calc'!P14)/(60*1000000)</f>
        <v>0</v>
      </c>
      <c r="Q36" s="4">
        <f>($B36*360*'Post Duration Calc'!Q14)/(60*1000000)</f>
        <v>0</v>
      </c>
      <c r="R36" s="4">
        <f>($B36*360*'Post Duration Calc'!R14)/(60*1000000)</f>
        <v>0</v>
      </c>
      <c r="T36" s="67"/>
      <c r="U36" s="2">
        <v>2400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</row>
    <row r="37" spans="1:37" x14ac:dyDescent="0.25">
      <c r="A37" s="69"/>
      <c r="B37" s="20">
        <v>2600</v>
      </c>
      <c r="C37" s="4">
        <f>($B37*360*'Post Duration Calc'!C15)/(60*1000000)</f>
        <v>0</v>
      </c>
      <c r="D37" s="4">
        <f>($B37*360*'Post Duration Calc'!D15)/(60*1000000)</f>
        <v>0</v>
      </c>
      <c r="E37" s="4">
        <f>($B37*360*'Post Duration Calc'!E15)/(60*1000000)</f>
        <v>0</v>
      </c>
      <c r="F37" s="4">
        <f>($B37*360*'Post Duration Calc'!F15)/(60*1000000)</f>
        <v>0</v>
      </c>
      <c r="G37" s="4">
        <f>($B37*360*'Post Duration Calc'!G15)/(60*1000000)</f>
        <v>0</v>
      </c>
      <c r="H37" s="4">
        <f>($B37*360*'Post Duration Calc'!H15)/(60*1000000)</f>
        <v>0</v>
      </c>
      <c r="I37" s="4">
        <f>($B37*360*'Post Duration Calc'!I15)/(60*1000000)</f>
        <v>0</v>
      </c>
      <c r="J37" s="4">
        <f>($B37*360*'Post Duration Calc'!J15)/(60*1000000)</f>
        <v>0</v>
      </c>
      <c r="K37" s="4">
        <f>($B37*360*'Post Duration Calc'!K15)/(60*1000000)</f>
        <v>0</v>
      </c>
      <c r="L37" s="4">
        <f>($B37*360*'Post Duration Calc'!L15)/(60*1000000)</f>
        <v>0</v>
      </c>
      <c r="M37" s="4">
        <f>($B37*360*'Post Duration Calc'!M15)/(60*1000000)</f>
        <v>0</v>
      </c>
      <c r="N37" s="4">
        <f>($B37*360*'Post Duration Calc'!N15)/(60*1000000)</f>
        <v>0</v>
      </c>
      <c r="O37" s="4">
        <f>($B37*360*'Post Duration Calc'!O15)/(60*1000000)</f>
        <v>0</v>
      </c>
      <c r="P37" s="4">
        <f>($B37*360*'Post Duration Calc'!P15)/(60*1000000)</f>
        <v>0</v>
      </c>
      <c r="Q37" s="4">
        <f>($B37*360*'Post Duration Calc'!Q15)/(60*1000000)</f>
        <v>0</v>
      </c>
      <c r="R37" s="4">
        <f>($B37*360*'Post Duration Calc'!R15)/(60*1000000)</f>
        <v>0</v>
      </c>
      <c r="T37" s="67"/>
      <c r="U37" s="2">
        <v>2600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</row>
    <row r="38" spans="1:37" x14ac:dyDescent="0.25">
      <c r="A38" s="69"/>
      <c r="B38" s="20">
        <v>2800</v>
      </c>
      <c r="C38" s="4">
        <f>($B38*360*'Post Duration Calc'!C16)/(60*1000000)</f>
        <v>0</v>
      </c>
      <c r="D38" s="4">
        <f>($B38*360*'Post Duration Calc'!D16)/(60*1000000)</f>
        <v>0</v>
      </c>
      <c r="E38" s="4">
        <f>($B38*360*'Post Duration Calc'!E16)/(60*1000000)</f>
        <v>0</v>
      </c>
      <c r="F38" s="4">
        <f>($B38*360*'Post Duration Calc'!F16)/(60*1000000)</f>
        <v>0</v>
      </c>
      <c r="G38" s="4">
        <f>($B38*360*'Post Duration Calc'!G16)/(60*1000000)</f>
        <v>0</v>
      </c>
      <c r="H38" s="4">
        <f>($B38*360*'Post Duration Calc'!H16)/(60*1000000)</f>
        <v>0</v>
      </c>
      <c r="I38" s="4">
        <f>($B38*360*'Post Duration Calc'!I16)/(60*1000000)</f>
        <v>0</v>
      </c>
      <c r="J38" s="4">
        <f>($B38*360*'Post Duration Calc'!J16)/(60*1000000)</f>
        <v>0</v>
      </c>
      <c r="K38" s="4">
        <f>($B38*360*'Post Duration Calc'!K16)/(60*1000000)</f>
        <v>0</v>
      </c>
      <c r="L38" s="4">
        <f>($B38*360*'Post Duration Calc'!L16)/(60*1000000)</f>
        <v>0</v>
      </c>
      <c r="M38" s="4">
        <f>($B38*360*'Post Duration Calc'!M16)/(60*1000000)</f>
        <v>0</v>
      </c>
      <c r="N38" s="4">
        <f>($B38*360*'Post Duration Calc'!N16)/(60*1000000)</f>
        <v>0</v>
      </c>
      <c r="O38" s="4">
        <f>($B38*360*'Post Duration Calc'!O16)/(60*1000000)</f>
        <v>3.6411274497884158</v>
      </c>
      <c r="P38" s="4">
        <f>($B38*360*'Post Duration Calc'!P16)/(60*1000000)</f>
        <v>3.8858671389202555</v>
      </c>
      <c r="Q38" s="4">
        <f>($B38*360*'Post Duration Calc'!Q16)/(60*1000000)</f>
        <v>4.1304998714189054</v>
      </c>
      <c r="R38" s="4">
        <f>($B38*360*'Post Duration Calc'!R16)/(60*1000000)</f>
        <v>4.2298819014135036</v>
      </c>
      <c r="T38" s="67"/>
      <c r="U38" s="2">
        <v>2800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3.6411274497884158</v>
      </c>
      <c r="AI38" s="4">
        <v>3.8858671389202555</v>
      </c>
      <c r="AJ38" s="4">
        <v>4.1304998714189054</v>
      </c>
      <c r="AK38" s="4">
        <v>4.2298819014135036</v>
      </c>
    </row>
    <row r="39" spans="1:37" x14ac:dyDescent="0.25">
      <c r="A39" s="69"/>
      <c r="B39" s="20">
        <v>2900</v>
      </c>
      <c r="C39" s="4">
        <f>($B39*360*'Post Duration Calc'!C17)/(60*1000000)</f>
        <v>0</v>
      </c>
      <c r="D39" s="4">
        <f>($B39*360*'Post Duration Calc'!D17)/(60*1000000)</f>
        <v>0</v>
      </c>
      <c r="E39" s="4">
        <f>($B39*360*'Post Duration Calc'!E17)/(60*1000000)</f>
        <v>0</v>
      </c>
      <c r="F39" s="4">
        <f>($B39*360*'Post Duration Calc'!F17)/(60*1000000)</f>
        <v>0</v>
      </c>
      <c r="G39" s="4">
        <f>($B39*360*'Post Duration Calc'!G17)/(60*1000000)</f>
        <v>0</v>
      </c>
      <c r="H39" s="4">
        <f>($B39*360*'Post Duration Calc'!H17)/(60*1000000)</f>
        <v>0</v>
      </c>
      <c r="I39" s="4">
        <f>($B39*360*'Post Duration Calc'!I17)/(60*1000000)</f>
        <v>0</v>
      </c>
      <c r="J39" s="4">
        <f>($B39*360*'Post Duration Calc'!J17)/(60*1000000)</f>
        <v>0</v>
      </c>
      <c r="K39" s="4">
        <f>($B39*360*'Post Duration Calc'!K17)/(60*1000000)</f>
        <v>0</v>
      </c>
      <c r="L39" s="4">
        <f>($B39*360*'Post Duration Calc'!L17)/(60*1000000)</f>
        <v>0</v>
      </c>
      <c r="M39" s="4">
        <f>($B39*360*'Post Duration Calc'!M17)/(60*1000000)</f>
        <v>0</v>
      </c>
      <c r="N39" s="4">
        <f>($B39*360*'Post Duration Calc'!N17)/(60*1000000)</f>
        <v>3.988995638589611</v>
      </c>
      <c r="O39" s="4">
        <f>($B39*360*'Post Duration Calc'!O17)/(60*1000000)</f>
        <v>4.175086219210864</v>
      </c>
      <c r="P39" s="4">
        <f>($B39*360*'Post Duration Calc'!P17)/(60*1000000)</f>
        <v>4.3571956342108642</v>
      </c>
      <c r="Q39" s="4">
        <f>($B39*360*'Post Duration Calc'!Q17)/(60*1000000)</f>
        <v>4.420538125573926</v>
      </c>
      <c r="R39" s="4">
        <f>($B39*360*'Post Duration Calc'!R17)/(60*1000000)</f>
        <v>4.4920681874967574</v>
      </c>
      <c r="T39" s="67"/>
      <c r="U39" s="2">
        <v>2900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3.988995638589611</v>
      </c>
      <c r="AH39" s="4">
        <v>4.175086219210864</v>
      </c>
      <c r="AI39" s="4">
        <v>4.3571956342108642</v>
      </c>
      <c r="AJ39" s="4">
        <v>4.420538125573926</v>
      </c>
      <c r="AK39" s="4">
        <v>4.4920681874967574</v>
      </c>
    </row>
    <row r="40" spans="1:37" x14ac:dyDescent="0.25">
      <c r="A40" s="69"/>
      <c r="B40" s="20">
        <v>3000</v>
      </c>
      <c r="C40" s="4">
        <f>($B40*360*'Post Duration Calc'!C18)/(60*1000000)</f>
        <v>0</v>
      </c>
      <c r="D40" s="4">
        <f>($B40*360*'Post Duration Calc'!D18)/(60*1000000)</f>
        <v>0</v>
      </c>
      <c r="E40" s="4">
        <f>($B40*360*'Post Duration Calc'!E18)/(60*1000000)</f>
        <v>0</v>
      </c>
      <c r="F40" s="4">
        <f>($B40*360*'Post Duration Calc'!F18)/(60*1000000)</f>
        <v>0</v>
      </c>
      <c r="G40" s="4">
        <f>($B40*360*'Post Duration Calc'!G18)/(60*1000000)</f>
        <v>0</v>
      </c>
      <c r="H40" s="4">
        <f>($B40*360*'Post Duration Calc'!H18)/(60*1000000)</f>
        <v>0</v>
      </c>
      <c r="I40" s="4">
        <f>($B40*360*'Post Duration Calc'!I18)/(60*1000000)</f>
        <v>0</v>
      </c>
      <c r="J40" s="4">
        <f>($B40*360*'Post Duration Calc'!J18)/(60*1000000)</f>
        <v>0</v>
      </c>
      <c r="K40" s="4">
        <f>($B40*360*'Post Duration Calc'!K18)/(60*1000000)</f>
        <v>0</v>
      </c>
      <c r="L40" s="4">
        <f>($B40*360*'Post Duration Calc'!L18)/(60*1000000)</f>
        <v>0</v>
      </c>
      <c r="M40" s="4">
        <f>($B40*360*'Post Duration Calc'!M18)/(60*1000000)</f>
        <v>0</v>
      </c>
      <c r="N40" s="4">
        <f>($B40*360*'Post Duration Calc'!N18)/(60*1000000)</f>
        <v>4.1192118845132795</v>
      </c>
      <c r="O40" s="4">
        <f>($B40*360*'Post Duration Calc'!O18)/(60*1000000)</f>
        <v>4.4255355765202564</v>
      </c>
      <c r="P40" s="4">
        <f>($B40*360*'Post Duration Calc'!P18)/(60*1000000)</f>
        <v>4.4910621711544323</v>
      </c>
      <c r="Q40" s="4">
        <f>($B40*360*'Post Duration Calc'!Q18)/(60*1000000)</f>
        <v>4.5565887657886082</v>
      </c>
      <c r="R40" s="4">
        <f>($B40*360*'Post Duration Calc'!R18)/(60*1000000)</f>
        <v>4.622115360422784</v>
      </c>
      <c r="T40" s="67"/>
      <c r="U40" s="2">
        <v>3000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4.1192118845132795</v>
      </c>
      <c r="AH40" s="4">
        <v>4.4255355765202564</v>
      </c>
      <c r="AI40" s="4">
        <v>4.4910621711544323</v>
      </c>
      <c r="AJ40" s="4">
        <v>4.5565887657886082</v>
      </c>
      <c r="AK40" s="4">
        <v>4.622115360422784</v>
      </c>
    </row>
    <row r="41" spans="1:37" x14ac:dyDescent="0.25">
      <c r="A41" s="69"/>
      <c r="B41" s="20">
        <v>3200</v>
      </c>
      <c r="C41" s="4">
        <f>($B41*360*'Post Duration Calc'!C19)/(60*1000000)</f>
        <v>0</v>
      </c>
      <c r="D41" s="4">
        <f>($B41*360*'Post Duration Calc'!D19)/(60*1000000)</f>
        <v>0</v>
      </c>
      <c r="E41" s="4">
        <f>($B41*360*'Post Duration Calc'!E19)/(60*1000000)</f>
        <v>0</v>
      </c>
      <c r="F41" s="4">
        <f>($B41*360*'Post Duration Calc'!F19)/(60*1000000)</f>
        <v>0</v>
      </c>
      <c r="G41" s="4">
        <f>($B41*360*'Post Duration Calc'!G19)/(60*1000000)</f>
        <v>0</v>
      </c>
      <c r="H41" s="4">
        <f>($B41*360*'Post Duration Calc'!H19)/(60*1000000)</f>
        <v>0</v>
      </c>
      <c r="I41" s="4">
        <f>($B41*360*'Post Duration Calc'!I19)/(60*1000000)</f>
        <v>0</v>
      </c>
      <c r="J41" s="4">
        <f>($B41*360*'Post Duration Calc'!J19)/(60*1000000)</f>
        <v>0</v>
      </c>
      <c r="K41" s="4">
        <f>($B41*360*'Post Duration Calc'!K19)/(60*1000000)</f>
        <v>0</v>
      </c>
      <c r="L41" s="4">
        <f>($B41*360*'Post Duration Calc'!L19)/(60*1000000)</f>
        <v>4.323407093415935</v>
      </c>
      <c r="M41" s="4">
        <f>($B41*360*'Post Duration Calc'!M19)/(60*1000000)</f>
        <v>4.493412227312743</v>
      </c>
      <c r="N41" s="4">
        <f>($B41*360*'Post Duration Calc'!N19)/(60*1000000)</f>
        <v>4.6157286015999999</v>
      </c>
      <c r="O41" s="4">
        <f>($B41*360*'Post Duration Calc'!O19)/(60*1000000)</f>
        <v>4.6943605473127423</v>
      </c>
      <c r="P41" s="4">
        <f>($B41*360*'Post Duration Calc'!P19)/(60*1000000)</f>
        <v>4.7642557101961218</v>
      </c>
      <c r="Q41" s="4">
        <f>($B41*360*'Post Duration Calc'!Q19)/(60*1000000)</f>
        <v>4.8341507444725753</v>
      </c>
      <c r="R41" s="4">
        <f>($B41*360*'Post Duration Calc'!R19)/(60*1000000)</f>
        <v>4.8865719558764544</v>
      </c>
      <c r="T41" s="67"/>
      <c r="U41" s="2">
        <v>3200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4.323407093415935</v>
      </c>
      <c r="AF41" s="4">
        <v>4.493412227312743</v>
      </c>
      <c r="AG41" s="4">
        <v>4.6157286015999999</v>
      </c>
      <c r="AH41" s="4">
        <v>4.6943605473127423</v>
      </c>
      <c r="AI41" s="4">
        <v>4.7642557101961218</v>
      </c>
      <c r="AJ41" s="4">
        <v>4.8341507444725753</v>
      </c>
      <c r="AK41" s="4">
        <v>4.8865719558764544</v>
      </c>
    </row>
    <row r="42" spans="1:37" x14ac:dyDescent="0.25">
      <c r="A42" s="69"/>
      <c r="B42" s="20">
        <v>3300</v>
      </c>
      <c r="C42" s="4">
        <f>($B42*360*'Post Duration Calc'!C20)/(60*1000000)</f>
        <v>0</v>
      </c>
      <c r="D42" s="4">
        <f>($B42*360*'Post Duration Calc'!D20)/(60*1000000)</f>
        <v>0</v>
      </c>
      <c r="E42" s="4">
        <f>($B42*360*'Post Duration Calc'!E20)/(60*1000000)</f>
        <v>0</v>
      </c>
      <c r="F42" s="4">
        <f>($B42*360*'Post Duration Calc'!F20)/(60*1000000)</f>
        <v>0</v>
      </c>
      <c r="G42" s="4">
        <f>($B42*360*'Post Duration Calc'!G20)/(60*1000000)</f>
        <v>0</v>
      </c>
      <c r="H42" s="4">
        <f>($B42*360*'Post Duration Calc'!H20)/(60*1000000)</f>
        <v>0</v>
      </c>
      <c r="I42" s="4">
        <f>($B42*360*'Post Duration Calc'!I20)/(60*1000000)</f>
        <v>0</v>
      </c>
      <c r="J42" s="4">
        <f>($B42*360*'Post Duration Calc'!J20)/(60*1000000)</f>
        <v>0</v>
      </c>
      <c r="K42" s="4">
        <f>($B42*360*'Post Duration Calc'!K20)/(60*1000000)</f>
        <v>0</v>
      </c>
      <c r="L42" s="4">
        <f>($B42*360*'Post Duration Calc'!L20)/(60*1000000)</f>
        <v>4.5110443970714016</v>
      </c>
      <c r="M42" s="4">
        <f>($B42*360*'Post Duration Calc'!M20)/(60*1000000)</f>
        <v>4.6700166970039607</v>
      </c>
      <c r="N42" s="4">
        <f>($B42*360*'Post Duration Calc'!N20)/(60*1000000)</f>
        <v>0</v>
      </c>
      <c r="O42" s="4">
        <f>($B42*360*'Post Duration Calc'!O20)/(60*1000000)</f>
        <v>0</v>
      </c>
      <c r="P42" s="4">
        <f>($B42*360*'Post Duration Calc'!P20)/(60*1000000)</f>
        <v>0</v>
      </c>
      <c r="Q42" s="4">
        <f>($B42*360*'Post Duration Calc'!Q20)/(60*1000000)</f>
        <v>0</v>
      </c>
      <c r="R42" s="4">
        <f>($B42*360*'Post Duration Calc'!R20)/(60*1000000)</f>
        <v>0</v>
      </c>
      <c r="T42" s="67"/>
      <c r="U42" s="2">
        <v>3300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4.5110443970714016</v>
      </c>
      <c r="AF42" s="4">
        <v>4.6700166970039607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</row>
    <row r="43" spans="1:37" x14ac:dyDescent="0.25">
      <c r="A43" s="69"/>
      <c r="B43" s="20">
        <v>3500</v>
      </c>
      <c r="C43" s="4">
        <f>($B43*360*'Post Duration Calc'!C21)/(60*1000000)</f>
        <v>0</v>
      </c>
      <c r="D43" s="4">
        <f>($B43*360*'Post Duration Calc'!D21)/(60*1000000)</f>
        <v>0</v>
      </c>
      <c r="E43" s="4">
        <f>($B43*360*'Post Duration Calc'!E21)/(60*1000000)</f>
        <v>0</v>
      </c>
      <c r="F43" s="4">
        <f>($B43*360*'Post Duration Calc'!F21)/(60*1000000)</f>
        <v>0</v>
      </c>
      <c r="G43" s="4">
        <f>($B43*360*'Post Duration Calc'!G21)/(60*1000000)</f>
        <v>0</v>
      </c>
      <c r="H43" s="4">
        <f>($B43*360*'Post Duration Calc'!H21)/(60*1000000)</f>
        <v>0</v>
      </c>
      <c r="I43" s="4">
        <f>($B43*360*'Post Duration Calc'!I21)/(60*1000000)</f>
        <v>0</v>
      </c>
      <c r="J43" s="4">
        <f>($B43*360*'Post Duration Calc'!J21)/(60*1000000)</f>
        <v>0</v>
      </c>
      <c r="K43" s="4">
        <f>($B43*360*'Post Duration Calc'!K21)/(60*1000000)</f>
        <v>0</v>
      </c>
      <c r="L43" s="4">
        <f>($B43*360*'Post Duration Calc'!L21)/(60*1000000)</f>
        <v>0</v>
      </c>
      <c r="M43" s="4">
        <f>($B43*360*'Post Duration Calc'!M21)/(60*1000000)</f>
        <v>0</v>
      </c>
      <c r="N43" s="4">
        <f>($B43*360*'Post Duration Calc'!N21)/(60*1000000)</f>
        <v>0</v>
      </c>
      <c r="O43" s="4">
        <f>($B43*360*'Post Duration Calc'!O21)/(60*1000000)</f>
        <v>0</v>
      </c>
      <c r="P43" s="4">
        <f>($B43*360*'Post Duration Calc'!P21)/(60*1000000)</f>
        <v>0</v>
      </c>
      <c r="Q43" s="4">
        <f>($B43*360*'Post Duration Calc'!Q21)/(60*1000000)</f>
        <v>0</v>
      </c>
      <c r="R43" s="4">
        <f>($B43*360*'Post Duration Calc'!R21)/(60*1000000)</f>
        <v>0</v>
      </c>
      <c r="T43" s="67"/>
      <c r="U43" s="2">
        <v>3500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</row>
  </sheetData>
  <sheetProtection password="BAE5" sheet="1" objects="1" scenarios="1"/>
  <mergeCells count="12">
    <mergeCell ref="A25:A43"/>
    <mergeCell ref="A1:B2"/>
    <mergeCell ref="C1:R1"/>
    <mergeCell ref="T1:U2"/>
    <mergeCell ref="V1:AK1"/>
    <mergeCell ref="A3:A21"/>
    <mergeCell ref="T3:T21"/>
    <mergeCell ref="A23:B24"/>
    <mergeCell ref="C23:R23"/>
    <mergeCell ref="T23:U24"/>
    <mergeCell ref="V23:AK23"/>
    <mergeCell ref="T25:T43"/>
  </mergeCells>
  <conditionalFormatting sqref="C3:R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R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5:AK4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AK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AK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5:AK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B050"/>
  </sheetPr>
  <dimension ref="A1:W68"/>
  <sheetViews>
    <sheetView zoomScaleNormal="100" workbookViewId="0">
      <selection activeCell="C3" sqref="C3:K13"/>
    </sheetView>
  </sheetViews>
  <sheetFormatPr defaultColWidth="8.85546875" defaultRowHeight="15" x14ac:dyDescent="0.25"/>
  <cols>
    <col min="1" max="1" width="5.140625" style="9" bestFit="1" customWidth="1"/>
    <col min="2" max="2" width="3" style="9" bestFit="1" customWidth="1"/>
    <col min="3" max="9" width="5.140625" style="9" bestFit="1" customWidth="1"/>
    <col min="10" max="11" width="4" style="9" bestFit="1" customWidth="1"/>
    <col min="12" max="12" width="8.85546875" style="9"/>
    <col min="13" max="13" width="5.140625" style="9" bestFit="1" customWidth="1"/>
    <col min="14" max="14" width="3" style="9" bestFit="1" customWidth="1"/>
    <col min="15" max="21" width="5.140625" style="9" bestFit="1" customWidth="1"/>
    <col min="22" max="23" width="4" style="9" bestFit="1" customWidth="1"/>
    <col min="24" max="16384" width="8.85546875" style="9"/>
  </cols>
  <sheetData>
    <row r="1" spans="1:23" x14ac:dyDescent="0.25">
      <c r="A1" s="51" t="s">
        <v>1</v>
      </c>
      <c r="B1" s="51"/>
      <c r="C1" s="50" t="s">
        <v>11</v>
      </c>
      <c r="D1" s="50"/>
      <c r="E1" s="50"/>
      <c r="F1" s="50"/>
      <c r="G1" s="50"/>
      <c r="H1" s="50"/>
      <c r="I1" s="50"/>
      <c r="J1" s="50"/>
      <c r="K1" s="50"/>
      <c r="M1" s="47" t="s">
        <v>0</v>
      </c>
      <c r="N1" s="47"/>
      <c r="O1" s="46" t="s">
        <v>11</v>
      </c>
      <c r="P1" s="46"/>
      <c r="Q1" s="46"/>
      <c r="R1" s="46"/>
      <c r="S1" s="46"/>
      <c r="T1" s="46"/>
      <c r="U1" s="46"/>
      <c r="V1" s="46"/>
      <c r="W1" s="46"/>
    </row>
    <row r="2" spans="1:23" x14ac:dyDescent="0.25">
      <c r="A2" s="51"/>
      <c r="B2" s="51"/>
      <c r="C2" s="17">
        <v>9</v>
      </c>
      <c r="D2" s="17">
        <v>15</v>
      </c>
      <c r="E2" s="17">
        <v>20</v>
      </c>
      <c r="F2" s="17">
        <v>25</v>
      </c>
      <c r="G2" s="17">
        <v>30</v>
      </c>
      <c r="H2" s="17">
        <v>40</v>
      </c>
      <c r="I2" s="17">
        <v>50</v>
      </c>
      <c r="J2" s="17">
        <v>100</v>
      </c>
      <c r="K2" s="17">
        <v>160</v>
      </c>
      <c r="M2" s="47"/>
      <c r="N2" s="47"/>
      <c r="O2" s="7">
        <v>9</v>
      </c>
      <c r="P2" s="7">
        <v>15</v>
      </c>
      <c r="Q2" s="7">
        <v>20</v>
      </c>
      <c r="R2" s="7">
        <v>25</v>
      </c>
      <c r="S2" s="7">
        <v>30</v>
      </c>
      <c r="T2" s="7">
        <v>40</v>
      </c>
      <c r="U2" s="7">
        <v>50</v>
      </c>
      <c r="V2" s="7">
        <v>100</v>
      </c>
      <c r="W2" s="7">
        <v>160</v>
      </c>
    </row>
    <row r="3" spans="1:23" x14ac:dyDescent="0.25">
      <c r="A3" s="51" t="s">
        <v>10</v>
      </c>
      <c r="B3" s="17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M3" s="47" t="s">
        <v>10</v>
      </c>
      <c r="N3" s="7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</row>
    <row r="4" spans="1:23" x14ac:dyDescent="0.25">
      <c r="A4" s="51"/>
      <c r="B4" s="17">
        <v>1</v>
      </c>
      <c r="C4" s="5">
        <v>0</v>
      </c>
      <c r="D4" s="5">
        <v>590</v>
      </c>
      <c r="E4" s="5">
        <v>407.2</v>
      </c>
      <c r="F4" s="5">
        <v>287.2</v>
      </c>
      <c r="G4" s="5">
        <v>259.2</v>
      </c>
      <c r="H4" s="5">
        <v>160</v>
      </c>
      <c r="I4" s="5">
        <v>160</v>
      </c>
      <c r="J4" s="5">
        <v>160</v>
      </c>
      <c r="K4" s="5">
        <v>160</v>
      </c>
      <c r="M4" s="47"/>
      <c r="N4" s="7">
        <v>1</v>
      </c>
      <c r="O4" s="8">
        <v>0</v>
      </c>
      <c r="P4" s="8">
        <v>590</v>
      </c>
      <c r="Q4" s="8">
        <v>407.2</v>
      </c>
      <c r="R4" s="8">
        <v>287.2</v>
      </c>
      <c r="S4" s="8">
        <v>259.2</v>
      </c>
      <c r="T4" s="8">
        <v>160</v>
      </c>
      <c r="U4" s="8">
        <v>160</v>
      </c>
      <c r="V4" s="8">
        <v>160</v>
      </c>
      <c r="W4" s="8">
        <v>160</v>
      </c>
    </row>
    <row r="5" spans="1:23" x14ac:dyDescent="0.25">
      <c r="A5" s="51"/>
      <c r="B5" s="17">
        <v>2</v>
      </c>
      <c r="C5" s="5">
        <v>0</v>
      </c>
      <c r="D5" s="5">
        <v>784</v>
      </c>
      <c r="E5" s="5">
        <v>513.20000000000005</v>
      </c>
      <c r="F5" s="5">
        <v>378</v>
      </c>
      <c r="G5" s="5">
        <v>333.2</v>
      </c>
      <c r="H5" s="5">
        <v>264</v>
      </c>
      <c r="I5" s="5">
        <v>213.2</v>
      </c>
      <c r="J5" s="5">
        <v>160</v>
      </c>
      <c r="K5" s="5">
        <v>160</v>
      </c>
      <c r="M5" s="47"/>
      <c r="N5" s="7">
        <v>2</v>
      </c>
      <c r="O5" s="8">
        <v>0</v>
      </c>
      <c r="P5" s="8">
        <v>784</v>
      </c>
      <c r="Q5" s="8">
        <v>513.20000000000005</v>
      </c>
      <c r="R5" s="8">
        <v>378</v>
      </c>
      <c r="S5" s="8">
        <v>333.2</v>
      </c>
      <c r="T5" s="8">
        <v>264</v>
      </c>
      <c r="U5" s="8">
        <v>213.2</v>
      </c>
      <c r="V5" s="8">
        <v>160</v>
      </c>
      <c r="W5" s="8">
        <v>160</v>
      </c>
    </row>
    <row r="6" spans="1:23" x14ac:dyDescent="0.25">
      <c r="A6" s="51"/>
      <c r="B6" s="17">
        <v>5</v>
      </c>
      <c r="C6" s="5">
        <v>500</v>
      </c>
      <c r="D6" s="5">
        <v>1092</v>
      </c>
      <c r="E6" s="5">
        <v>732</v>
      </c>
      <c r="F6" s="5">
        <v>581.20000000000005</v>
      </c>
      <c r="G6" s="5">
        <v>482</v>
      </c>
      <c r="H6" s="5">
        <v>373.2</v>
      </c>
      <c r="I6" s="5">
        <v>312</v>
      </c>
      <c r="J6" s="5">
        <v>227.2</v>
      </c>
      <c r="K6" s="5">
        <v>213.2</v>
      </c>
      <c r="M6" s="47"/>
      <c r="N6" s="7">
        <v>5</v>
      </c>
      <c r="O6" s="8">
        <v>500</v>
      </c>
      <c r="P6" s="8">
        <v>1092</v>
      </c>
      <c r="Q6" s="8">
        <v>732</v>
      </c>
      <c r="R6" s="8">
        <v>581.20000000000005</v>
      </c>
      <c r="S6" s="8">
        <v>482</v>
      </c>
      <c r="T6" s="8">
        <v>373.2</v>
      </c>
      <c r="U6" s="8">
        <v>312</v>
      </c>
      <c r="V6" s="8">
        <v>227.2</v>
      </c>
      <c r="W6" s="8">
        <v>213.2</v>
      </c>
    </row>
    <row r="7" spans="1:23" x14ac:dyDescent="0.25">
      <c r="A7" s="51"/>
      <c r="B7" s="17">
        <v>8</v>
      </c>
      <c r="C7" s="5">
        <v>1200</v>
      </c>
      <c r="D7" s="5">
        <v>1289.2</v>
      </c>
      <c r="E7" s="5">
        <v>883.2</v>
      </c>
      <c r="F7" s="5">
        <v>704</v>
      </c>
      <c r="G7" s="5">
        <v>595.20000000000005</v>
      </c>
      <c r="H7" s="5">
        <v>457.2</v>
      </c>
      <c r="I7" s="5">
        <v>383.2</v>
      </c>
      <c r="J7" s="5">
        <v>261.2</v>
      </c>
      <c r="K7" s="5">
        <v>231.2</v>
      </c>
      <c r="M7" s="47"/>
      <c r="N7" s="7">
        <v>8</v>
      </c>
      <c r="O7" s="8">
        <v>1200</v>
      </c>
      <c r="P7" s="8">
        <v>1289.2</v>
      </c>
      <c r="Q7" s="8">
        <v>883.2</v>
      </c>
      <c r="R7" s="8">
        <v>704</v>
      </c>
      <c r="S7" s="8">
        <v>595.20000000000005</v>
      </c>
      <c r="T7" s="8">
        <v>457.2</v>
      </c>
      <c r="U7" s="8">
        <v>383.2</v>
      </c>
      <c r="V7" s="8">
        <v>261.2</v>
      </c>
      <c r="W7" s="8">
        <v>231.2</v>
      </c>
    </row>
    <row r="8" spans="1:23" x14ac:dyDescent="0.25">
      <c r="A8" s="51"/>
      <c r="B8" s="17">
        <v>12</v>
      </c>
      <c r="C8" s="5">
        <v>0</v>
      </c>
      <c r="D8" s="5">
        <v>1496</v>
      </c>
      <c r="E8" s="5">
        <v>1050</v>
      </c>
      <c r="F8" s="5">
        <v>837.2</v>
      </c>
      <c r="G8" s="5">
        <v>712</v>
      </c>
      <c r="H8" s="5">
        <v>560</v>
      </c>
      <c r="I8" s="5">
        <v>460</v>
      </c>
      <c r="J8" s="5">
        <v>315.2</v>
      </c>
      <c r="K8" s="5">
        <v>258</v>
      </c>
      <c r="M8" s="47"/>
      <c r="N8" s="7">
        <v>12</v>
      </c>
      <c r="O8" s="8">
        <v>0</v>
      </c>
      <c r="P8" s="8">
        <v>1496</v>
      </c>
      <c r="Q8" s="8">
        <v>1050</v>
      </c>
      <c r="R8" s="8">
        <v>837.2</v>
      </c>
      <c r="S8" s="8">
        <v>712</v>
      </c>
      <c r="T8" s="8">
        <v>560</v>
      </c>
      <c r="U8" s="8">
        <v>460</v>
      </c>
      <c r="V8" s="8">
        <v>315.2</v>
      </c>
      <c r="W8" s="8">
        <v>258</v>
      </c>
    </row>
    <row r="9" spans="1:23" x14ac:dyDescent="0.25">
      <c r="A9" s="51"/>
      <c r="B9" s="17">
        <v>15</v>
      </c>
      <c r="C9" s="5">
        <v>0</v>
      </c>
      <c r="D9" s="5">
        <v>1615.2</v>
      </c>
      <c r="E9" s="5">
        <v>1159.2</v>
      </c>
      <c r="F9" s="5">
        <v>929.2</v>
      </c>
      <c r="G9" s="5">
        <v>790</v>
      </c>
      <c r="H9" s="5">
        <v>621.20000000000005</v>
      </c>
      <c r="I9" s="5">
        <v>526</v>
      </c>
      <c r="J9" s="5">
        <v>348</v>
      </c>
      <c r="K9" s="5">
        <v>280</v>
      </c>
      <c r="M9" s="47"/>
      <c r="N9" s="7">
        <v>15</v>
      </c>
      <c r="O9" s="8">
        <v>0</v>
      </c>
      <c r="P9" s="8">
        <v>1615.2</v>
      </c>
      <c r="Q9" s="8">
        <v>1159.2</v>
      </c>
      <c r="R9" s="8">
        <v>929.2</v>
      </c>
      <c r="S9" s="8">
        <v>790</v>
      </c>
      <c r="T9" s="8">
        <v>621.20000000000005</v>
      </c>
      <c r="U9" s="8">
        <v>526</v>
      </c>
      <c r="V9" s="8">
        <v>348</v>
      </c>
      <c r="W9" s="8">
        <v>280</v>
      </c>
    </row>
    <row r="10" spans="1:23" x14ac:dyDescent="0.25">
      <c r="A10" s="51"/>
      <c r="B10" s="17">
        <v>20</v>
      </c>
      <c r="C10" s="5">
        <v>0</v>
      </c>
      <c r="D10" s="5">
        <v>1819.2</v>
      </c>
      <c r="E10" s="5">
        <v>1323.2</v>
      </c>
      <c r="F10" s="5">
        <v>1063.2</v>
      </c>
      <c r="G10" s="5">
        <v>911.2</v>
      </c>
      <c r="H10" s="5">
        <v>720</v>
      </c>
      <c r="I10" s="5">
        <v>604</v>
      </c>
      <c r="J10" s="5">
        <v>381.2</v>
      </c>
      <c r="K10" s="5">
        <v>329.2</v>
      </c>
      <c r="M10" s="47"/>
      <c r="N10" s="7">
        <v>20</v>
      </c>
      <c r="O10" s="8">
        <v>0</v>
      </c>
      <c r="P10" s="8">
        <v>1819.2</v>
      </c>
      <c r="Q10" s="8">
        <v>1323.2</v>
      </c>
      <c r="R10" s="8">
        <v>1063.2</v>
      </c>
      <c r="S10" s="8">
        <v>911.2</v>
      </c>
      <c r="T10" s="8">
        <v>720</v>
      </c>
      <c r="U10" s="8">
        <v>604</v>
      </c>
      <c r="V10" s="8">
        <v>381.2</v>
      </c>
      <c r="W10" s="8">
        <v>329.2</v>
      </c>
    </row>
    <row r="11" spans="1:23" x14ac:dyDescent="0.25">
      <c r="A11" s="51"/>
      <c r="B11" s="17">
        <v>25</v>
      </c>
      <c r="C11" s="5">
        <v>0</v>
      </c>
      <c r="D11" s="5">
        <v>2038</v>
      </c>
      <c r="E11" s="5">
        <v>1477.2</v>
      </c>
      <c r="F11" s="5">
        <v>1195.2</v>
      </c>
      <c r="G11" s="5">
        <v>1023.2</v>
      </c>
      <c r="H11" s="5">
        <v>817.2</v>
      </c>
      <c r="I11" s="5">
        <v>690</v>
      </c>
      <c r="J11" s="5">
        <v>424</v>
      </c>
      <c r="K11" s="5">
        <v>364</v>
      </c>
      <c r="M11" s="47"/>
      <c r="N11" s="7">
        <v>25</v>
      </c>
      <c r="O11" s="8">
        <v>0</v>
      </c>
      <c r="P11" s="8">
        <v>2038</v>
      </c>
      <c r="Q11" s="8">
        <v>1477.2</v>
      </c>
      <c r="R11" s="8">
        <v>1195.2</v>
      </c>
      <c r="S11" s="8">
        <v>1023.2</v>
      </c>
      <c r="T11" s="8">
        <v>817.2</v>
      </c>
      <c r="U11" s="8">
        <v>690</v>
      </c>
      <c r="V11" s="8">
        <v>424</v>
      </c>
      <c r="W11" s="8">
        <v>364</v>
      </c>
    </row>
    <row r="12" spans="1:23" x14ac:dyDescent="0.25">
      <c r="A12" s="51"/>
      <c r="B12" s="17">
        <v>30</v>
      </c>
      <c r="C12" s="5">
        <v>0</v>
      </c>
      <c r="D12" s="5">
        <v>2244</v>
      </c>
      <c r="E12" s="5">
        <v>1646</v>
      </c>
      <c r="F12" s="5">
        <v>1359.2</v>
      </c>
      <c r="G12" s="5">
        <v>1165.2</v>
      </c>
      <c r="H12" s="5">
        <v>935.2</v>
      </c>
      <c r="I12" s="5">
        <v>775.2</v>
      </c>
      <c r="J12" s="5">
        <v>486</v>
      </c>
      <c r="K12" s="5">
        <v>386</v>
      </c>
      <c r="M12" s="47"/>
      <c r="N12" s="7">
        <v>30</v>
      </c>
      <c r="O12" s="8">
        <v>0</v>
      </c>
      <c r="P12" s="8">
        <v>2244</v>
      </c>
      <c r="Q12" s="8">
        <v>1646</v>
      </c>
      <c r="R12" s="8">
        <v>1359.2</v>
      </c>
      <c r="S12" s="8">
        <v>1165.2</v>
      </c>
      <c r="T12" s="8">
        <v>935.2</v>
      </c>
      <c r="U12" s="8">
        <v>775.2</v>
      </c>
      <c r="V12" s="8">
        <v>486</v>
      </c>
      <c r="W12" s="8">
        <v>386</v>
      </c>
    </row>
    <row r="13" spans="1:23" x14ac:dyDescent="0.25">
      <c r="A13" s="51"/>
      <c r="B13" s="17">
        <v>45</v>
      </c>
      <c r="C13" s="5">
        <v>0</v>
      </c>
      <c r="D13" s="5">
        <v>2937.2</v>
      </c>
      <c r="E13" s="5">
        <v>2314</v>
      </c>
      <c r="F13" s="5">
        <v>1954</v>
      </c>
      <c r="G13" s="5">
        <v>1728</v>
      </c>
      <c r="H13" s="5">
        <v>1420</v>
      </c>
      <c r="I13" s="5">
        <v>1226</v>
      </c>
      <c r="J13" s="5">
        <v>737.2</v>
      </c>
      <c r="K13" s="5">
        <v>481.2</v>
      </c>
      <c r="M13" s="47"/>
      <c r="N13" s="7">
        <v>45</v>
      </c>
      <c r="O13" s="8">
        <v>0</v>
      </c>
      <c r="P13" s="8">
        <v>2937.2</v>
      </c>
      <c r="Q13" s="8">
        <v>2314</v>
      </c>
      <c r="R13" s="8">
        <v>1954</v>
      </c>
      <c r="S13" s="8">
        <v>1728</v>
      </c>
      <c r="T13" s="8">
        <v>1420</v>
      </c>
      <c r="U13" s="8">
        <v>1226</v>
      </c>
      <c r="V13" s="8">
        <v>737.2</v>
      </c>
      <c r="W13" s="8">
        <v>481.2</v>
      </c>
    </row>
    <row r="16" spans="1:23" x14ac:dyDescent="0.25">
      <c r="A16" s="11"/>
      <c r="B16" s="11"/>
      <c r="C16" s="71"/>
      <c r="D16" s="71"/>
      <c r="E16" s="71"/>
      <c r="F16" s="71"/>
      <c r="G16" s="71"/>
      <c r="H16" s="71"/>
      <c r="I16" s="71"/>
      <c r="J16" s="71"/>
      <c r="K16" s="71"/>
      <c r="L16" s="11"/>
      <c r="M16" s="11"/>
      <c r="N16" s="11"/>
      <c r="O16" s="11"/>
      <c r="P16" s="11"/>
      <c r="Q16" s="11"/>
      <c r="R16" s="11"/>
      <c r="S16" s="11"/>
    </row>
    <row r="17" spans="1:19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25">
      <c r="A18" s="10"/>
      <c r="B18" s="11"/>
      <c r="C18" s="11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1"/>
    </row>
    <row r="19" spans="1:19" x14ac:dyDescent="0.25">
      <c r="A19" s="10"/>
      <c r="B19" s="11"/>
      <c r="C19" s="11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1"/>
    </row>
    <row r="20" spans="1:19" x14ac:dyDescent="0.25">
      <c r="A20" s="10"/>
      <c r="B20" s="11"/>
      <c r="C20" s="11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1"/>
    </row>
    <row r="21" spans="1:19" x14ac:dyDescent="0.25">
      <c r="A21" s="10"/>
      <c r="B21" s="11"/>
      <c r="C21" s="11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1"/>
    </row>
    <row r="22" spans="1:19" x14ac:dyDescent="0.25">
      <c r="A22" s="10"/>
      <c r="B22" s="11"/>
      <c r="C22" s="11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1"/>
    </row>
    <row r="23" spans="1:19" x14ac:dyDescent="0.25">
      <c r="A23" s="10"/>
      <c r="B23" s="11"/>
      <c r="C23" s="11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1"/>
    </row>
    <row r="24" spans="1:19" x14ac:dyDescent="0.25">
      <c r="A24" s="10"/>
      <c r="B24" s="11"/>
      <c r="C24" s="11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1"/>
    </row>
    <row r="25" spans="1:19" x14ac:dyDescent="0.25">
      <c r="A25" s="10"/>
      <c r="B25" s="11"/>
      <c r="C25" s="11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1"/>
    </row>
    <row r="26" spans="1:19" x14ac:dyDescent="0.25">
      <c r="A26" s="10"/>
      <c r="B26" s="11"/>
      <c r="C26" s="11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1"/>
    </row>
    <row r="27" spans="1:19" x14ac:dyDescent="0.25">
      <c r="A27" s="10"/>
      <c r="B27" s="11"/>
      <c r="C27" s="11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1"/>
    </row>
    <row r="28" spans="1:19" x14ac:dyDescent="0.25">
      <c r="A28" s="10"/>
      <c r="B28" s="11"/>
      <c r="C28" s="11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1"/>
    </row>
    <row r="29" spans="1:19" x14ac:dyDescent="0.25">
      <c r="A29" s="11"/>
      <c r="B29" s="11"/>
      <c r="C29" s="11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1"/>
    </row>
    <row r="30" spans="1:19" x14ac:dyDescent="0.25">
      <c r="A30" s="11"/>
      <c r="B30" s="11"/>
      <c r="C30" s="11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1"/>
    </row>
    <row r="31" spans="1:19" x14ac:dyDescent="0.25">
      <c r="A31" s="11"/>
      <c r="B31" s="11"/>
      <c r="C31" s="11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1"/>
    </row>
    <row r="32" spans="1:19" x14ac:dyDescent="0.25">
      <c r="A32" s="11"/>
      <c r="B32" s="11"/>
      <c r="C32" s="11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1"/>
    </row>
    <row r="33" spans="1:19" x14ac:dyDescent="0.25">
      <c r="A33" s="11"/>
      <c r="B33" s="11"/>
      <c r="C33" s="11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1"/>
    </row>
    <row r="34" spans="1:19" x14ac:dyDescent="0.25">
      <c r="A34" s="11"/>
      <c r="B34" s="11"/>
      <c r="C34" s="11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1"/>
    </row>
    <row r="35" spans="1:19" x14ac:dyDescent="0.25">
      <c r="A35" s="11"/>
      <c r="B35" s="11"/>
      <c r="C35" s="11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1"/>
    </row>
    <row r="36" spans="1:19" x14ac:dyDescent="0.25">
      <c r="A36" s="11"/>
      <c r="B36" s="11"/>
      <c r="C36" s="11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1"/>
    </row>
    <row r="37" spans="1:19" x14ac:dyDescent="0.25">
      <c r="A37" s="11"/>
      <c r="B37" s="11"/>
      <c r="C37" s="11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1"/>
    </row>
    <row r="38" spans="1:19" x14ac:dyDescent="0.25">
      <c r="A38" s="11"/>
      <c r="B38" s="11"/>
      <c r="C38" s="11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1"/>
    </row>
    <row r="39" spans="1:19" x14ac:dyDescent="0.25">
      <c r="A39" s="11"/>
      <c r="B39" s="11"/>
      <c r="C39" s="11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1"/>
    </row>
    <row r="40" spans="1:19" x14ac:dyDescent="0.25">
      <c r="A40" s="11"/>
      <c r="B40" s="11"/>
      <c r="C40" s="11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1"/>
    </row>
    <row r="41" spans="1:19" x14ac:dyDescent="0.25">
      <c r="A41" s="11"/>
      <c r="B41" s="11"/>
      <c r="C41" s="11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1"/>
    </row>
    <row r="42" spans="1:19" x14ac:dyDescent="0.25">
      <c r="A42" s="11"/>
      <c r="B42" s="11"/>
      <c r="C42" s="11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1"/>
    </row>
    <row r="43" spans="1:19" x14ac:dyDescent="0.25">
      <c r="A43" s="11"/>
      <c r="B43" s="11"/>
      <c r="C43" s="11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1"/>
    </row>
    <row r="44" spans="1:19" x14ac:dyDescent="0.25">
      <c r="A44" s="11"/>
      <c r="B44" s="11"/>
      <c r="C44" s="11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1"/>
    </row>
    <row r="45" spans="1:19" x14ac:dyDescent="0.25">
      <c r="A45" s="11"/>
      <c r="B45" s="11"/>
      <c r="C45" s="11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1"/>
    </row>
    <row r="46" spans="1:19" x14ac:dyDescent="0.25">
      <c r="A46" s="11"/>
      <c r="B46" s="11"/>
      <c r="C46" s="11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1"/>
    </row>
    <row r="47" spans="1:19" x14ac:dyDescent="0.25">
      <c r="A47" s="11"/>
      <c r="B47" s="11"/>
      <c r="C47" s="11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1"/>
    </row>
    <row r="48" spans="1:19" x14ac:dyDescent="0.25">
      <c r="A48" s="11"/>
      <c r="B48" s="11"/>
      <c r="C48" s="11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1"/>
    </row>
    <row r="49" spans="1:19" x14ac:dyDescent="0.25">
      <c r="A49" s="11"/>
      <c r="B49" s="11"/>
      <c r="C49" s="11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1"/>
    </row>
    <row r="50" spans="1:19" x14ac:dyDescent="0.25">
      <c r="A50" s="11"/>
      <c r="B50" s="11"/>
      <c r="C50" s="11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1"/>
    </row>
    <row r="51" spans="1:19" x14ac:dyDescent="0.25">
      <c r="A51" s="11"/>
      <c r="B51" s="11"/>
      <c r="C51" s="11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1"/>
    </row>
    <row r="52" spans="1:19" x14ac:dyDescent="0.25">
      <c r="A52" s="11"/>
      <c r="B52" s="11"/>
      <c r="C52" s="11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1"/>
    </row>
    <row r="53" spans="1:19" x14ac:dyDescent="0.25">
      <c r="A53" s="11"/>
      <c r="B53" s="11"/>
      <c r="C53" s="11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1"/>
    </row>
    <row r="54" spans="1:19" x14ac:dyDescent="0.25">
      <c r="A54" s="11"/>
      <c r="B54" s="11"/>
      <c r="C54" s="11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1"/>
    </row>
    <row r="55" spans="1:19" x14ac:dyDescent="0.25">
      <c r="A55" s="11"/>
      <c r="B55" s="11"/>
      <c r="C55" s="11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1"/>
    </row>
    <row r="56" spans="1:19" x14ac:dyDescent="0.25">
      <c r="A56" s="11"/>
      <c r="B56" s="11"/>
      <c r="C56" s="11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1"/>
    </row>
    <row r="57" spans="1:19" x14ac:dyDescent="0.25">
      <c r="A57" s="11"/>
      <c r="B57" s="11"/>
      <c r="C57" s="11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1"/>
    </row>
    <row r="58" spans="1:19" x14ac:dyDescent="0.25">
      <c r="A58" s="11"/>
      <c r="B58" s="11"/>
      <c r="C58" s="11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1"/>
    </row>
    <row r="59" spans="1:19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</row>
    <row r="60" spans="1:19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</row>
    <row r="61" spans="1:19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</row>
    <row r="62" spans="1:19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</row>
    <row r="63" spans="1:19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</row>
    <row r="64" spans="1:19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</row>
    <row r="65" spans="1:19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</row>
    <row r="66" spans="1:19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</row>
    <row r="67" spans="1:19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</row>
    <row r="68" spans="1:19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</row>
  </sheetData>
  <sheetProtection password="BAE5" sheet="1" objects="1" scenarios="1"/>
  <mergeCells count="7">
    <mergeCell ref="O1:W1"/>
    <mergeCell ref="M3:M13"/>
    <mergeCell ref="A3:A13"/>
    <mergeCell ref="C1:K1"/>
    <mergeCell ref="C16:K16"/>
    <mergeCell ref="A1:B2"/>
    <mergeCell ref="M1:N2"/>
  </mergeCells>
  <conditionalFormatting sqref="C3:K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5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R58">
    <cfRule type="cellIs" dxfId="39" priority="2" operator="between">
      <formula>220</formula>
      <formula>240</formula>
    </cfRule>
  </conditionalFormatting>
  <conditionalFormatting sqref="O3:W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B050"/>
  </sheetPr>
  <dimension ref="A1:W13"/>
  <sheetViews>
    <sheetView workbookViewId="0">
      <selection activeCell="AJ39" sqref="AJ39"/>
    </sheetView>
  </sheetViews>
  <sheetFormatPr defaultColWidth="8.85546875" defaultRowHeight="15" x14ac:dyDescent="0.25"/>
  <cols>
    <col min="1" max="1" width="5.140625" style="9" bestFit="1" customWidth="1"/>
    <col min="2" max="2" width="3" style="9" bestFit="1" customWidth="1"/>
    <col min="3" max="3" width="2" style="9" bestFit="1" customWidth="1"/>
    <col min="4" max="9" width="5" style="9" bestFit="1" customWidth="1"/>
    <col min="10" max="11" width="4" style="9" bestFit="1" customWidth="1"/>
    <col min="12" max="12" width="8.85546875" style="9"/>
    <col min="13" max="13" width="5.140625" style="9" bestFit="1" customWidth="1"/>
    <col min="14" max="14" width="3" style="9" bestFit="1" customWidth="1"/>
    <col min="15" max="15" width="2" style="9" bestFit="1" customWidth="1"/>
    <col min="16" max="21" width="5" style="9" bestFit="1" customWidth="1"/>
    <col min="22" max="23" width="4" style="9" bestFit="1" customWidth="1"/>
    <col min="24" max="16384" width="8.85546875" style="9"/>
  </cols>
  <sheetData>
    <row r="1" spans="1:23" x14ac:dyDescent="0.25">
      <c r="A1" s="51" t="s">
        <v>1</v>
      </c>
      <c r="B1" s="51"/>
      <c r="C1" s="50" t="s">
        <v>11</v>
      </c>
      <c r="D1" s="50"/>
      <c r="E1" s="50"/>
      <c r="F1" s="50"/>
      <c r="G1" s="50"/>
      <c r="H1" s="50"/>
      <c r="I1" s="50"/>
      <c r="J1" s="50"/>
      <c r="K1" s="50"/>
      <c r="M1" s="47" t="s">
        <v>0</v>
      </c>
      <c r="N1" s="47"/>
      <c r="O1" s="46" t="s">
        <v>11</v>
      </c>
      <c r="P1" s="46"/>
      <c r="Q1" s="46"/>
      <c r="R1" s="46"/>
      <c r="S1" s="46"/>
      <c r="T1" s="46"/>
      <c r="U1" s="46"/>
      <c r="V1" s="46"/>
      <c r="W1" s="46"/>
    </row>
    <row r="2" spans="1:23" x14ac:dyDescent="0.25">
      <c r="A2" s="51"/>
      <c r="B2" s="51"/>
      <c r="C2" s="17">
        <v>9</v>
      </c>
      <c r="D2" s="17">
        <v>15</v>
      </c>
      <c r="E2" s="17">
        <v>20</v>
      </c>
      <c r="F2" s="17">
        <v>25</v>
      </c>
      <c r="G2" s="17">
        <v>30</v>
      </c>
      <c r="H2" s="17">
        <v>40</v>
      </c>
      <c r="I2" s="17">
        <v>50</v>
      </c>
      <c r="J2" s="17">
        <v>100</v>
      </c>
      <c r="K2" s="17">
        <v>160</v>
      </c>
      <c r="M2" s="47"/>
      <c r="N2" s="47"/>
      <c r="O2" s="7">
        <v>9</v>
      </c>
      <c r="P2" s="7">
        <v>15</v>
      </c>
      <c r="Q2" s="7">
        <v>20</v>
      </c>
      <c r="R2" s="7">
        <v>25</v>
      </c>
      <c r="S2" s="7">
        <v>30</v>
      </c>
      <c r="T2" s="7">
        <v>40</v>
      </c>
      <c r="U2" s="7">
        <v>50</v>
      </c>
      <c r="V2" s="7">
        <v>100</v>
      </c>
      <c r="W2" s="7">
        <v>160</v>
      </c>
    </row>
    <row r="3" spans="1:23" x14ac:dyDescent="0.25">
      <c r="A3" s="51" t="s">
        <v>10</v>
      </c>
      <c r="B3" s="17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M3" s="47" t="s">
        <v>10</v>
      </c>
      <c r="N3" s="7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</row>
    <row r="4" spans="1:23" x14ac:dyDescent="0.25">
      <c r="A4" s="51"/>
      <c r="B4" s="17">
        <v>1</v>
      </c>
      <c r="C4" s="5">
        <v>0</v>
      </c>
      <c r="D4" s="5">
        <v>590</v>
      </c>
      <c r="E4" s="5">
        <v>407.2</v>
      </c>
      <c r="F4" s="5">
        <v>287.2</v>
      </c>
      <c r="G4" s="5">
        <v>259.2</v>
      </c>
      <c r="H4" s="5">
        <v>160</v>
      </c>
      <c r="I4" s="5">
        <v>160</v>
      </c>
      <c r="J4" s="5">
        <v>160</v>
      </c>
      <c r="K4" s="5">
        <v>160</v>
      </c>
      <c r="M4" s="47"/>
      <c r="N4" s="7">
        <v>1</v>
      </c>
      <c r="O4" s="8">
        <v>0</v>
      </c>
      <c r="P4" s="8">
        <v>590</v>
      </c>
      <c r="Q4" s="8">
        <v>407.2</v>
      </c>
      <c r="R4" s="8">
        <v>287.2</v>
      </c>
      <c r="S4" s="8">
        <v>259.2</v>
      </c>
      <c r="T4" s="8">
        <v>160</v>
      </c>
      <c r="U4" s="8">
        <v>160</v>
      </c>
      <c r="V4" s="8">
        <v>160</v>
      </c>
      <c r="W4" s="8">
        <v>160</v>
      </c>
    </row>
    <row r="5" spans="1:23" x14ac:dyDescent="0.25">
      <c r="A5" s="51"/>
      <c r="B5" s="17">
        <v>2</v>
      </c>
      <c r="C5" s="5">
        <v>0</v>
      </c>
      <c r="D5" s="5">
        <v>784</v>
      </c>
      <c r="E5" s="5">
        <v>513.20000000000005</v>
      </c>
      <c r="F5" s="5">
        <v>378</v>
      </c>
      <c r="G5" s="5">
        <v>333.2</v>
      </c>
      <c r="H5" s="5">
        <v>264</v>
      </c>
      <c r="I5" s="5">
        <v>213.2</v>
      </c>
      <c r="J5" s="5">
        <v>160</v>
      </c>
      <c r="K5" s="5">
        <v>160</v>
      </c>
      <c r="M5" s="47"/>
      <c r="N5" s="7">
        <v>2</v>
      </c>
      <c r="O5" s="8">
        <v>0</v>
      </c>
      <c r="P5" s="8">
        <v>784</v>
      </c>
      <c r="Q5" s="8">
        <v>513.20000000000005</v>
      </c>
      <c r="R5" s="8">
        <v>378</v>
      </c>
      <c r="S5" s="8">
        <v>333.2</v>
      </c>
      <c r="T5" s="8">
        <v>264</v>
      </c>
      <c r="U5" s="8">
        <v>213.2</v>
      </c>
      <c r="V5" s="8">
        <v>160</v>
      </c>
      <c r="W5" s="8">
        <v>160</v>
      </c>
    </row>
    <row r="6" spans="1:23" x14ac:dyDescent="0.25">
      <c r="A6" s="51"/>
      <c r="B6" s="17">
        <v>5</v>
      </c>
      <c r="C6" s="5">
        <v>0</v>
      </c>
      <c r="D6" s="5">
        <v>1092</v>
      </c>
      <c r="E6" s="5">
        <v>732</v>
      </c>
      <c r="F6" s="5">
        <v>581.20000000000005</v>
      </c>
      <c r="G6" s="5">
        <v>482</v>
      </c>
      <c r="H6" s="5">
        <v>373.2</v>
      </c>
      <c r="I6" s="5">
        <v>312</v>
      </c>
      <c r="J6" s="5">
        <v>227.2</v>
      </c>
      <c r="K6" s="5">
        <v>213.2</v>
      </c>
      <c r="M6" s="47"/>
      <c r="N6" s="7">
        <v>5</v>
      </c>
      <c r="O6" s="8">
        <v>0</v>
      </c>
      <c r="P6" s="8">
        <v>1092</v>
      </c>
      <c r="Q6" s="8">
        <v>732</v>
      </c>
      <c r="R6" s="8">
        <v>581.20000000000005</v>
      </c>
      <c r="S6" s="8">
        <v>482</v>
      </c>
      <c r="T6" s="8">
        <v>373.2</v>
      </c>
      <c r="U6" s="8">
        <v>312</v>
      </c>
      <c r="V6" s="8">
        <v>227.2</v>
      </c>
      <c r="W6" s="8">
        <v>213.2</v>
      </c>
    </row>
    <row r="7" spans="1:23" x14ac:dyDescent="0.25">
      <c r="A7" s="51"/>
      <c r="B7" s="17">
        <v>8</v>
      </c>
      <c r="C7" s="5">
        <v>0</v>
      </c>
      <c r="D7" s="5">
        <v>1289.2</v>
      </c>
      <c r="E7" s="5">
        <v>883.2</v>
      </c>
      <c r="F7" s="5">
        <v>704</v>
      </c>
      <c r="G7" s="5">
        <v>595.20000000000005</v>
      </c>
      <c r="H7" s="5">
        <v>457.2</v>
      </c>
      <c r="I7" s="5">
        <v>383.2</v>
      </c>
      <c r="J7" s="5">
        <v>261.2</v>
      </c>
      <c r="K7" s="5">
        <v>231.2</v>
      </c>
      <c r="M7" s="47"/>
      <c r="N7" s="7">
        <v>8</v>
      </c>
      <c r="O7" s="8">
        <v>0</v>
      </c>
      <c r="P7" s="8">
        <v>1289.2</v>
      </c>
      <c r="Q7" s="8">
        <v>883.2</v>
      </c>
      <c r="R7" s="8">
        <v>704</v>
      </c>
      <c r="S7" s="8">
        <v>595.20000000000005</v>
      </c>
      <c r="T7" s="8">
        <v>457.2</v>
      </c>
      <c r="U7" s="8">
        <v>383.2</v>
      </c>
      <c r="V7" s="8">
        <v>261.2</v>
      </c>
      <c r="W7" s="8">
        <v>231.2</v>
      </c>
    </row>
    <row r="8" spans="1:23" x14ac:dyDescent="0.25">
      <c r="A8" s="51"/>
      <c r="B8" s="17">
        <v>12</v>
      </c>
      <c r="C8" s="5">
        <v>0</v>
      </c>
      <c r="D8" s="5">
        <v>1496</v>
      </c>
      <c r="E8" s="5">
        <v>1050</v>
      </c>
      <c r="F8" s="5">
        <v>837.2</v>
      </c>
      <c r="G8" s="5">
        <v>712</v>
      </c>
      <c r="H8" s="5">
        <v>560</v>
      </c>
      <c r="I8" s="5">
        <v>460</v>
      </c>
      <c r="J8" s="5">
        <v>315.2</v>
      </c>
      <c r="K8" s="5">
        <v>258</v>
      </c>
      <c r="M8" s="47"/>
      <c r="N8" s="7">
        <v>12</v>
      </c>
      <c r="O8" s="8">
        <v>0</v>
      </c>
      <c r="P8" s="8">
        <v>1496</v>
      </c>
      <c r="Q8" s="8">
        <v>1050</v>
      </c>
      <c r="R8" s="8">
        <v>837.2</v>
      </c>
      <c r="S8" s="8">
        <v>712</v>
      </c>
      <c r="T8" s="8">
        <v>560</v>
      </c>
      <c r="U8" s="8">
        <v>460</v>
      </c>
      <c r="V8" s="8">
        <v>315.2</v>
      </c>
      <c r="W8" s="8">
        <v>258</v>
      </c>
    </row>
    <row r="9" spans="1:23" x14ac:dyDescent="0.25">
      <c r="A9" s="51"/>
      <c r="B9" s="17">
        <v>15</v>
      </c>
      <c r="C9" s="5">
        <v>0</v>
      </c>
      <c r="D9" s="5">
        <v>1615.2</v>
      </c>
      <c r="E9" s="5">
        <v>1159.2</v>
      </c>
      <c r="F9" s="5">
        <v>929.2</v>
      </c>
      <c r="G9" s="5">
        <v>790</v>
      </c>
      <c r="H9" s="5">
        <v>621.20000000000005</v>
      </c>
      <c r="I9" s="5">
        <v>526</v>
      </c>
      <c r="J9" s="5">
        <v>348</v>
      </c>
      <c r="K9" s="5">
        <v>280</v>
      </c>
      <c r="M9" s="47"/>
      <c r="N9" s="7">
        <v>15</v>
      </c>
      <c r="O9" s="8">
        <v>0</v>
      </c>
      <c r="P9" s="8">
        <v>1615.2</v>
      </c>
      <c r="Q9" s="8">
        <v>1159.2</v>
      </c>
      <c r="R9" s="8">
        <v>929.2</v>
      </c>
      <c r="S9" s="8">
        <v>790</v>
      </c>
      <c r="T9" s="8">
        <v>621.20000000000005</v>
      </c>
      <c r="U9" s="8">
        <v>526</v>
      </c>
      <c r="V9" s="8">
        <v>348</v>
      </c>
      <c r="W9" s="8">
        <v>280</v>
      </c>
    </row>
    <row r="10" spans="1:23" x14ac:dyDescent="0.25">
      <c r="A10" s="51"/>
      <c r="B10" s="17">
        <v>20</v>
      </c>
      <c r="C10" s="5">
        <v>0</v>
      </c>
      <c r="D10" s="5">
        <v>1819.2</v>
      </c>
      <c r="E10" s="5">
        <v>1323.2</v>
      </c>
      <c r="F10" s="5">
        <v>1063.2</v>
      </c>
      <c r="G10" s="5">
        <v>911.2</v>
      </c>
      <c r="H10" s="5">
        <v>720</v>
      </c>
      <c r="I10" s="5">
        <v>604</v>
      </c>
      <c r="J10" s="5">
        <v>381.2</v>
      </c>
      <c r="K10" s="5">
        <v>329.2</v>
      </c>
      <c r="M10" s="47"/>
      <c r="N10" s="7">
        <v>20</v>
      </c>
      <c r="O10" s="8">
        <v>0</v>
      </c>
      <c r="P10" s="8">
        <v>1819.2</v>
      </c>
      <c r="Q10" s="8">
        <v>1323.2</v>
      </c>
      <c r="R10" s="8">
        <v>1063.2</v>
      </c>
      <c r="S10" s="8">
        <v>911.2</v>
      </c>
      <c r="T10" s="8">
        <v>720</v>
      </c>
      <c r="U10" s="8">
        <v>604</v>
      </c>
      <c r="V10" s="8">
        <v>381.2</v>
      </c>
      <c r="W10" s="8">
        <v>329.2</v>
      </c>
    </row>
    <row r="11" spans="1:23" x14ac:dyDescent="0.25">
      <c r="A11" s="51"/>
      <c r="B11" s="17">
        <v>25</v>
      </c>
      <c r="C11" s="5">
        <v>0</v>
      </c>
      <c r="D11" s="5">
        <v>2038</v>
      </c>
      <c r="E11" s="5">
        <v>1477.2</v>
      </c>
      <c r="F11" s="5">
        <v>1195.2</v>
      </c>
      <c r="G11" s="5">
        <v>1023.2</v>
      </c>
      <c r="H11" s="5">
        <v>817.2</v>
      </c>
      <c r="I11" s="5">
        <v>690</v>
      </c>
      <c r="J11" s="5">
        <v>424</v>
      </c>
      <c r="K11" s="5">
        <v>364</v>
      </c>
      <c r="M11" s="47"/>
      <c r="N11" s="7">
        <v>25</v>
      </c>
      <c r="O11" s="8">
        <v>0</v>
      </c>
      <c r="P11" s="8">
        <v>2038</v>
      </c>
      <c r="Q11" s="8">
        <v>1477.2</v>
      </c>
      <c r="R11" s="8">
        <v>1195.2</v>
      </c>
      <c r="S11" s="8">
        <v>1023.2</v>
      </c>
      <c r="T11" s="8">
        <v>817.2</v>
      </c>
      <c r="U11" s="8">
        <v>690</v>
      </c>
      <c r="V11" s="8">
        <v>424</v>
      </c>
      <c r="W11" s="8">
        <v>364</v>
      </c>
    </row>
    <row r="12" spans="1:23" x14ac:dyDescent="0.25">
      <c r="A12" s="51"/>
      <c r="B12" s="17">
        <v>30</v>
      </c>
      <c r="C12" s="5">
        <v>0</v>
      </c>
      <c r="D12" s="5">
        <v>2244</v>
      </c>
      <c r="E12" s="5">
        <v>1646</v>
      </c>
      <c r="F12" s="5">
        <v>1359.2</v>
      </c>
      <c r="G12" s="5">
        <v>1165.2</v>
      </c>
      <c r="H12" s="5">
        <v>935.2</v>
      </c>
      <c r="I12" s="5">
        <v>775.2</v>
      </c>
      <c r="J12" s="5">
        <v>486</v>
      </c>
      <c r="K12" s="5">
        <v>386</v>
      </c>
      <c r="M12" s="47"/>
      <c r="N12" s="7">
        <v>30</v>
      </c>
      <c r="O12" s="8">
        <v>0</v>
      </c>
      <c r="P12" s="8">
        <v>2244</v>
      </c>
      <c r="Q12" s="8">
        <v>1646</v>
      </c>
      <c r="R12" s="8">
        <v>1359.2</v>
      </c>
      <c r="S12" s="8">
        <v>1165.2</v>
      </c>
      <c r="T12" s="8">
        <v>935.2</v>
      </c>
      <c r="U12" s="8">
        <v>775.2</v>
      </c>
      <c r="V12" s="8">
        <v>486</v>
      </c>
      <c r="W12" s="8">
        <v>386</v>
      </c>
    </row>
    <row r="13" spans="1:23" x14ac:dyDescent="0.25">
      <c r="A13" s="51"/>
      <c r="B13" s="17">
        <v>45</v>
      </c>
      <c r="C13" s="5">
        <v>0</v>
      </c>
      <c r="D13" s="5">
        <v>2937.2</v>
      </c>
      <c r="E13" s="5">
        <v>2314</v>
      </c>
      <c r="F13" s="5">
        <v>1954</v>
      </c>
      <c r="G13" s="5">
        <v>1728</v>
      </c>
      <c r="H13" s="5">
        <v>1420</v>
      </c>
      <c r="I13" s="5">
        <v>1226</v>
      </c>
      <c r="J13" s="5">
        <v>737.2</v>
      </c>
      <c r="K13" s="5">
        <v>481.2</v>
      </c>
      <c r="M13" s="47"/>
      <c r="N13" s="7">
        <v>45</v>
      </c>
      <c r="O13" s="8">
        <v>0</v>
      </c>
      <c r="P13" s="8">
        <v>2937.2</v>
      </c>
      <c r="Q13" s="8">
        <v>2314</v>
      </c>
      <c r="R13" s="8">
        <v>1954</v>
      </c>
      <c r="S13" s="8">
        <v>1728</v>
      </c>
      <c r="T13" s="8">
        <v>1420</v>
      </c>
      <c r="U13" s="8">
        <v>1226</v>
      </c>
      <c r="V13" s="8">
        <v>737.2</v>
      </c>
      <c r="W13" s="8">
        <v>481.2</v>
      </c>
    </row>
  </sheetData>
  <sheetProtection password="BAE5" sheet="1" objects="1" scenarios="1"/>
  <mergeCells count="6">
    <mergeCell ref="A1:B2"/>
    <mergeCell ref="C1:K1"/>
    <mergeCell ref="M1:N2"/>
    <mergeCell ref="O1:W1"/>
    <mergeCell ref="A3:A13"/>
    <mergeCell ref="M3:M13"/>
  </mergeCells>
  <conditionalFormatting sqref="C3:K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W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K21"/>
  <sheetViews>
    <sheetView zoomScaleNormal="100" workbookViewId="0">
      <selection sqref="A1:R21"/>
    </sheetView>
  </sheetViews>
  <sheetFormatPr defaultColWidth="8.85546875" defaultRowHeight="15" x14ac:dyDescent="0.25"/>
  <cols>
    <col min="1" max="2" width="5" style="9" bestFit="1" customWidth="1"/>
    <col min="3" max="12" width="3.5703125" style="9" bestFit="1" customWidth="1"/>
    <col min="13" max="14" width="4" style="9" bestFit="1" customWidth="1"/>
    <col min="15" max="18" width="4.5703125" style="9" bestFit="1" customWidth="1"/>
    <col min="19" max="19" width="8.85546875" style="9"/>
    <col min="20" max="21" width="5" style="9" bestFit="1" customWidth="1"/>
    <col min="22" max="31" width="3.5703125" style="9" bestFit="1" customWidth="1"/>
    <col min="32" max="33" width="4" style="9" bestFit="1" customWidth="1"/>
    <col min="34" max="37" width="4.5703125" style="9" bestFit="1" customWidth="1"/>
    <col min="38" max="16384" width="8.85546875" style="9"/>
  </cols>
  <sheetData>
    <row r="1" spans="1:37" x14ac:dyDescent="0.25">
      <c r="A1" s="51" t="s">
        <v>14</v>
      </c>
      <c r="B1" s="51"/>
      <c r="C1" s="50" t="s">
        <v>10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T1" s="47" t="s">
        <v>0</v>
      </c>
      <c r="U1" s="47"/>
      <c r="V1" s="46" t="s">
        <v>10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</row>
    <row r="2" spans="1:37" x14ac:dyDescent="0.25">
      <c r="A2" s="51"/>
      <c r="B2" s="51"/>
      <c r="C2" s="17">
        <v>0</v>
      </c>
      <c r="D2" s="17">
        <v>10</v>
      </c>
      <c r="E2" s="17">
        <v>20</v>
      </c>
      <c r="F2" s="17">
        <v>30</v>
      </c>
      <c r="G2" s="17">
        <v>45</v>
      </c>
      <c r="H2" s="17">
        <v>55</v>
      </c>
      <c r="I2" s="17">
        <v>65</v>
      </c>
      <c r="J2" s="17">
        <v>75</v>
      </c>
      <c r="K2" s="17">
        <v>85</v>
      </c>
      <c r="L2" s="17">
        <v>95</v>
      </c>
      <c r="M2" s="17">
        <v>110</v>
      </c>
      <c r="N2" s="17">
        <v>120</v>
      </c>
      <c r="O2" s="17">
        <v>125</v>
      </c>
      <c r="P2" s="17">
        <v>130</v>
      </c>
      <c r="Q2" s="17">
        <v>135</v>
      </c>
      <c r="R2" s="17">
        <v>140</v>
      </c>
      <c r="T2" s="47"/>
      <c r="U2" s="47"/>
      <c r="V2" s="7">
        <v>0</v>
      </c>
      <c r="W2" s="7">
        <v>10</v>
      </c>
      <c r="X2" s="7">
        <v>20</v>
      </c>
      <c r="Y2" s="7">
        <v>30</v>
      </c>
      <c r="Z2" s="7">
        <v>45</v>
      </c>
      <c r="AA2" s="7">
        <v>55</v>
      </c>
      <c r="AB2" s="7">
        <v>65</v>
      </c>
      <c r="AC2" s="7">
        <v>75</v>
      </c>
      <c r="AD2" s="7">
        <v>85</v>
      </c>
      <c r="AE2" s="7">
        <v>95</v>
      </c>
      <c r="AF2" s="7">
        <v>110</v>
      </c>
      <c r="AG2" s="7">
        <v>120</v>
      </c>
      <c r="AH2" s="7">
        <v>125</v>
      </c>
      <c r="AI2" s="7">
        <v>130</v>
      </c>
      <c r="AJ2" s="7">
        <v>135</v>
      </c>
      <c r="AK2" s="7">
        <v>140</v>
      </c>
    </row>
    <row r="3" spans="1:37" x14ac:dyDescent="0.25">
      <c r="A3" s="51" t="s">
        <v>7</v>
      </c>
      <c r="B3" s="17">
        <v>620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T3" s="47" t="s">
        <v>7</v>
      </c>
      <c r="U3" s="7">
        <v>620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12">
        <v>0</v>
      </c>
      <c r="AK3" s="12">
        <v>0</v>
      </c>
    </row>
    <row r="4" spans="1:37" x14ac:dyDescent="0.25">
      <c r="A4" s="51"/>
      <c r="B4" s="17">
        <v>650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T4" s="47"/>
      <c r="U4" s="7">
        <v>650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</row>
    <row r="5" spans="1:37" x14ac:dyDescent="0.25">
      <c r="A5" s="51"/>
      <c r="B5" s="17">
        <v>800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T5" s="47"/>
      <c r="U5" s="7">
        <v>800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</row>
    <row r="6" spans="1:37" x14ac:dyDescent="0.25">
      <c r="A6" s="51"/>
      <c r="B6" s="17">
        <v>1000</v>
      </c>
      <c r="C6" s="6">
        <v>0</v>
      </c>
      <c r="D6" s="6">
        <v>1.4945649999999999</v>
      </c>
      <c r="E6" s="6">
        <v>1.9701090000000001</v>
      </c>
      <c r="F6" s="6">
        <v>1.9701090000000001</v>
      </c>
      <c r="G6" s="6">
        <v>1.9701090000000001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T6" s="47"/>
      <c r="U6" s="7">
        <v>1000</v>
      </c>
      <c r="V6" s="12">
        <v>0</v>
      </c>
      <c r="W6" s="12">
        <v>1.4945649999999999</v>
      </c>
      <c r="X6" s="12">
        <v>1.9701090000000001</v>
      </c>
      <c r="Y6" s="12">
        <v>1.9701090000000001</v>
      </c>
      <c r="Z6" s="12">
        <v>1.9701090000000001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</row>
    <row r="7" spans="1:37" x14ac:dyDescent="0.25">
      <c r="A7" s="51"/>
      <c r="B7" s="17">
        <v>1200</v>
      </c>
      <c r="C7" s="6">
        <v>0</v>
      </c>
      <c r="D7" s="6">
        <v>1.4945649999999999</v>
      </c>
      <c r="E7" s="6">
        <v>1.9701090000000001</v>
      </c>
      <c r="F7" s="6">
        <v>1.9701090000000001</v>
      </c>
      <c r="G7" s="6">
        <v>1.9701090000000001</v>
      </c>
      <c r="H7" s="6">
        <v>1.4945649999999999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T7" s="47"/>
      <c r="U7" s="7">
        <v>1200</v>
      </c>
      <c r="V7" s="12">
        <v>0</v>
      </c>
      <c r="W7" s="12">
        <v>1.4945649999999999</v>
      </c>
      <c r="X7" s="12">
        <v>1.9701090000000001</v>
      </c>
      <c r="Y7" s="12">
        <v>1.9701090000000001</v>
      </c>
      <c r="Z7" s="12">
        <v>1.9701090000000001</v>
      </c>
      <c r="AA7" s="12">
        <v>1.4945649999999999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</row>
    <row r="8" spans="1:37" x14ac:dyDescent="0.25">
      <c r="A8" s="51"/>
      <c r="B8" s="17">
        <v>1400</v>
      </c>
      <c r="C8" s="6">
        <v>0</v>
      </c>
      <c r="D8" s="6">
        <v>1.4945649999999999</v>
      </c>
      <c r="E8" s="6">
        <v>1.9701090000000001</v>
      </c>
      <c r="F8" s="6">
        <v>1.9701090000000001</v>
      </c>
      <c r="G8" s="6">
        <v>1.9701090000000001</v>
      </c>
      <c r="H8" s="6">
        <v>1.9701090000000001</v>
      </c>
      <c r="I8" s="6">
        <v>1.4945649999999999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T8" s="47"/>
      <c r="U8" s="7">
        <v>1400</v>
      </c>
      <c r="V8" s="12">
        <v>0</v>
      </c>
      <c r="W8" s="12">
        <v>1.4945649999999999</v>
      </c>
      <c r="X8" s="12">
        <v>1.9701090000000001</v>
      </c>
      <c r="Y8" s="12">
        <v>1.9701090000000001</v>
      </c>
      <c r="Z8" s="12">
        <v>1.9701090000000001</v>
      </c>
      <c r="AA8" s="12">
        <v>1.9701090000000001</v>
      </c>
      <c r="AB8" s="12">
        <v>1.4945649999999999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</row>
    <row r="9" spans="1:37" x14ac:dyDescent="0.25">
      <c r="A9" s="51"/>
      <c r="B9" s="17">
        <v>1550</v>
      </c>
      <c r="C9" s="6">
        <v>0</v>
      </c>
      <c r="D9" s="6">
        <v>1.4945649999999999</v>
      </c>
      <c r="E9" s="6">
        <v>1.9701090000000001</v>
      </c>
      <c r="F9" s="6">
        <v>1.9701090000000001</v>
      </c>
      <c r="G9" s="6">
        <v>1.9701090000000001</v>
      </c>
      <c r="H9" s="6">
        <v>1.9701090000000001</v>
      </c>
      <c r="I9" s="6">
        <v>1.4945649999999999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T9" s="47"/>
      <c r="U9" s="7">
        <v>1550</v>
      </c>
      <c r="V9" s="12">
        <v>0</v>
      </c>
      <c r="W9" s="12">
        <v>1.4945649999999999</v>
      </c>
      <c r="X9" s="12">
        <v>1.9701090000000001</v>
      </c>
      <c r="Y9" s="12">
        <v>1.9701090000000001</v>
      </c>
      <c r="Z9" s="12">
        <v>1.9701090000000001</v>
      </c>
      <c r="AA9" s="12">
        <v>1.9701090000000001</v>
      </c>
      <c r="AB9" s="12">
        <v>1.4945649999999999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</row>
    <row r="10" spans="1:37" x14ac:dyDescent="0.25">
      <c r="A10" s="51"/>
      <c r="B10" s="17">
        <v>1700</v>
      </c>
      <c r="C10" s="6">
        <v>0</v>
      </c>
      <c r="D10" s="6">
        <v>1.4945649999999999</v>
      </c>
      <c r="E10" s="6">
        <v>1.9701090000000001</v>
      </c>
      <c r="F10" s="6">
        <v>1.9701090000000001</v>
      </c>
      <c r="G10" s="6">
        <v>1.9701090000000001</v>
      </c>
      <c r="H10" s="6">
        <v>1.9701090000000001</v>
      </c>
      <c r="I10" s="6">
        <v>1.4945649999999999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T10" s="47"/>
      <c r="U10" s="7">
        <v>1700</v>
      </c>
      <c r="V10" s="12">
        <v>0</v>
      </c>
      <c r="W10" s="12">
        <v>1.4945649999999999</v>
      </c>
      <c r="X10" s="12">
        <v>1.9701090000000001</v>
      </c>
      <c r="Y10" s="12">
        <v>1.9701090000000001</v>
      </c>
      <c r="Z10" s="12">
        <v>1.9701090000000001</v>
      </c>
      <c r="AA10" s="12">
        <v>1.9701090000000001</v>
      </c>
      <c r="AB10" s="12">
        <v>1.4945649999999999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</row>
    <row r="11" spans="1:37" x14ac:dyDescent="0.25">
      <c r="A11" s="51"/>
      <c r="B11" s="17">
        <v>1800</v>
      </c>
      <c r="C11" s="6">
        <v>0</v>
      </c>
      <c r="D11" s="6">
        <v>1.4945649999999999</v>
      </c>
      <c r="E11" s="6">
        <v>1.9701090000000001</v>
      </c>
      <c r="F11" s="6">
        <v>1.9701090000000001</v>
      </c>
      <c r="G11" s="6">
        <v>1.9701090000000001</v>
      </c>
      <c r="H11" s="6">
        <v>1.9701090000000001</v>
      </c>
      <c r="I11" s="6">
        <v>1.4945649999999999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T11" s="47"/>
      <c r="U11" s="7">
        <v>1800</v>
      </c>
      <c r="V11" s="12">
        <v>0</v>
      </c>
      <c r="W11" s="12">
        <v>1.4945649999999999</v>
      </c>
      <c r="X11" s="12">
        <v>1.9701090000000001</v>
      </c>
      <c r="Y11" s="12">
        <v>1.9701090000000001</v>
      </c>
      <c r="Z11" s="12">
        <v>1.9701090000000001</v>
      </c>
      <c r="AA11" s="12">
        <v>1.9701090000000001</v>
      </c>
      <c r="AB11" s="12">
        <v>1.4945649999999999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</row>
    <row r="12" spans="1:37" x14ac:dyDescent="0.25">
      <c r="A12" s="51"/>
      <c r="B12" s="17">
        <v>2000</v>
      </c>
      <c r="C12" s="6">
        <v>0</v>
      </c>
      <c r="D12" s="6">
        <v>1.4945649999999999</v>
      </c>
      <c r="E12" s="6">
        <v>1.9701090000000001</v>
      </c>
      <c r="F12" s="6">
        <v>1.9701090000000001</v>
      </c>
      <c r="G12" s="6">
        <v>1.9701090000000001</v>
      </c>
      <c r="H12" s="6">
        <v>1.9701090000000001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T12" s="47"/>
      <c r="U12" s="7">
        <v>2000</v>
      </c>
      <c r="V12" s="12">
        <v>0</v>
      </c>
      <c r="W12" s="12">
        <v>1.4945649999999999</v>
      </c>
      <c r="X12" s="12">
        <v>1.9701090000000001</v>
      </c>
      <c r="Y12" s="12">
        <v>1.9701090000000001</v>
      </c>
      <c r="Z12" s="12">
        <v>1.9701090000000001</v>
      </c>
      <c r="AA12" s="12">
        <v>1.9701090000000001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</row>
    <row r="13" spans="1:37" x14ac:dyDescent="0.25">
      <c r="A13" s="51"/>
      <c r="B13" s="17">
        <v>2200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T13" s="47"/>
      <c r="U13" s="7">
        <v>2200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</row>
    <row r="14" spans="1:37" x14ac:dyDescent="0.25">
      <c r="A14" s="51"/>
      <c r="B14" s="17">
        <v>2400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T14" s="47"/>
      <c r="U14" s="7">
        <v>2400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</row>
    <row r="15" spans="1:37" x14ac:dyDescent="0.25">
      <c r="A15" s="51"/>
      <c r="B15" s="17">
        <v>2600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47"/>
      <c r="U15" s="7">
        <v>2600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</row>
    <row r="16" spans="1:37" x14ac:dyDescent="0.25">
      <c r="A16" s="51"/>
      <c r="B16" s="17">
        <v>2800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5.3668480000000001</v>
      </c>
      <c r="P16" s="6">
        <v>8.0163049999999991</v>
      </c>
      <c r="Q16" s="6">
        <v>10.190218</v>
      </c>
      <c r="R16" s="6">
        <v>11.073370000000001</v>
      </c>
      <c r="T16" s="47"/>
      <c r="U16" s="7">
        <v>2800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5.3668480000000001</v>
      </c>
      <c r="AI16" s="12">
        <v>8.0163049999999991</v>
      </c>
      <c r="AJ16" s="12">
        <v>10.190218</v>
      </c>
      <c r="AK16" s="12">
        <v>11.073370000000001</v>
      </c>
    </row>
    <row r="17" spans="1:37" x14ac:dyDescent="0.25">
      <c r="A17" s="51"/>
      <c r="B17" s="17">
        <v>2900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7.6766310000000004</v>
      </c>
      <c r="O17" s="6">
        <v>9.3070649999999997</v>
      </c>
      <c r="P17" s="6">
        <v>10.869565</v>
      </c>
      <c r="Q17" s="6">
        <v>11.413043999999999</v>
      </c>
      <c r="R17" s="6">
        <v>12.024457</v>
      </c>
      <c r="T17" s="47"/>
      <c r="U17" s="7">
        <v>2900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7.6766310000000004</v>
      </c>
      <c r="AH17" s="12">
        <v>9.3070649999999997</v>
      </c>
      <c r="AI17" s="12">
        <v>10.869565</v>
      </c>
      <c r="AJ17" s="12">
        <v>11.413043999999999</v>
      </c>
      <c r="AK17" s="12">
        <v>12.024457</v>
      </c>
    </row>
    <row r="18" spans="1:37" x14ac:dyDescent="0.25">
      <c r="A18" s="51"/>
      <c r="B18" s="17">
        <v>3000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7.6086960000000001</v>
      </c>
      <c r="O18" s="6">
        <v>10.190218</v>
      </c>
      <c r="P18" s="6">
        <v>10.733696</v>
      </c>
      <c r="Q18" s="6">
        <v>11.277174</v>
      </c>
      <c r="R18" s="6">
        <v>11.820652000000001</v>
      </c>
      <c r="T18" s="47"/>
      <c r="U18" s="7">
        <v>3000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7.6086960000000001</v>
      </c>
      <c r="AH18" s="12">
        <v>10.190218</v>
      </c>
      <c r="AI18" s="12">
        <v>10.733696</v>
      </c>
      <c r="AJ18" s="12">
        <v>11.277174</v>
      </c>
      <c r="AK18" s="12">
        <v>11.820652000000001</v>
      </c>
    </row>
    <row r="19" spans="1:37" x14ac:dyDescent="0.25">
      <c r="A19" s="51"/>
      <c r="B19" s="17">
        <v>3200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6.9972830000000004</v>
      </c>
      <c r="M19" s="6">
        <v>8.4239130000000007</v>
      </c>
      <c r="N19" s="6">
        <v>9.375</v>
      </c>
      <c r="O19" s="6">
        <v>9.9864130000000007</v>
      </c>
      <c r="P19" s="6">
        <v>10.529892</v>
      </c>
      <c r="Q19" s="6">
        <v>11.073370000000001</v>
      </c>
      <c r="R19" s="6">
        <v>11.480978</v>
      </c>
      <c r="T19" s="47"/>
      <c r="U19" s="7">
        <v>3200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6.9972830000000004</v>
      </c>
      <c r="AF19" s="12">
        <v>8.4239130000000007</v>
      </c>
      <c r="AG19" s="12">
        <v>9.375</v>
      </c>
      <c r="AH19" s="12">
        <v>9.9864130000000007</v>
      </c>
      <c r="AI19" s="12">
        <v>10.529892</v>
      </c>
      <c r="AJ19" s="12">
        <v>11.073370000000001</v>
      </c>
      <c r="AK19" s="12">
        <v>11.480978</v>
      </c>
    </row>
    <row r="20" spans="1:37" x14ac:dyDescent="0.25">
      <c r="A20" s="51"/>
      <c r="B20" s="17">
        <v>3300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7.2010870000000002</v>
      </c>
      <c r="M20" s="6">
        <v>8.4239130000000007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47"/>
      <c r="U20" s="7">
        <v>3300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7.2010870000000002</v>
      </c>
      <c r="AF20" s="12">
        <v>8.4239130000000007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</row>
    <row r="21" spans="1:37" x14ac:dyDescent="0.25">
      <c r="A21" s="51"/>
      <c r="B21" s="17">
        <v>3500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47"/>
      <c r="U21" s="7">
        <v>3500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</row>
  </sheetData>
  <sheetProtection password="BAE5" sheet="1" objects="1" scenarios="1"/>
  <mergeCells count="6">
    <mergeCell ref="A1:B2"/>
    <mergeCell ref="C1:R1"/>
    <mergeCell ref="T1:U2"/>
    <mergeCell ref="V1:AK1"/>
    <mergeCell ref="A3:A21"/>
    <mergeCell ref="T3:T21"/>
  </mergeCells>
  <conditionalFormatting sqref="V3:AK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R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K21"/>
  <sheetViews>
    <sheetView zoomScaleNormal="100" workbookViewId="0">
      <selection sqref="A1:R21"/>
    </sheetView>
  </sheetViews>
  <sheetFormatPr defaultColWidth="8.85546875" defaultRowHeight="15" x14ac:dyDescent="0.25"/>
  <cols>
    <col min="1" max="2" width="5" style="9" bestFit="1" customWidth="1"/>
    <col min="3" max="7" width="4.28515625" style="9" bestFit="1" customWidth="1"/>
    <col min="8" max="18" width="5.28515625" style="9" bestFit="1" customWidth="1"/>
    <col min="19" max="19" width="8.85546875" style="9"/>
    <col min="20" max="21" width="5" style="9" bestFit="1" customWidth="1"/>
    <col min="22" max="26" width="4.28515625" style="9" bestFit="1" customWidth="1"/>
    <col min="27" max="37" width="5.28515625" style="9" bestFit="1" customWidth="1"/>
    <col min="38" max="16384" width="8.85546875" style="9"/>
  </cols>
  <sheetData>
    <row r="1" spans="1:37" ht="22.5" customHeight="1" x14ac:dyDescent="0.25">
      <c r="A1" s="51" t="s">
        <v>15</v>
      </c>
      <c r="B1" s="51"/>
      <c r="C1" s="50" t="s">
        <v>10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T1" s="47" t="s">
        <v>0</v>
      </c>
      <c r="U1" s="47"/>
      <c r="V1" s="46" t="s">
        <v>10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</row>
    <row r="2" spans="1:37" ht="22.5" customHeight="1" x14ac:dyDescent="0.25">
      <c r="A2" s="51"/>
      <c r="B2" s="51"/>
      <c r="C2" s="17">
        <v>0</v>
      </c>
      <c r="D2" s="17">
        <v>10</v>
      </c>
      <c r="E2" s="17">
        <v>20</v>
      </c>
      <c r="F2" s="17">
        <v>30</v>
      </c>
      <c r="G2" s="17">
        <v>45</v>
      </c>
      <c r="H2" s="17">
        <v>55</v>
      </c>
      <c r="I2" s="17">
        <v>65</v>
      </c>
      <c r="J2" s="17">
        <v>75</v>
      </c>
      <c r="K2" s="17">
        <v>85</v>
      </c>
      <c r="L2" s="17">
        <v>95</v>
      </c>
      <c r="M2" s="17">
        <v>110</v>
      </c>
      <c r="N2" s="17">
        <v>120</v>
      </c>
      <c r="O2" s="17">
        <v>125</v>
      </c>
      <c r="P2" s="17">
        <v>130</v>
      </c>
      <c r="Q2" s="17">
        <v>135</v>
      </c>
      <c r="R2" s="17">
        <v>140</v>
      </c>
      <c r="T2" s="47"/>
      <c r="U2" s="47"/>
      <c r="V2" s="7">
        <v>0</v>
      </c>
      <c r="W2" s="7">
        <v>10</v>
      </c>
      <c r="X2" s="7">
        <v>20</v>
      </c>
      <c r="Y2" s="7">
        <v>30</v>
      </c>
      <c r="Z2" s="7">
        <v>45</v>
      </c>
      <c r="AA2" s="7">
        <v>55</v>
      </c>
      <c r="AB2" s="7">
        <v>65</v>
      </c>
      <c r="AC2" s="7">
        <v>75</v>
      </c>
      <c r="AD2" s="7">
        <v>85</v>
      </c>
      <c r="AE2" s="7">
        <v>95</v>
      </c>
      <c r="AF2" s="7">
        <v>110</v>
      </c>
      <c r="AG2" s="7">
        <v>120</v>
      </c>
      <c r="AH2" s="7">
        <v>125</v>
      </c>
      <c r="AI2" s="7">
        <v>130</v>
      </c>
      <c r="AJ2" s="7">
        <v>135</v>
      </c>
      <c r="AK2" s="7">
        <v>140</v>
      </c>
    </row>
    <row r="3" spans="1:37" x14ac:dyDescent="0.25">
      <c r="A3" s="51" t="s">
        <v>7</v>
      </c>
      <c r="B3" s="17">
        <v>620</v>
      </c>
      <c r="C3" s="6">
        <v>-3.0078130000000001</v>
      </c>
      <c r="D3" s="6">
        <v>-3.0078130000000001</v>
      </c>
      <c r="E3" s="6">
        <v>-3.0078130000000001</v>
      </c>
      <c r="F3" s="6">
        <v>-3.0078130000000001</v>
      </c>
      <c r="G3" s="6">
        <v>-5</v>
      </c>
      <c r="H3" s="6">
        <v>-8.8671880000000005</v>
      </c>
      <c r="I3" s="6">
        <v>-12.03125</v>
      </c>
      <c r="J3" s="6">
        <v>-12.03125</v>
      </c>
      <c r="K3" s="6">
        <v>-12.03125</v>
      </c>
      <c r="L3" s="6">
        <v>-12.03125</v>
      </c>
      <c r="M3" s="6">
        <v>-8.046875</v>
      </c>
      <c r="N3" s="6">
        <v>3.9063000000000001E-2</v>
      </c>
      <c r="O3" s="6">
        <v>3.9063000000000001E-2</v>
      </c>
      <c r="P3" s="6">
        <v>3.9063000000000001E-2</v>
      </c>
      <c r="Q3" s="6">
        <v>3.9063000000000001E-2</v>
      </c>
      <c r="R3" s="6">
        <v>3.9063000000000001E-2</v>
      </c>
      <c r="T3" s="47" t="s">
        <v>7</v>
      </c>
      <c r="U3" s="7">
        <v>620</v>
      </c>
      <c r="V3" s="12">
        <v>-3.0078130000000001</v>
      </c>
      <c r="W3" s="12">
        <v>-3.0078130000000001</v>
      </c>
      <c r="X3" s="12">
        <v>-3.0078130000000001</v>
      </c>
      <c r="Y3" s="12">
        <v>-3.0078130000000001</v>
      </c>
      <c r="Z3" s="12">
        <v>-5</v>
      </c>
      <c r="AA3" s="12">
        <v>-8.8671880000000005</v>
      </c>
      <c r="AB3" s="12">
        <v>-12.03125</v>
      </c>
      <c r="AC3" s="12">
        <v>-12.03125</v>
      </c>
      <c r="AD3" s="12">
        <v>-12.03125</v>
      </c>
      <c r="AE3" s="12">
        <v>-12.03125</v>
      </c>
      <c r="AF3" s="12">
        <v>-8.046875</v>
      </c>
      <c r="AG3" s="12">
        <v>3.9063000000000001E-2</v>
      </c>
      <c r="AH3" s="12">
        <v>3.9063000000000001E-2</v>
      </c>
      <c r="AI3" s="12">
        <v>3.9063000000000001E-2</v>
      </c>
      <c r="AJ3" s="12">
        <v>3.9063000000000001E-2</v>
      </c>
      <c r="AK3" s="12">
        <v>3.9063000000000001E-2</v>
      </c>
    </row>
    <row r="4" spans="1:37" x14ac:dyDescent="0.25">
      <c r="A4" s="51"/>
      <c r="B4" s="17">
        <v>650</v>
      </c>
      <c r="C4" s="6">
        <v>-3.9453130000000001</v>
      </c>
      <c r="D4" s="6">
        <v>-4.53125</v>
      </c>
      <c r="E4" s="6">
        <v>-4.53125</v>
      </c>
      <c r="F4" s="6">
        <v>-5</v>
      </c>
      <c r="G4" s="6">
        <v>-8.515625</v>
      </c>
      <c r="H4" s="6">
        <v>-9.921875</v>
      </c>
      <c r="I4" s="6">
        <v>-11.09375</v>
      </c>
      <c r="J4" s="6">
        <v>-11.445313000000001</v>
      </c>
      <c r="K4" s="6">
        <v>-12.265625</v>
      </c>
      <c r="L4" s="6">
        <v>-12.734375</v>
      </c>
      <c r="M4" s="6">
        <v>-12.734375</v>
      </c>
      <c r="N4" s="6">
        <v>-12.734375</v>
      </c>
      <c r="O4" s="6">
        <v>-12.734375</v>
      </c>
      <c r="P4" s="6">
        <v>-12.734375</v>
      </c>
      <c r="Q4" s="6">
        <v>-12.734375</v>
      </c>
      <c r="R4" s="6">
        <v>-12.734375</v>
      </c>
      <c r="T4" s="47"/>
      <c r="U4" s="7">
        <v>650</v>
      </c>
      <c r="V4" s="12">
        <v>-3.9453130000000001</v>
      </c>
      <c r="W4" s="12">
        <v>-4.53125</v>
      </c>
      <c r="X4" s="12">
        <v>-4.53125</v>
      </c>
      <c r="Y4" s="12">
        <v>-5</v>
      </c>
      <c r="Z4" s="12">
        <v>-8.515625</v>
      </c>
      <c r="AA4" s="12">
        <v>-9.921875</v>
      </c>
      <c r="AB4" s="12">
        <v>-11.09375</v>
      </c>
      <c r="AC4" s="12">
        <v>-11.445313000000001</v>
      </c>
      <c r="AD4" s="12">
        <v>-12.265625</v>
      </c>
      <c r="AE4" s="12">
        <v>-12.734375</v>
      </c>
      <c r="AF4" s="12">
        <v>-12.734375</v>
      </c>
      <c r="AG4" s="12">
        <v>-12.734375</v>
      </c>
      <c r="AH4" s="12">
        <v>-12.734375</v>
      </c>
      <c r="AI4" s="12">
        <v>-12.734375</v>
      </c>
      <c r="AJ4" s="12">
        <v>-12.734375</v>
      </c>
      <c r="AK4" s="12">
        <v>-12.734375</v>
      </c>
    </row>
    <row r="5" spans="1:37" x14ac:dyDescent="0.25">
      <c r="A5" s="51"/>
      <c r="B5" s="17">
        <v>800</v>
      </c>
      <c r="C5" s="6">
        <v>-3.9453130000000001</v>
      </c>
      <c r="D5" s="6">
        <v>-3.9453130000000001</v>
      </c>
      <c r="E5" s="6">
        <v>-3.9453130000000001</v>
      </c>
      <c r="F5" s="6">
        <v>-3.9453130000000001</v>
      </c>
      <c r="G5" s="6">
        <v>-6.9921879999999996</v>
      </c>
      <c r="H5" s="6">
        <v>-10.039063000000001</v>
      </c>
      <c r="I5" s="6">
        <v>-10.742188000000001</v>
      </c>
      <c r="J5" s="6">
        <v>-11.445313000000001</v>
      </c>
      <c r="K5" s="6">
        <v>-12.265625</v>
      </c>
      <c r="L5" s="6">
        <v>-12.734375</v>
      </c>
      <c r="M5" s="6">
        <v>-12.734375</v>
      </c>
      <c r="N5" s="6">
        <v>-12.734375</v>
      </c>
      <c r="O5" s="6">
        <v>-12.734375</v>
      </c>
      <c r="P5" s="6">
        <v>-12.734375</v>
      </c>
      <c r="Q5" s="6">
        <v>-12.734375</v>
      </c>
      <c r="R5" s="6">
        <v>-12.734375</v>
      </c>
      <c r="T5" s="47"/>
      <c r="U5" s="7">
        <v>800</v>
      </c>
      <c r="V5" s="12">
        <v>-3.9453130000000001</v>
      </c>
      <c r="W5" s="12">
        <v>-3.9453130000000001</v>
      </c>
      <c r="X5" s="12">
        <v>-3.9453130000000001</v>
      </c>
      <c r="Y5" s="12">
        <v>-3.9453130000000001</v>
      </c>
      <c r="Z5" s="12">
        <v>-6.9921879999999996</v>
      </c>
      <c r="AA5" s="12">
        <v>-10.039063000000001</v>
      </c>
      <c r="AB5" s="12">
        <v>-10.742188000000001</v>
      </c>
      <c r="AC5" s="12">
        <v>-11.445313000000001</v>
      </c>
      <c r="AD5" s="12">
        <v>-12.265625</v>
      </c>
      <c r="AE5" s="12">
        <v>-12.734375</v>
      </c>
      <c r="AF5" s="12">
        <v>-12.734375</v>
      </c>
      <c r="AG5" s="12">
        <v>-12.734375</v>
      </c>
      <c r="AH5" s="12">
        <v>-12.734375</v>
      </c>
      <c r="AI5" s="12">
        <v>-12.734375</v>
      </c>
      <c r="AJ5" s="12">
        <v>-12.734375</v>
      </c>
      <c r="AK5" s="12">
        <v>-12.734375</v>
      </c>
    </row>
    <row r="6" spans="1:37" x14ac:dyDescent="0.25">
      <c r="A6" s="51"/>
      <c r="B6" s="17">
        <v>1000</v>
      </c>
      <c r="C6" s="6">
        <v>2.5</v>
      </c>
      <c r="D6" s="6">
        <v>2.5</v>
      </c>
      <c r="E6" s="6">
        <v>2.03125</v>
      </c>
      <c r="F6" s="6">
        <v>0.97656299999999996</v>
      </c>
      <c r="G6" s="6">
        <v>-3.9453130000000001</v>
      </c>
      <c r="H6" s="6">
        <v>-8.984375</v>
      </c>
      <c r="I6" s="6">
        <v>-9.921875</v>
      </c>
      <c r="J6" s="6">
        <v>-10.039063000000001</v>
      </c>
      <c r="K6" s="6">
        <v>-10.15625</v>
      </c>
      <c r="L6" s="6">
        <v>-10.390625</v>
      </c>
      <c r="M6" s="6">
        <v>-10.625</v>
      </c>
      <c r="N6" s="6">
        <v>-10.742188000000001</v>
      </c>
      <c r="O6" s="6">
        <v>-10.859375</v>
      </c>
      <c r="P6" s="6">
        <v>-10.859375</v>
      </c>
      <c r="Q6" s="6">
        <v>-10.976563000000001</v>
      </c>
      <c r="R6" s="6">
        <v>-11.09375</v>
      </c>
      <c r="T6" s="47"/>
      <c r="U6" s="7">
        <v>1000</v>
      </c>
      <c r="V6" s="12">
        <v>2.5</v>
      </c>
      <c r="W6" s="12">
        <v>2.5</v>
      </c>
      <c r="X6" s="12">
        <v>2.03125</v>
      </c>
      <c r="Y6" s="12">
        <v>0.97656299999999996</v>
      </c>
      <c r="Z6" s="12">
        <v>-3.9453130000000001</v>
      </c>
      <c r="AA6" s="12">
        <v>-8.984375</v>
      </c>
      <c r="AB6" s="12">
        <v>-9.921875</v>
      </c>
      <c r="AC6" s="12">
        <v>-10.039063000000001</v>
      </c>
      <c r="AD6" s="12">
        <v>-10.15625</v>
      </c>
      <c r="AE6" s="12">
        <v>-10.390625</v>
      </c>
      <c r="AF6" s="12">
        <v>-10.625</v>
      </c>
      <c r="AG6" s="12">
        <v>-10.742188000000001</v>
      </c>
      <c r="AH6" s="12">
        <v>-10.859375</v>
      </c>
      <c r="AI6" s="12">
        <v>-10.859375</v>
      </c>
      <c r="AJ6" s="12">
        <v>-10.976563000000001</v>
      </c>
      <c r="AK6" s="12">
        <v>-11.09375</v>
      </c>
    </row>
    <row r="7" spans="1:37" x14ac:dyDescent="0.25">
      <c r="A7" s="51"/>
      <c r="B7" s="17">
        <v>1200</v>
      </c>
      <c r="C7" s="6">
        <v>8.0078130000000005</v>
      </c>
      <c r="D7" s="6">
        <v>7.890625</v>
      </c>
      <c r="E7" s="6">
        <v>7.1875</v>
      </c>
      <c r="F7" s="6">
        <v>4.9609379999999996</v>
      </c>
      <c r="G7" s="6">
        <v>-1.71875</v>
      </c>
      <c r="H7" s="6">
        <v>-5</v>
      </c>
      <c r="I7" s="6">
        <v>-6.5234379999999996</v>
      </c>
      <c r="J7" s="6">
        <v>-6.7578129999999996</v>
      </c>
      <c r="K7" s="6">
        <v>-6.7578129999999996</v>
      </c>
      <c r="L7" s="6">
        <v>-7.2265629999999996</v>
      </c>
      <c r="M7" s="6">
        <v>-7.9296879999999996</v>
      </c>
      <c r="N7" s="6">
        <v>-8.3984380000000005</v>
      </c>
      <c r="O7" s="6">
        <v>-8.6328130000000005</v>
      </c>
      <c r="P7" s="6">
        <v>-8.8671880000000005</v>
      </c>
      <c r="Q7" s="6">
        <v>-8.984375</v>
      </c>
      <c r="R7" s="6">
        <v>-9.21875</v>
      </c>
      <c r="T7" s="47"/>
      <c r="U7" s="7">
        <v>1200</v>
      </c>
      <c r="V7" s="12">
        <v>8.0078130000000005</v>
      </c>
      <c r="W7" s="12">
        <v>7.890625</v>
      </c>
      <c r="X7" s="12">
        <v>7.1875</v>
      </c>
      <c r="Y7" s="12">
        <v>4.9609379999999996</v>
      </c>
      <c r="Z7" s="12">
        <v>-1.71875</v>
      </c>
      <c r="AA7" s="12">
        <v>-5</v>
      </c>
      <c r="AB7" s="12">
        <v>-6.5234379999999996</v>
      </c>
      <c r="AC7" s="12">
        <v>-6.7578129999999996</v>
      </c>
      <c r="AD7" s="12">
        <v>-6.7578129999999996</v>
      </c>
      <c r="AE7" s="12">
        <v>-7.2265629999999996</v>
      </c>
      <c r="AF7" s="12">
        <v>-7.9296879999999996</v>
      </c>
      <c r="AG7" s="12">
        <v>-8.3984380000000005</v>
      </c>
      <c r="AH7" s="12">
        <v>-8.6328130000000005</v>
      </c>
      <c r="AI7" s="12">
        <v>-8.8671880000000005</v>
      </c>
      <c r="AJ7" s="12">
        <v>-8.984375</v>
      </c>
      <c r="AK7" s="12">
        <v>-9.21875</v>
      </c>
    </row>
    <row r="8" spans="1:37" x14ac:dyDescent="0.25">
      <c r="A8" s="51"/>
      <c r="B8" s="17">
        <v>1400</v>
      </c>
      <c r="C8" s="6">
        <v>8.0078130000000005</v>
      </c>
      <c r="D8" s="6">
        <v>7.890625</v>
      </c>
      <c r="E8" s="6">
        <v>7.1875</v>
      </c>
      <c r="F8" s="6">
        <v>6.953125</v>
      </c>
      <c r="G8" s="6">
        <v>2.03125</v>
      </c>
      <c r="H8" s="6">
        <v>-2.5390630000000001</v>
      </c>
      <c r="I8" s="6">
        <v>-5</v>
      </c>
      <c r="J8" s="6">
        <v>-4.6484379999999996</v>
      </c>
      <c r="K8" s="6">
        <v>-4.6484379999999996</v>
      </c>
      <c r="L8" s="6">
        <v>-4.6484379999999996</v>
      </c>
      <c r="M8" s="6">
        <v>-4.1796879999999996</v>
      </c>
      <c r="N8" s="6">
        <v>-4.1796879999999996</v>
      </c>
      <c r="O8" s="6">
        <v>-4.296875</v>
      </c>
      <c r="P8" s="6">
        <v>-4.296875</v>
      </c>
      <c r="Q8" s="6">
        <v>-4.296875</v>
      </c>
      <c r="R8" s="6">
        <v>-4.296875</v>
      </c>
      <c r="T8" s="47"/>
      <c r="U8" s="7">
        <v>1400</v>
      </c>
      <c r="V8" s="12">
        <v>8.0078130000000005</v>
      </c>
      <c r="W8" s="12">
        <v>7.890625</v>
      </c>
      <c r="X8" s="12">
        <v>7.1875</v>
      </c>
      <c r="Y8" s="12">
        <v>6.953125</v>
      </c>
      <c r="Z8" s="12">
        <v>2.03125</v>
      </c>
      <c r="AA8" s="12">
        <v>-2.5390630000000001</v>
      </c>
      <c r="AB8" s="12">
        <v>-5</v>
      </c>
      <c r="AC8" s="12">
        <v>-4.6484379999999996</v>
      </c>
      <c r="AD8" s="12">
        <v>-4.6484379999999996</v>
      </c>
      <c r="AE8" s="12">
        <v>-4.6484379999999996</v>
      </c>
      <c r="AF8" s="12">
        <v>-4.1796879999999996</v>
      </c>
      <c r="AG8" s="12">
        <v>-4.1796879999999996</v>
      </c>
      <c r="AH8" s="12">
        <v>-4.296875</v>
      </c>
      <c r="AI8" s="12">
        <v>-4.296875</v>
      </c>
      <c r="AJ8" s="12">
        <v>-4.296875</v>
      </c>
      <c r="AK8" s="12">
        <v>-4.296875</v>
      </c>
    </row>
    <row r="9" spans="1:37" x14ac:dyDescent="0.25">
      <c r="A9" s="51"/>
      <c r="B9" s="17">
        <v>1550</v>
      </c>
      <c r="C9" s="6">
        <v>8.0078130000000005</v>
      </c>
      <c r="D9" s="6">
        <v>7.890625</v>
      </c>
      <c r="E9" s="6">
        <v>7.1875</v>
      </c>
      <c r="F9" s="6">
        <v>6.953125</v>
      </c>
      <c r="G9" s="6">
        <v>1.6796880000000001</v>
      </c>
      <c r="H9" s="6">
        <v>-0.3125</v>
      </c>
      <c r="I9" s="6">
        <v>-3.0078130000000001</v>
      </c>
      <c r="J9" s="6">
        <v>-4.765625</v>
      </c>
      <c r="K9" s="6">
        <v>-4.6484379999999996</v>
      </c>
      <c r="L9" s="6">
        <v>-4.4140629999999996</v>
      </c>
      <c r="M9" s="6">
        <v>-4.8828129999999996</v>
      </c>
      <c r="N9" s="6">
        <v>-5.46875</v>
      </c>
      <c r="O9" s="6">
        <v>-4.296875</v>
      </c>
      <c r="P9" s="6">
        <v>-4.296875</v>
      </c>
      <c r="Q9" s="6">
        <v>-4.296875</v>
      </c>
      <c r="R9" s="6">
        <v>-4.296875</v>
      </c>
      <c r="T9" s="47"/>
      <c r="U9" s="7">
        <v>1550</v>
      </c>
      <c r="V9" s="12">
        <v>8.0078130000000005</v>
      </c>
      <c r="W9" s="12">
        <v>7.890625</v>
      </c>
      <c r="X9" s="12">
        <v>7.1875</v>
      </c>
      <c r="Y9" s="12">
        <v>6.953125</v>
      </c>
      <c r="Z9" s="12">
        <v>1.6796880000000001</v>
      </c>
      <c r="AA9" s="12">
        <v>-0.3125</v>
      </c>
      <c r="AB9" s="12">
        <v>-3.0078130000000001</v>
      </c>
      <c r="AC9" s="12">
        <v>-4.765625</v>
      </c>
      <c r="AD9" s="12">
        <v>-4.6484379999999996</v>
      </c>
      <c r="AE9" s="12">
        <v>-4.4140629999999996</v>
      </c>
      <c r="AF9" s="12">
        <v>-4.8828129999999996</v>
      </c>
      <c r="AG9" s="12">
        <v>-5.46875</v>
      </c>
      <c r="AH9" s="12">
        <v>-4.296875</v>
      </c>
      <c r="AI9" s="12">
        <v>-4.296875</v>
      </c>
      <c r="AJ9" s="12">
        <v>-4.296875</v>
      </c>
      <c r="AK9" s="12">
        <v>-4.296875</v>
      </c>
    </row>
    <row r="10" spans="1:37" x14ac:dyDescent="0.25">
      <c r="A10" s="51"/>
      <c r="B10" s="17">
        <v>1700</v>
      </c>
      <c r="C10" s="6">
        <v>8.0078130000000005</v>
      </c>
      <c r="D10" s="6">
        <v>7.890625</v>
      </c>
      <c r="E10" s="6">
        <v>8.4765630000000005</v>
      </c>
      <c r="F10" s="6">
        <v>8.9453130000000005</v>
      </c>
      <c r="G10" s="6">
        <v>4.0234379999999996</v>
      </c>
      <c r="H10" s="6">
        <v>-0.546875</v>
      </c>
      <c r="I10" s="6">
        <v>-1.484375</v>
      </c>
      <c r="J10" s="6">
        <v>-4.296875</v>
      </c>
      <c r="K10" s="6">
        <v>-4.8828129999999996</v>
      </c>
      <c r="L10" s="6">
        <v>-5.46875</v>
      </c>
      <c r="M10" s="6">
        <v>-6.40625</v>
      </c>
      <c r="N10" s="6">
        <v>-7.109375</v>
      </c>
      <c r="O10" s="6">
        <v>-6.0546879999999996</v>
      </c>
      <c r="P10" s="6">
        <v>-5.703125</v>
      </c>
      <c r="Q10" s="6">
        <v>-5.703125</v>
      </c>
      <c r="R10" s="6">
        <v>-5.703125</v>
      </c>
      <c r="T10" s="47"/>
      <c r="U10" s="7">
        <v>1700</v>
      </c>
      <c r="V10" s="12">
        <v>8.0078130000000005</v>
      </c>
      <c r="W10" s="12">
        <v>7.890625</v>
      </c>
      <c r="X10" s="12">
        <v>8.4765630000000005</v>
      </c>
      <c r="Y10" s="12">
        <v>8.9453130000000005</v>
      </c>
      <c r="Z10" s="12">
        <v>4.0234379999999996</v>
      </c>
      <c r="AA10" s="12">
        <v>-0.546875</v>
      </c>
      <c r="AB10" s="12">
        <v>-1.484375</v>
      </c>
      <c r="AC10" s="12">
        <v>-4.296875</v>
      </c>
      <c r="AD10" s="12">
        <v>-4.8828129999999996</v>
      </c>
      <c r="AE10" s="12">
        <v>-5.46875</v>
      </c>
      <c r="AF10" s="12">
        <v>-6.40625</v>
      </c>
      <c r="AG10" s="12">
        <v>-7.109375</v>
      </c>
      <c r="AH10" s="12">
        <v>-6.0546879999999996</v>
      </c>
      <c r="AI10" s="12">
        <v>-5.703125</v>
      </c>
      <c r="AJ10" s="12">
        <v>-5.703125</v>
      </c>
      <c r="AK10" s="12">
        <v>-5.703125</v>
      </c>
    </row>
    <row r="11" spans="1:37" x14ac:dyDescent="0.25">
      <c r="A11" s="51"/>
      <c r="B11" s="17">
        <v>1800</v>
      </c>
      <c r="C11" s="6">
        <v>8.0078130000000005</v>
      </c>
      <c r="D11" s="6">
        <v>7.890625</v>
      </c>
      <c r="E11" s="6">
        <v>8.4765630000000005</v>
      </c>
      <c r="F11" s="6">
        <v>8.9453130000000005</v>
      </c>
      <c r="G11" s="6">
        <v>5.546875</v>
      </c>
      <c r="H11" s="6">
        <v>3.9063000000000001E-2</v>
      </c>
      <c r="I11" s="6">
        <v>-1.484375</v>
      </c>
      <c r="J11" s="6">
        <v>-3.4765630000000001</v>
      </c>
      <c r="K11" s="6">
        <v>-4.6484379999999996</v>
      </c>
      <c r="L11" s="6">
        <v>-5.234375</v>
      </c>
      <c r="M11" s="6">
        <v>-6.5234379999999996</v>
      </c>
      <c r="N11" s="6">
        <v>-7.34375</v>
      </c>
      <c r="O11" s="6">
        <v>-6.2890629999999996</v>
      </c>
      <c r="P11" s="6">
        <v>-6.2890629999999996</v>
      </c>
      <c r="Q11" s="6">
        <v>-6.2890629999999996</v>
      </c>
      <c r="R11" s="6">
        <v>-6.2890629999999996</v>
      </c>
      <c r="T11" s="47"/>
      <c r="U11" s="7">
        <v>1800</v>
      </c>
      <c r="V11" s="12">
        <v>8.0078130000000005</v>
      </c>
      <c r="W11" s="12">
        <v>7.890625</v>
      </c>
      <c r="X11" s="12">
        <v>8.4765630000000005</v>
      </c>
      <c r="Y11" s="12">
        <v>8.9453130000000005</v>
      </c>
      <c r="Z11" s="12">
        <v>5.546875</v>
      </c>
      <c r="AA11" s="12">
        <v>3.9063000000000001E-2</v>
      </c>
      <c r="AB11" s="12">
        <v>-1.484375</v>
      </c>
      <c r="AC11" s="12">
        <v>-3.4765630000000001</v>
      </c>
      <c r="AD11" s="12">
        <v>-4.6484379999999996</v>
      </c>
      <c r="AE11" s="12">
        <v>-5.234375</v>
      </c>
      <c r="AF11" s="12">
        <v>-6.5234379999999996</v>
      </c>
      <c r="AG11" s="12">
        <v>-7.34375</v>
      </c>
      <c r="AH11" s="12">
        <v>-6.2890629999999996</v>
      </c>
      <c r="AI11" s="12">
        <v>-6.2890629999999996</v>
      </c>
      <c r="AJ11" s="12">
        <v>-6.2890629999999996</v>
      </c>
      <c r="AK11" s="12">
        <v>-6.2890629999999996</v>
      </c>
    </row>
    <row r="12" spans="1:37" x14ac:dyDescent="0.25">
      <c r="A12" s="51"/>
      <c r="B12" s="17">
        <v>2000</v>
      </c>
      <c r="C12" s="6">
        <v>4.9609379999999996</v>
      </c>
      <c r="D12" s="6">
        <v>4.9609379999999996</v>
      </c>
      <c r="E12" s="6">
        <v>6.953125</v>
      </c>
      <c r="F12" s="6">
        <v>8.9453130000000005</v>
      </c>
      <c r="G12" s="6">
        <v>5.546875</v>
      </c>
      <c r="H12" s="6">
        <v>0.50781299999999996</v>
      </c>
      <c r="I12" s="6">
        <v>3.9063000000000001E-2</v>
      </c>
      <c r="J12" s="6">
        <v>-1.953125</v>
      </c>
      <c r="K12" s="6">
        <v>-4.4140629999999996</v>
      </c>
      <c r="L12" s="6">
        <v>-6.9921879999999996</v>
      </c>
      <c r="M12" s="6">
        <v>-7.2265629999999996</v>
      </c>
      <c r="N12" s="6">
        <v>-7.2265629999999996</v>
      </c>
      <c r="O12" s="6">
        <v>-7.109375</v>
      </c>
      <c r="P12" s="6">
        <v>-7.109375</v>
      </c>
      <c r="Q12" s="6">
        <v>-6.2890629999999996</v>
      </c>
      <c r="R12" s="6">
        <v>-5.8203129999999996</v>
      </c>
      <c r="T12" s="47"/>
      <c r="U12" s="7">
        <v>2000</v>
      </c>
      <c r="V12" s="12">
        <v>4.9609379999999996</v>
      </c>
      <c r="W12" s="12">
        <v>4.9609379999999996</v>
      </c>
      <c r="X12" s="12">
        <v>6.953125</v>
      </c>
      <c r="Y12" s="12">
        <v>8.9453130000000005</v>
      </c>
      <c r="Z12" s="12">
        <v>5.546875</v>
      </c>
      <c r="AA12" s="12">
        <v>0.50781299999999996</v>
      </c>
      <c r="AB12" s="12">
        <v>3.9063000000000001E-2</v>
      </c>
      <c r="AC12" s="12">
        <v>-1.953125</v>
      </c>
      <c r="AD12" s="12">
        <v>-4.4140629999999996</v>
      </c>
      <c r="AE12" s="12">
        <v>-6.9921879999999996</v>
      </c>
      <c r="AF12" s="12">
        <v>-7.2265629999999996</v>
      </c>
      <c r="AG12" s="12">
        <v>-7.2265629999999996</v>
      </c>
      <c r="AH12" s="12">
        <v>-7.109375</v>
      </c>
      <c r="AI12" s="12">
        <v>-7.109375</v>
      </c>
      <c r="AJ12" s="12">
        <v>-6.2890629999999996</v>
      </c>
      <c r="AK12" s="12">
        <v>-5.8203129999999996</v>
      </c>
    </row>
    <row r="13" spans="1:37" x14ac:dyDescent="0.25">
      <c r="A13" s="51"/>
      <c r="B13" s="17">
        <v>2200</v>
      </c>
      <c r="C13" s="6">
        <v>4.4921879999999996</v>
      </c>
      <c r="D13" s="6">
        <v>2.03125</v>
      </c>
      <c r="E13" s="6">
        <v>0.97656299999999996</v>
      </c>
      <c r="F13" s="6">
        <v>3.9063000000000001E-2</v>
      </c>
      <c r="G13" s="6">
        <v>-2.1875</v>
      </c>
      <c r="H13" s="6">
        <v>-3.2421880000000001</v>
      </c>
      <c r="I13" s="6">
        <v>-5</v>
      </c>
      <c r="J13" s="6">
        <v>-6.0546879999999996</v>
      </c>
      <c r="K13" s="6">
        <v>-8.046875</v>
      </c>
      <c r="L13" s="6">
        <v>-8.046875</v>
      </c>
      <c r="M13" s="6">
        <v>-8.046875</v>
      </c>
      <c r="N13" s="6">
        <v>-6.9921879999999996</v>
      </c>
      <c r="O13" s="6">
        <v>-6.0546879999999996</v>
      </c>
      <c r="P13" s="6">
        <v>-5.5859379999999996</v>
      </c>
      <c r="Q13" s="6">
        <v>-4.296875</v>
      </c>
      <c r="R13" s="6">
        <v>-3.828125</v>
      </c>
      <c r="T13" s="47"/>
      <c r="U13" s="7">
        <v>2200</v>
      </c>
      <c r="V13" s="12">
        <v>4.4921879999999996</v>
      </c>
      <c r="W13" s="12">
        <v>2.03125</v>
      </c>
      <c r="X13" s="12">
        <v>0.97656299999999996</v>
      </c>
      <c r="Y13" s="12">
        <v>3.9063000000000001E-2</v>
      </c>
      <c r="Z13" s="12">
        <v>-2.1875</v>
      </c>
      <c r="AA13" s="12">
        <v>-3.2421880000000001</v>
      </c>
      <c r="AB13" s="12">
        <v>-5</v>
      </c>
      <c r="AC13" s="12">
        <v>-6.0546879999999996</v>
      </c>
      <c r="AD13" s="12">
        <v>-8.046875</v>
      </c>
      <c r="AE13" s="12">
        <v>-8.046875</v>
      </c>
      <c r="AF13" s="12">
        <v>-8.046875</v>
      </c>
      <c r="AG13" s="12">
        <v>-6.9921879999999996</v>
      </c>
      <c r="AH13" s="12">
        <v>-6.0546879999999996</v>
      </c>
      <c r="AI13" s="12">
        <v>-5.5859379999999996</v>
      </c>
      <c r="AJ13" s="12">
        <v>-4.296875</v>
      </c>
      <c r="AK13" s="12">
        <v>-3.828125</v>
      </c>
    </row>
    <row r="14" spans="1:37" x14ac:dyDescent="0.25">
      <c r="A14" s="51"/>
      <c r="B14" s="17">
        <v>2400</v>
      </c>
      <c r="C14" s="6">
        <v>4.0234379999999996</v>
      </c>
      <c r="D14" s="6">
        <v>3.9063000000000001E-2</v>
      </c>
      <c r="E14" s="6">
        <v>-3.0078130000000001</v>
      </c>
      <c r="F14" s="6">
        <v>-5.46875</v>
      </c>
      <c r="G14" s="6">
        <v>-6.9921879999999996</v>
      </c>
      <c r="H14" s="6">
        <v>-7.8125</v>
      </c>
      <c r="I14" s="6">
        <v>-8.984375</v>
      </c>
      <c r="J14" s="6">
        <v>-9.453125</v>
      </c>
      <c r="K14" s="6">
        <v>-9.453125</v>
      </c>
      <c r="L14" s="6">
        <v>-8.984375</v>
      </c>
      <c r="M14" s="6">
        <v>-8.046875</v>
      </c>
      <c r="N14" s="6">
        <v>-6.9921879999999996</v>
      </c>
      <c r="O14" s="6">
        <v>-5.8203129999999996</v>
      </c>
      <c r="P14" s="6">
        <v>-5</v>
      </c>
      <c r="Q14" s="6">
        <v>-3.125</v>
      </c>
      <c r="R14" s="6">
        <v>-2.421875</v>
      </c>
      <c r="T14" s="47"/>
      <c r="U14" s="7">
        <v>2400</v>
      </c>
      <c r="V14" s="12">
        <v>4.0234379999999996</v>
      </c>
      <c r="W14" s="12">
        <v>3.9063000000000001E-2</v>
      </c>
      <c r="X14" s="12">
        <v>-3.0078130000000001</v>
      </c>
      <c r="Y14" s="12">
        <v>-5.46875</v>
      </c>
      <c r="Z14" s="12">
        <v>-6.9921879999999996</v>
      </c>
      <c r="AA14" s="12">
        <v>-7.8125</v>
      </c>
      <c r="AB14" s="12">
        <v>-8.984375</v>
      </c>
      <c r="AC14" s="12">
        <v>-9.453125</v>
      </c>
      <c r="AD14" s="12">
        <v>-9.453125</v>
      </c>
      <c r="AE14" s="12">
        <v>-8.984375</v>
      </c>
      <c r="AF14" s="12">
        <v>-8.046875</v>
      </c>
      <c r="AG14" s="12">
        <v>-6.9921879999999996</v>
      </c>
      <c r="AH14" s="12">
        <v>-5.8203129999999996</v>
      </c>
      <c r="AI14" s="12">
        <v>-5</v>
      </c>
      <c r="AJ14" s="12">
        <v>-3.125</v>
      </c>
      <c r="AK14" s="12">
        <v>-2.421875</v>
      </c>
    </row>
    <row r="15" spans="1:37" x14ac:dyDescent="0.25">
      <c r="A15" s="51"/>
      <c r="B15" s="17">
        <v>2600</v>
      </c>
      <c r="C15" s="6">
        <v>2.96875</v>
      </c>
      <c r="D15" s="6">
        <v>-1.015625</v>
      </c>
      <c r="E15" s="6">
        <v>-3.9453130000000001</v>
      </c>
      <c r="F15" s="6">
        <v>-5.703125</v>
      </c>
      <c r="G15" s="6">
        <v>-5.5859379999999996</v>
      </c>
      <c r="H15" s="6">
        <v>-6.7578129999999996</v>
      </c>
      <c r="I15" s="6">
        <v>-6.5234379999999996</v>
      </c>
      <c r="J15" s="6">
        <v>-8.984375</v>
      </c>
      <c r="K15" s="6">
        <v>-8.984375</v>
      </c>
      <c r="L15" s="6">
        <v>-8.046875</v>
      </c>
      <c r="M15" s="6">
        <v>-6.9921879999999996</v>
      </c>
      <c r="N15" s="6">
        <v>-6.5234379999999996</v>
      </c>
      <c r="O15" s="6">
        <v>-3.9453130000000001</v>
      </c>
      <c r="P15" s="6">
        <v>-1.953125</v>
      </c>
      <c r="Q15" s="6">
        <v>0.15625</v>
      </c>
      <c r="R15" s="6">
        <v>0.74218799999999996</v>
      </c>
      <c r="T15" s="47"/>
      <c r="U15" s="7">
        <v>2600</v>
      </c>
      <c r="V15" s="12">
        <v>2.96875</v>
      </c>
      <c r="W15" s="12">
        <v>-1.015625</v>
      </c>
      <c r="X15" s="12">
        <v>-3.9453130000000001</v>
      </c>
      <c r="Y15" s="12">
        <v>-5.703125</v>
      </c>
      <c r="Z15" s="12">
        <v>-5.5859379999999996</v>
      </c>
      <c r="AA15" s="12">
        <v>-6.7578129999999996</v>
      </c>
      <c r="AB15" s="12">
        <v>-6.5234379999999996</v>
      </c>
      <c r="AC15" s="12">
        <v>-8.984375</v>
      </c>
      <c r="AD15" s="12">
        <v>-8.984375</v>
      </c>
      <c r="AE15" s="12">
        <v>-8.046875</v>
      </c>
      <c r="AF15" s="12">
        <v>-6.9921879999999996</v>
      </c>
      <c r="AG15" s="12">
        <v>-6.5234379999999996</v>
      </c>
      <c r="AH15" s="12">
        <v>-3.9453130000000001</v>
      </c>
      <c r="AI15" s="12">
        <v>-1.953125</v>
      </c>
      <c r="AJ15" s="12">
        <v>0.15625</v>
      </c>
      <c r="AK15" s="12">
        <v>0.74218799999999996</v>
      </c>
    </row>
    <row r="16" spans="1:37" x14ac:dyDescent="0.25">
      <c r="A16" s="51"/>
      <c r="B16" s="17">
        <v>2800</v>
      </c>
      <c r="C16" s="6">
        <v>2.96875</v>
      </c>
      <c r="D16" s="6">
        <v>-1.015625</v>
      </c>
      <c r="E16" s="6">
        <v>-3.7109380000000001</v>
      </c>
      <c r="F16" s="6">
        <v>-5.8203129999999996</v>
      </c>
      <c r="G16" s="6">
        <v>-6.0546879999999996</v>
      </c>
      <c r="H16" s="6">
        <v>-6.640625</v>
      </c>
      <c r="I16" s="6">
        <v>-6.171875</v>
      </c>
      <c r="J16" s="6">
        <v>-8.515625</v>
      </c>
      <c r="K16" s="6">
        <v>-6.9921879999999996</v>
      </c>
      <c r="L16" s="6">
        <v>-6.9921879999999996</v>
      </c>
      <c r="M16" s="6">
        <v>-6.0546879999999996</v>
      </c>
      <c r="N16" s="6">
        <v>-4.53125</v>
      </c>
      <c r="O16" s="6">
        <v>-1.953125</v>
      </c>
      <c r="P16" s="6">
        <v>2.03125</v>
      </c>
      <c r="Q16" s="6">
        <v>5.4296879999999996</v>
      </c>
      <c r="R16" s="6">
        <v>6.015625</v>
      </c>
      <c r="T16" s="47"/>
      <c r="U16" s="7">
        <v>2800</v>
      </c>
      <c r="V16" s="12">
        <v>2.96875</v>
      </c>
      <c r="W16" s="12">
        <v>-1.015625</v>
      </c>
      <c r="X16" s="12">
        <v>-3.7109380000000001</v>
      </c>
      <c r="Y16" s="12">
        <v>-5.8203129999999996</v>
      </c>
      <c r="Z16" s="12">
        <v>-6.0546879999999996</v>
      </c>
      <c r="AA16" s="12">
        <v>-6.640625</v>
      </c>
      <c r="AB16" s="12">
        <v>-6.171875</v>
      </c>
      <c r="AC16" s="12">
        <v>-8.515625</v>
      </c>
      <c r="AD16" s="12">
        <v>-6.9921879999999996</v>
      </c>
      <c r="AE16" s="12">
        <v>-6.9921879999999996</v>
      </c>
      <c r="AF16" s="12">
        <v>-6.0546879999999996</v>
      </c>
      <c r="AG16" s="12">
        <v>-4.53125</v>
      </c>
      <c r="AH16" s="12">
        <v>-1.953125</v>
      </c>
      <c r="AI16" s="12">
        <v>2.03125</v>
      </c>
      <c r="AJ16" s="12">
        <v>5.4296879999999996</v>
      </c>
      <c r="AK16" s="12">
        <v>6.015625</v>
      </c>
    </row>
    <row r="17" spans="1:37" x14ac:dyDescent="0.25">
      <c r="A17" s="51"/>
      <c r="B17" s="17">
        <v>2900</v>
      </c>
      <c r="C17" s="6">
        <v>-1.953125</v>
      </c>
      <c r="D17" s="6">
        <v>-3.0078130000000001</v>
      </c>
      <c r="E17" s="6">
        <v>-3.4765630000000001</v>
      </c>
      <c r="F17" s="6">
        <v>-4.296875</v>
      </c>
      <c r="G17" s="6">
        <v>-4.4140629999999996</v>
      </c>
      <c r="H17" s="6">
        <v>-5.5859379999999996</v>
      </c>
      <c r="I17" s="6">
        <v>-5.46875</v>
      </c>
      <c r="J17" s="6">
        <v>-6.5234379999999996</v>
      </c>
      <c r="K17" s="6">
        <v>-6.0546879999999996</v>
      </c>
      <c r="L17" s="6">
        <v>-6.0546879999999996</v>
      </c>
      <c r="M17" s="6">
        <v>-4.765625</v>
      </c>
      <c r="N17" s="6">
        <v>-1.484375</v>
      </c>
      <c r="O17" s="6">
        <v>2.03125</v>
      </c>
      <c r="P17" s="6">
        <v>5.3125</v>
      </c>
      <c r="Q17" s="6">
        <v>8.2421880000000005</v>
      </c>
      <c r="R17" s="6">
        <v>9.1796880000000005</v>
      </c>
      <c r="T17" s="47"/>
      <c r="U17" s="7">
        <v>2900</v>
      </c>
      <c r="V17" s="12">
        <v>-1.953125</v>
      </c>
      <c r="W17" s="12">
        <v>-3.0078130000000001</v>
      </c>
      <c r="X17" s="12">
        <v>-3.4765630000000001</v>
      </c>
      <c r="Y17" s="12">
        <v>-4.296875</v>
      </c>
      <c r="Z17" s="12">
        <v>-4.4140629999999996</v>
      </c>
      <c r="AA17" s="12">
        <v>-5.5859379999999996</v>
      </c>
      <c r="AB17" s="12">
        <v>-5.46875</v>
      </c>
      <c r="AC17" s="12">
        <v>-6.5234379999999996</v>
      </c>
      <c r="AD17" s="12">
        <v>-6.0546879999999996</v>
      </c>
      <c r="AE17" s="12">
        <v>-6.0546879999999996</v>
      </c>
      <c r="AF17" s="12">
        <v>-4.765625</v>
      </c>
      <c r="AG17" s="12">
        <v>-1.484375</v>
      </c>
      <c r="AH17" s="12">
        <v>2.03125</v>
      </c>
      <c r="AI17" s="12">
        <v>5.3125</v>
      </c>
      <c r="AJ17" s="12">
        <v>8.2421880000000005</v>
      </c>
      <c r="AK17" s="12">
        <v>9.1796880000000005</v>
      </c>
    </row>
    <row r="18" spans="1:37" x14ac:dyDescent="0.25">
      <c r="A18" s="51"/>
      <c r="B18" s="17">
        <v>3000</v>
      </c>
      <c r="C18" s="6">
        <v>-1.015625</v>
      </c>
      <c r="D18" s="6">
        <v>-1.015625</v>
      </c>
      <c r="E18" s="6">
        <v>-1.015625</v>
      </c>
      <c r="F18" s="6">
        <v>-3.0078130000000001</v>
      </c>
      <c r="G18" s="6">
        <v>-3.4765630000000001</v>
      </c>
      <c r="H18" s="6">
        <v>-4.4140629999999996</v>
      </c>
      <c r="I18" s="6">
        <v>-5.1171879999999996</v>
      </c>
      <c r="J18" s="6">
        <v>-6.0546879999999996</v>
      </c>
      <c r="K18" s="6">
        <v>-6.0546879999999996</v>
      </c>
      <c r="L18" s="6">
        <v>-5.46875</v>
      </c>
      <c r="M18" s="6">
        <v>-3.9453130000000001</v>
      </c>
      <c r="N18" s="6">
        <v>0.50781299999999996</v>
      </c>
      <c r="O18" s="6">
        <v>2.03125</v>
      </c>
      <c r="P18" s="6">
        <v>4.2578129999999996</v>
      </c>
      <c r="Q18" s="6">
        <v>7.5390629999999996</v>
      </c>
      <c r="R18" s="6">
        <v>8.0078130000000005</v>
      </c>
      <c r="T18" s="47"/>
      <c r="U18" s="7">
        <v>3000</v>
      </c>
      <c r="V18" s="12">
        <v>-1.015625</v>
      </c>
      <c r="W18" s="12">
        <v>-1.015625</v>
      </c>
      <c r="X18" s="12">
        <v>-1.015625</v>
      </c>
      <c r="Y18" s="12">
        <v>-3.0078130000000001</v>
      </c>
      <c r="Z18" s="12">
        <v>-3.4765630000000001</v>
      </c>
      <c r="AA18" s="12">
        <v>-4.4140629999999996</v>
      </c>
      <c r="AB18" s="12">
        <v>-5.1171879999999996</v>
      </c>
      <c r="AC18" s="12">
        <v>-6.0546879999999996</v>
      </c>
      <c r="AD18" s="12">
        <v>-6.0546879999999996</v>
      </c>
      <c r="AE18" s="12">
        <v>-5.46875</v>
      </c>
      <c r="AF18" s="12">
        <v>-3.9453130000000001</v>
      </c>
      <c r="AG18" s="12">
        <v>0.50781299999999996</v>
      </c>
      <c r="AH18" s="12">
        <v>2.03125</v>
      </c>
      <c r="AI18" s="12">
        <v>4.2578129999999996</v>
      </c>
      <c r="AJ18" s="12">
        <v>7.5390629999999996</v>
      </c>
      <c r="AK18" s="12">
        <v>8.0078130000000005</v>
      </c>
    </row>
    <row r="19" spans="1:37" x14ac:dyDescent="0.25">
      <c r="A19" s="51"/>
      <c r="B19" s="17">
        <v>3200</v>
      </c>
      <c r="C19" s="6">
        <v>4.9609379999999996</v>
      </c>
      <c r="D19" s="6">
        <v>2.03125</v>
      </c>
      <c r="E19" s="6">
        <v>3.9063000000000001E-2</v>
      </c>
      <c r="F19" s="6">
        <v>-2.0703130000000001</v>
      </c>
      <c r="G19" s="6">
        <v>-3.9453130000000001</v>
      </c>
      <c r="H19" s="6">
        <v>-3.9453130000000001</v>
      </c>
      <c r="I19" s="6">
        <v>-3.9453130000000001</v>
      </c>
      <c r="J19" s="6">
        <v>-3.7109380000000001</v>
      </c>
      <c r="K19" s="6">
        <v>-3.7109380000000001</v>
      </c>
      <c r="L19" s="6">
        <v>-3.4765630000000001</v>
      </c>
      <c r="M19" s="6">
        <v>-0.546875</v>
      </c>
      <c r="N19" s="6">
        <v>2.5</v>
      </c>
      <c r="O19" s="6">
        <v>0.97656299999999996</v>
      </c>
      <c r="P19" s="6">
        <v>0.97656299999999996</v>
      </c>
      <c r="Q19" s="6">
        <v>2.03125</v>
      </c>
      <c r="R19" s="6">
        <v>2.03125</v>
      </c>
      <c r="T19" s="47"/>
      <c r="U19" s="7">
        <v>3200</v>
      </c>
      <c r="V19" s="12">
        <v>4.9609379999999996</v>
      </c>
      <c r="W19" s="12">
        <v>2.03125</v>
      </c>
      <c r="X19" s="12">
        <v>3.9063000000000001E-2</v>
      </c>
      <c r="Y19" s="12">
        <v>-2.0703130000000001</v>
      </c>
      <c r="Z19" s="12">
        <v>-3.9453130000000001</v>
      </c>
      <c r="AA19" s="12">
        <v>-3.9453130000000001</v>
      </c>
      <c r="AB19" s="12">
        <v>-3.9453130000000001</v>
      </c>
      <c r="AC19" s="12">
        <v>-3.7109380000000001</v>
      </c>
      <c r="AD19" s="12">
        <v>-3.7109380000000001</v>
      </c>
      <c r="AE19" s="12">
        <v>-3.4765630000000001</v>
      </c>
      <c r="AF19" s="12">
        <v>-0.546875</v>
      </c>
      <c r="AG19" s="12">
        <v>2.5</v>
      </c>
      <c r="AH19" s="12">
        <v>0.97656299999999996</v>
      </c>
      <c r="AI19" s="12">
        <v>0.97656299999999996</v>
      </c>
      <c r="AJ19" s="12">
        <v>2.03125</v>
      </c>
      <c r="AK19" s="12">
        <v>2.03125</v>
      </c>
    </row>
    <row r="20" spans="1:37" x14ac:dyDescent="0.25">
      <c r="A20" s="51"/>
      <c r="B20" s="17">
        <v>3300</v>
      </c>
      <c r="C20" s="6">
        <v>4.9609379999999996</v>
      </c>
      <c r="D20" s="6">
        <v>2.03125</v>
      </c>
      <c r="E20" s="6">
        <v>3.9063000000000001E-2</v>
      </c>
      <c r="F20" s="6">
        <v>-2.0703130000000001</v>
      </c>
      <c r="G20" s="6">
        <v>-3.9453130000000001</v>
      </c>
      <c r="H20" s="6">
        <v>-3.9453130000000001</v>
      </c>
      <c r="I20" s="6">
        <v>-3.9453130000000001</v>
      </c>
      <c r="J20" s="6">
        <v>-3.9453130000000001</v>
      </c>
      <c r="K20" s="6">
        <v>-3.9453130000000001</v>
      </c>
      <c r="L20" s="6">
        <v>-3.9453130000000001</v>
      </c>
      <c r="M20" s="6">
        <v>-0.546875</v>
      </c>
      <c r="N20" s="6">
        <v>3.9063000000000001E-2</v>
      </c>
      <c r="O20" s="6">
        <v>0.50781299999999996</v>
      </c>
      <c r="P20" s="6">
        <v>0.97656299999999996</v>
      </c>
      <c r="Q20" s="6">
        <v>2.03125</v>
      </c>
      <c r="R20" s="6">
        <v>2.03125</v>
      </c>
      <c r="T20" s="47"/>
      <c r="U20" s="7">
        <v>3300</v>
      </c>
      <c r="V20" s="12">
        <v>4.9609379999999996</v>
      </c>
      <c r="W20" s="12">
        <v>2.03125</v>
      </c>
      <c r="X20" s="12">
        <v>3.9063000000000001E-2</v>
      </c>
      <c r="Y20" s="12">
        <v>-2.0703130000000001</v>
      </c>
      <c r="Z20" s="12">
        <v>-3.9453130000000001</v>
      </c>
      <c r="AA20" s="12">
        <v>-3.9453130000000001</v>
      </c>
      <c r="AB20" s="12">
        <v>-3.9453130000000001</v>
      </c>
      <c r="AC20" s="12">
        <v>-3.9453130000000001</v>
      </c>
      <c r="AD20" s="12">
        <v>-3.9453130000000001</v>
      </c>
      <c r="AE20" s="12">
        <v>-3.9453130000000001</v>
      </c>
      <c r="AF20" s="12">
        <v>-0.546875</v>
      </c>
      <c r="AG20" s="12">
        <v>3.9063000000000001E-2</v>
      </c>
      <c r="AH20" s="12">
        <v>0.50781299999999996</v>
      </c>
      <c r="AI20" s="12">
        <v>0.97656299999999996</v>
      </c>
      <c r="AJ20" s="12">
        <v>2.03125</v>
      </c>
      <c r="AK20" s="12">
        <v>2.03125</v>
      </c>
    </row>
    <row r="21" spans="1:37" x14ac:dyDescent="0.25">
      <c r="A21" s="51"/>
      <c r="B21" s="17">
        <v>3500</v>
      </c>
      <c r="C21" s="6">
        <v>4.9609379999999996</v>
      </c>
      <c r="D21" s="6">
        <v>2.03125</v>
      </c>
      <c r="E21" s="6">
        <v>3.9063000000000001E-2</v>
      </c>
      <c r="F21" s="6">
        <v>-2.0703130000000001</v>
      </c>
      <c r="G21" s="6">
        <v>-3.9453130000000001</v>
      </c>
      <c r="H21" s="6">
        <v>-3.828125</v>
      </c>
      <c r="I21" s="6">
        <v>-3.828125</v>
      </c>
      <c r="J21" s="6">
        <v>-3.828125</v>
      </c>
      <c r="K21" s="6">
        <v>-3.828125</v>
      </c>
      <c r="L21" s="6">
        <v>-3.828125</v>
      </c>
      <c r="M21" s="6">
        <v>-0.546875</v>
      </c>
      <c r="N21" s="6">
        <v>3.9063000000000001E-2</v>
      </c>
      <c r="O21" s="6">
        <v>0.50781299999999996</v>
      </c>
      <c r="P21" s="6">
        <v>0.97656299999999996</v>
      </c>
      <c r="Q21" s="6">
        <v>2.03125</v>
      </c>
      <c r="R21" s="6">
        <v>2.03125</v>
      </c>
      <c r="T21" s="47"/>
      <c r="U21" s="7">
        <v>3500</v>
      </c>
      <c r="V21" s="12">
        <v>4.9609379999999996</v>
      </c>
      <c r="W21" s="12">
        <v>2.03125</v>
      </c>
      <c r="X21" s="12">
        <v>3.9063000000000001E-2</v>
      </c>
      <c r="Y21" s="12">
        <v>-2.0703130000000001</v>
      </c>
      <c r="Z21" s="12">
        <v>-3.9453130000000001</v>
      </c>
      <c r="AA21" s="12">
        <v>-3.828125</v>
      </c>
      <c r="AB21" s="12">
        <v>-3.828125</v>
      </c>
      <c r="AC21" s="12">
        <v>-3.828125</v>
      </c>
      <c r="AD21" s="12">
        <v>-3.828125</v>
      </c>
      <c r="AE21" s="12">
        <v>-3.828125</v>
      </c>
      <c r="AF21" s="12">
        <v>-0.546875</v>
      </c>
      <c r="AG21" s="12">
        <v>3.9063000000000001E-2</v>
      </c>
      <c r="AH21" s="12">
        <v>0.50781299999999996</v>
      </c>
      <c r="AI21" s="12">
        <v>0.97656299999999996</v>
      </c>
      <c r="AJ21" s="12">
        <v>2.03125</v>
      </c>
      <c r="AK21" s="12">
        <v>2.03125</v>
      </c>
    </row>
  </sheetData>
  <sheetProtection password="BAE5" sheet="1" objects="1" scenarios="1"/>
  <mergeCells count="6">
    <mergeCell ref="A3:A21"/>
    <mergeCell ref="C1:R1"/>
    <mergeCell ref="A1:B2"/>
    <mergeCell ref="T1:U2"/>
    <mergeCell ref="V1:AK1"/>
    <mergeCell ref="T3:T21"/>
  </mergeCells>
  <conditionalFormatting sqref="V3:AK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R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R19">
    <cfRule type="cellIs" dxfId="53" priority="3" operator="greaterThan">
      <formula>27</formula>
    </cfRule>
  </conditionalFormatting>
  <conditionalFormatting sqref="C20:R20">
    <cfRule type="cellIs" dxfId="52" priority="2" operator="greaterThan">
      <formula>28.5</formula>
    </cfRule>
  </conditionalFormatting>
  <conditionalFormatting sqref="C21:R21">
    <cfRule type="cellIs" dxfId="51" priority="1" operator="greaterThan">
      <formula>30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K43"/>
  <sheetViews>
    <sheetView zoomScaleNormal="100" workbookViewId="0">
      <selection sqref="A1:R21"/>
    </sheetView>
  </sheetViews>
  <sheetFormatPr defaultColWidth="8.85546875" defaultRowHeight="15" x14ac:dyDescent="0.25"/>
  <cols>
    <col min="1" max="1" width="6.5703125" style="9" customWidth="1"/>
    <col min="2" max="2" width="5" style="9" bestFit="1" customWidth="1"/>
    <col min="3" max="18" width="4.5703125" style="9" bestFit="1" customWidth="1"/>
    <col min="19" max="19" width="8.85546875" style="9"/>
    <col min="20" max="21" width="5" style="9" bestFit="1" customWidth="1"/>
    <col min="22" max="37" width="4.5703125" style="9" bestFit="1" customWidth="1"/>
    <col min="38" max="16384" width="8.85546875" style="9"/>
  </cols>
  <sheetData>
    <row r="1" spans="1:37" x14ac:dyDescent="0.25">
      <c r="A1" s="51" t="s">
        <v>16</v>
      </c>
      <c r="B1" s="51"/>
      <c r="C1" s="50" t="s">
        <v>10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T1" s="47" t="s">
        <v>0</v>
      </c>
      <c r="U1" s="47"/>
      <c r="V1" s="46" t="s">
        <v>10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</row>
    <row r="2" spans="1:37" x14ac:dyDescent="0.25">
      <c r="A2" s="51"/>
      <c r="B2" s="51"/>
      <c r="C2" s="17">
        <v>0</v>
      </c>
      <c r="D2" s="17">
        <v>10</v>
      </c>
      <c r="E2" s="17">
        <v>20</v>
      </c>
      <c r="F2" s="17">
        <v>30</v>
      </c>
      <c r="G2" s="17">
        <v>45</v>
      </c>
      <c r="H2" s="17">
        <v>55</v>
      </c>
      <c r="I2" s="17">
        <v>65</v>
      </c>
      <c r="J2" s="17">
        <v>75</v>
      </c>
      <c r="K2" s="17">
        <v>85</v>
      </c>
      <c r="L2" s="17">
        <v>95</v>
      </c>
      <c r="M2" s="17">
        <v>110</v>
      </c>
      <c r="N2" s="17">
        <v>120</v>
      </c>
      <c r="O2" s="17">
        <v>125</v>
      </c>
      <c r="P2" s="17">
        <v>130</v>
      </c>
      <c r="Q2" s="17">
        <v>135</v>
      </c>
      <c r="R2" s="17">
        <v>140</v>
      </c>
      <c r="T2" s="47"/>
      <c r="U2" s="47"/>
      <c r="V2" s="7">
        <v>0</v>
      </c>
      <c r="W2" s="7">
        <v>10</v>
      </c>
      <c r="X2" s="7">
        <v>20</v>
      </c>
      <c r="Y2" s="7">
        <v>30</v>
      </c>
      <c r="Z2" s="7">
        <v>45</v>
      </c>
      <c r="AA2" s="7">
        <v>55</v>
      </c>
      <c r="AB2" s="7">
        <v>65</v>
      </c>
      <c r="AC2" s="7">
        <v>75</v>
      </c>
      <c r="AD2" s="7">
        <v>85</v>
      </c>
      <c r="AE2" s="7">
        <v>95</v>
      </c>
      <c r="AF2" s="7">
        <v>110</v>
      </c>
      <c r="AG2" s="7">
        <v>120</v>
      </c>
      <c r="AH2" s="7">
        <v>125</v>
      </c>
      <c r="AI2" s="7">
        <v>130</v>
      </c>
      <c r="AJ2" s="7">
        <v>135</v>
      </c>
      <c r="AK2" s="7">
        <v>140</v>
      </c>
    </row>
    <row r="3" spans="1:37" x14ac:dyDescent="0.25">
      <c r="A3" s="51" t="s">
        <v>7</v>
      </c>
      <c r="B3" s="17">
        <v>620</v>
      </c>
      <c r="C3" s="6">
        <v>13.007813000000001</v>
      </c>
      <c r="D3" s="6">
        <v>13.007813000000001</v>
      </c>
      <c r="E3" s="6">
        <v>13.007813000000001</v>
      </c>
      <c r="F3" s="6">
        <v>13.945313000000001</v>
      </c>
      <c r="G3" s="6">
        <v>13.945313000000001</v>
      </c>
      <c r="H3" s="6">
        <v>14.53125</v>
      </c>
      <c r="I3" s="6">
        <v>15</v>
      </c>
      <c r="J3" s="6">
        <v>18.046875</v>
      </c>
      <c r="K3" s="6">
        <v>19.101562999999999</v>
      </c>
      <c r="L3" s="6">
        <v>20.273437999999999</v>
      </c>
      <c r="M3" s="6">
        <v>21.796875</v>
      </c>
      <c r="N3" s="6">
        <v>22.96875</v>
      </c>
      <c r="O3" s="6">
        <v>23.4375</v>
      </c>
      <c r="P3" s="6">
        <v>24.023437999999999</v>
      </c>
      <c r="Q3" s="6">
        <v>24.492187999999999</v>
      </c>
      <c r="R3" s="6">
        <v>25.078125</v>
      </c>
      <c r="T3" s="47" t="s">
        <v>7</v>
      </c>
      <c r="U3" s="7">
        <v>620</v>
      </c>
      <c r="V3" s="12">
        <v>13.007813000000001</v>
      </c>
      <c r="W3" s="12">
        <v>13.007813000000001</v>
      </c>
      <c r="X3" s="12">
        <v>13.007813000000001</v>
      </c>
      <c r="Y3" s="12">
        <v>13.945313000000001</v>
      </c>
      <c r="Z3" s="12">
        <v>13.945313000000001</v>
      </c>
      <c r="AA3" s="12">
        <v>14.53125</v>
      </c>
      <c r="AB3" s="12">
        <v>15</v>
      </c>
      <c r="AC3" s="12">
        <v>18.046875</v>
      </c>
      <c r="AD3" s="12">
        <v>19.101562999999999</v>
      </c>
      <c r="AE3" s="12">
        <v>20.273437999999999</v>
      </c>
      <c r="AF3" s="12">
        <v>21.796875</v>
      </c>
      <c r="AG3" s="12">
        <v>22.96875</v>
      </c>
      <c r="AH3" s="12">
        <v>23.4375</v>
      </c>
      <c r="AI3" s="12">
        <v>24.023437999999999</v>
      </c>
      <c r="AJ3" s="12">
        <v>24.492187999999999</v>
      </c>
      <c r="AK3" s="12">
        <v>25.078125</v>
      </c>
    </row>
    <row r="4" spans="1:37" x14ac:dyDescent="0.25">
      <c r="A4" s="51"/>
      <c r="B4" s="17">
        <v>650</v>
      </c>
      <c r="C4" s="6">
        <v>13.007813000000001</v>
      </c>
      <c r="D4" s="6">
        <v>13.007813000000001</v>
      </c>
      <c r="E4" s="6">
        <v>13.007813000000001</v>
      </c>
      <c r="F4" s="6">
        <v>9.9609380000000005</v>
      </c>
      <c r="G4" s="6">
        <v>11.015625</v>
      </c>
      <c r="H4" s="6">
        <v>14.53125</v>
      </c>
      <c r="I4" s="6">
        <v>15</v>
      </c>
      <c r="J4" s="6">
        <v>18.046875</v>
      </c>
      <c r="K4" s="6">
        <v>19.101562999999999</v>
      </c>
      <c r="L4" s="6">
        <v>20.273437999999999</v>
      </c>
      <c r="M4" s="6">
        <v>21.796875</v>
      </c>
      <c r="N4" s="6">
        <v>22.96875</v>
      </c>
      <c r="O4" s="6">
        <v>23.4375</v>
      </c>
      <c r="P4" s="6">
        <v>24.023437999999999</v>
      </c>
      <c r="Q4" s="6">
        <v>24.492187999999999</v>
      </c>
      <c r="R4" s="6">
        <v>25.078125</v>
      </c>
      <c r="T4" s="47"/>
      <c r="U4" s="7">
        <v>650</v>
      </c>
      <c r="V4" s="12">
        <v>13.007813000000001</v>
      </c>
      <c r="W4" s="12">
        <v>13.007813000000001</v>
      </c>
      <c r="X4" s="12">
        <v>13.007813000000001</v>
      </c>
      <c r="Y4" s="12">
        <v>9.9609380000000005</v>
      </c>
      <c r="Z4" s="12">
        <v>11.015625</v>
      </c>
      <c r="AA4" s="12">
        <v>14.53125</v>
      </c>
      <c r="AB4" s="12">
        <v>15</v>
      </c>
      <c r="AC4" s="12">
        <v>18.046875</v>
      </c>
      <c r="AD4" s="12">
        <v>19.101562999999999</v>
      </c>
      <c r="AE4" s="12">
        <v>20.273437999999999</v>
      </c>
      <c r="AF4" s="12">
        <v>21.796875</v>
      </c>
      <c r="AG4" s="12">
        <v>22.96875</v>
      </c>
      <c r="AH4" s="12">
        <v>23.4375</v>
      </c>
      <c r="AI4" s="12">
        <v>24.023437999999999</v>
      </c>
      <c r="AJ4" s="12">
        <v>24.492187999999999</v>
      </c>
      <c r="AK4" s="12">
        <v>25.078125</v>
      </c>
    </row>
    <row r="5" spans="1:37" x14ac:dyDescent="0.25">
      <c r="A5" s="51"/>
      <c r="B5" s="17">
        <v>800</v>
      </c>
      <c r="C5" s="6">
        <v>13.007813000000001</v>
      </c>
      <c r="D5" s="6">
        <v>13.007813000000001</v>
      </c>
      <c r="E5" s="6">
        <v>13.007813000000001</v>
      </c>
      <c r="F5" s="6">
        <v>9.9609380000000005</v>
      </c>
      <c r="G5" s="6">
        <v>9.9609380000000005</v>
      </c>
      <c r="H5" s="6">
        <v>13.945313000000001</v>
      </c>
      <c r="I5" s="6">
        <v>13.945313000000001</v>
      </c>
      <c r="J5" s="6">
        <v>18.046875</v>
      </c>
      <c r="K5" s="6">
        <v>20.15625</v>
      </c>
      <c r="L5" s="6">
        <v>20.625</v>
      </c>
      <c r="M5" s="6">
        <v>21.210937999999999</v>
      </c>
      <c r="N5" s="6">
        <v>21.5625</v>
      </c>
      <c r="O5" s="6">
        <v>21.679687999999999</v>
      </c>
      <c r="P5" s="6">
        <v>21.914062999999999</v>
      </c>
      <c r="Q5" s="6">
        <v>22.148437999999999</v>
      </c>
      <c r="R5" s="6">
        <v>22.265625</v>
      </c>
      <c r="T5" s="47"/>
      <c r="U5" s="7">
        <v>800</v>
      </c>
      <c r="V5" s="12">
        <v>13.007813000000001</v>
      </c>
      <c r="W5" s="12">
        <v>13.007813000000001</v>
      </c>
      <c r="X5" s="12">
        <v>13.007813000000001</v>
      </c>
      <c r="Y5" s="12">
        <v>9.9609380000000005</v>
      </c>
      <c r="Z5" s="12">
        <v>9.9609380000000005</v>
      </c>
      <c r="AA5" s="12">
        <v>13.945313000000001</v>
      </c>
      <c r="AB5" s="12">
        <v>13.945313000000001</v>
      </c>
      <c r="AC5" s="12">
        <v>18.046875</v>
      </c>
      <c r="AD5" s="12">
        <v>20.15625</v>
      </c>
      <c r="AE5" s="12">
        <v>20.625</v>
      </c>
      <c r="AF5" s="12">
        <v>21.210937999999999</v>
      </c>
      <c r="AG5" s="12">
        <v>21.5625</v>
      </c>
      <c r="AH5" s="12">
        <v>21.679687999999999</v>
      </c>
      <c r="AI5" s="12">
        <v>21.914062999999999</v>
      </c>
      <c r="AJ5" s="12">
        <v>22.148437999999999</v>
      </c>
      <c r="AK5" s="12">
        <v>22.265625</v>
      </c>
    </row>
    <row r="6" spans="1:37" x14ac:dyDescent="0.25">
      <c r="A6" s="51"/>
      <c r="B6" s="17">
        <v>1000</v>
      </c>
      <c r="C6" s="6">
        <v>9.9609380000000005</v>
      </c>
      <c r="D6" s="6">
        <v>9.9609380000000005</v>
      </c>
      <c r="E6" s="6">
        <v>9.9609380000000005</v>
      </c>
      <c r="F6" s="6">
        <v>9.9609380000000005</v>
      </c>
      <c r="G6" s="6">
        <v>9.9609380000000005</v>
      </c>
      <c r="H6" s="6">
        <v>13.945313000000001</v>
      </c>
      <c r="I6" s="6">
        <v>13.945313000000001</v>
      </c>
      <c r="J6" s="6">
        <v>18.046875</v>
      </c>
      <c r="K6" s="6">
        <v>20.976562999999999</v>
      </c>
      <c r="L6" s="6">
        <v>20.976562999999999</v>
      </c>
      <c r="M6" s="6">
        <v>20.273437999999999</v>
      </c>
      <c r="N6" s="6">
        <v>19.6875</v>
      </c>
      <c r="O6" s="6">
        <v>19.453125</v>
      </c>
      <c r="P6" s="6">
        <v>19.21875</v>
      </c>
      <c r="Q6" s="6">
        <v>18.867187999999999</v>
      </c>
      <c r="R6" s="6">
        <v>18.632812999999999</v>
      </c>
      <c r="T6" s="47"/>
      <c r="U6" s="7">
        <v>1000</v>
      </c>
      <c r="V6" s="12">
        <v>9.9609380000000005</v>
      </c>
      <c r="W6" s="12">
        <v>9.9609380000000005</v>
      </c>
      <c r="X6" s="12">
        <v>9.9609380000000005</v>
      </c>
      <c r="Y6" s="12">
        <v>9.9609380000000005</v>
      </c>
      <c r="Z6" s="12">
        <v>9.9609380000000005</v>
      </c>
      <c r="AA6" s="12">
        <v>13.945313000000001</v>
      </c>
      <c r="AB6" s="12">
        <v>13.945313000000001</v>
      </c>
      <c r="AC6" s="12">
        <v>18.046875</v>
      </c>
      <c r="AD6" s="12">
        <v>20.976562999999999</v>
      </c>
      <c r="AE6" s="12">
        <v>20.976562999999999</v>
      </c>
      <c r="AF6" s="12">
        <v>20.273437999999999</v>
      </c>
      <c r="AG6" s="12">
        <v>19.6875</v>
      </c>
      <c r="AH6" s="12">
        <v>19.453125</v>
      </c>
      <c r="AI6" s="12">
        <v>19.21875</v>
      </c>
      <c r="AJ6" s="12">
        <v>18.867187999999999</v>
      </c>
      <c r="AK6" s="12">
        <v>18.632812999999999</v>
      </c>
    </row>
    <row r="7" spans="1:37" x14ac:dyDescent="0.25">
      <c r="A7" s="51"/>
      <c r="B7" s="17">
        <v>1200</v>
      </c>
      <c r="C7" s="6">
        <v>9.4921880000000005</v>
      </c>
      <c r="D7" s="6">
        <v>9.4921880000000005</v>
      </c>
      <c r="E7" s="6">
        <v>9.4921880000000005</v>
      </c>
      <c r="F7" s="6">
        <v>9.9609380000000005</v>
      </c>
      <c r="G7" s="6">
        <v>11.015625</v>
      </c>
      <c r="H7" s="6">
        <v>13.007813000000001</v>
      </c>
      <c r="I7" s="6">
        <v>13.945313000000001</v>
      </c>
      <c r="J7" s="6">
        <v>18.046875</v>
      </c>
      <c r="K7" s="6">
        <v>20.976562999999999</v>
      </c>
      <c r="L7" s="6">
        <v>20.976562999999999</v>
      </c>
      <c r="M7" s="6">
        <v>20.976562999999999</v>
      </c>
      <c r="N7" s="6">
        <v>28.007812999999999</v>
      </c>
      <c r="O7" s="6">
        <v>28.007812999999999</v>
      </c>
      <c r="P7" s="6">
        <v>33.984375</v>
      </c>
      <c r="Q7" s="6">
        <v>33.984375</v>
      </c>
      <c r="R7" s="6">
        <v>33.984375</v>
      </c>
      <c r="T7" s="47"/>
      <c r="U7" s="7">
        <v>1200</v>
      </c>
      <c r="V7" s="12">
        <v>9.4921880000000005</v>
      </c>
      <c r="W7" s="12">
        <v>9.4921880000000005</v>
      </c>
      <c r="X7" s="12">
        <v>9.4921880000000005</v>
      </c>
      <c r="Y7" s="12">
        <v>9.9609380000000005</v>
      </c>
      <c r="Z7" s="12">
        <v>11.015625</v>
      </c>
      <c r="AA7" s="12">
        <v>13.007813000000001</v>
      </c>
      <c r="AB7" s="12">
        <v>13.945313000000001</v>
      </c>
      <c r="AC7" s="12">
        <v>18.046875</v>
      </c>
      <c r="AD7" s="12">
        <v>20.976562999999999</v>
      </c>
      <c r="AE7" s="12">
        <v>20.976562999999999</v>
      </c>
      <c r="AF7" s="12">
        <v>20.976562999999999</v>
      </c>
      <c r="AG7" s="12">
        <v>28.007812999999999</v>
      </c>
      <c r="AH7" s="12">
        <v>28.007812999999999</v>
      </c>
      <c r="AI7" s="12">
        <v>33.984375</v>
      </c>
      <c r="AJ7" s="12">
        <v>33.984375</v>
      </c>
      <c r="AK7" s="12">
        <v>33.984375</v>
      </c>
    </row>
    <row r="8" spans="1:37" x14ac:dyDescent="0.25">
      <c r="A8" s="51"/>
      <c r="B8" s="17">
        <v>1400</v>
      </c>
      <c r="C8" s="6">
        <v>9.4921880000000005</v>
      </c>
      <c r="D8" s="6">
        <v>9.4921880000000005</v>
      </c>
      <c r="E8" s="6">
        <v>9.9609380000000005</v>
      </c>
      <c r="F8" s="6">
        <v>10.898438000000001</v>
      </c>
      <c r="G8" s="6">
        <v>11.601563000000001</v>
      </c>
      <c r="H8" s="6">
        <v>14.53125</v>
      </c>
      <c r="I8" s="6">
        <v>16.992187999999999</v>
      </c>
      <c r="J8" s="6">
        <v>22.03125</v>
      </c>
      <c r="K8" s="6">
        <v>22.03125</v>
      </c>
      <c r="L8" s="6">
        <v>22.03125</v>
      </c>
      <c r="M8" s="6">
        <v>22.03125</v>
      </c>
      <c r="N8" s="6">
        <v>31.992187999999999</v>
      </c>
      <c r="O8" s="6">
        <v>46.054687999999999</v>
      </c>
      <c r="P8" s="6">
        <v>46.054687999999999</v>
      </c>
      <c r="Q8" s="6">
        <v>46.054687999999999</v>
      </c>
      <c r="R8" s="6">
        <v>46.054687999999999</v>
      </c>
      <c r="T8" s="47"/>
      <c r="U8" s="7">
        <v>1400</v>
      </c>
      <c r="V8" s="12">
        <v>9.4921880000000005</v>
      </c>
      <c r="W8" s="12">
        <v>9.4921880000000005</v>
      </c>
      <c r="X8" s="12">
        <v>9.9609380000000005</v>
      </c>
      <c r="Y8" s="12">
        <v>10.898438000000001</v>
      </c>
      <c r="Z8" s="12">
        <v>11.601563000000001</v>
      </c>
      <c r="AA8" s="12">
        <v>14.53125</v>
      </c>
      <c r="AB8" s="12">
        <v>16.992187999999999</v>
      </c>
      <c r="AC8" s="12">
        <v>22.03125</v>
      </c>
      <c r="AD8" s="12">
        <v>22.03125</v>
      </c>
      <c r="AE8" s="12">
        <v>22.03125</v>
      </c>
      <c r="AF8" s="12">
        <v>22.03125</v>
      </c>
      <c r="AG8" s="12">
        <v>31.992187999999999</v>
      </c>
      <c r="AH8" s="12">
        <v>46.054687999999999</v>
      </c>
      <c r="AI8" s="12">
        <v>46.054687999999999</v>
      </c>
      <c r="AJ8" s="12">
        <v>46.054687999999999</v>
      </c>
      <c r="AK8" s="12">
        <v>46.054687999999999</v>
      </c>
    </row>
    <row r="9" spans="1:37" x14ac:dyDescent="0.25">
      <c r="A9" s="51"/>
      <c r="B9" s="17">
        <v>1550</v>
      </c>
      <c r="C9" s="6">
        <v>9.4921880000000005</v>
      </c>
      <c r="D9" s="6">
        <v>9.4921880000000005</v>
      </c>
      <c r="E9" s="6">
        <v>9.4921880000000005</v>
      </c>
      <c r="F9" s="6">
        <v>9.9609380000000005</v>
      </c>
      <c r="G9" s="6">
        <v>11.953125</v>
      </c>
      <c r="H9" s="6">
        <v>18.046875</v>
      </c>
      <c r="I9" s="6">
        <v>22.96875</v>
      </c>
      <c r="J9" s="6">
        <v>26.015625</v>
      </c>
      <c r="K9" s="6">
        <v>26.015625</v>
      </c>
      <c r="L9" s="6">
        <v>26.015625</v>
      </c>
      <c r="M9" s="6">
        <v>30</v>
      </c>
      <c r="N9" s="6">
        <v>47.226562999999999</v>
      </c>
      <c r="O9" s="6">
        <v>46.054687999999999</v>
      </c>
      <c r="P9" s="6">
        <v>46.054687999999999</v>
      </c>
      <c r="Q9" s="6">
        <v>46.054687999999999</v>
      </c>
      <c r="R9" s="6">
        <v>46.054687999999999</v>
      </c>
      <c r="T9" s="47"/>
      <c r="U9" s="7">
        <v>1550</v>
      </c>
      <c r="V9" s="12">
        <v>9.4921880000000005</v>
      </c>
      <c r="W9" s="12">
        <v>9.4921880000000005</v>
      </c>
      <c r="X9" s="12">
        <v>9.4921880000000005</v>
      </c>
      <c r="Y9" s="12">
        <v>9.9609380000000005</v>
      </c>
      <c r="Z9" s="12">
        <v>11.953125</v>
      </c>
      <c r="AA9" s="12">
        <v>18.046875</v>
      </c>
      <c r="AB9" s="12">
        <v>22.96875</v>
      </c>
      <c r="AC9" s="12">
        <v>26.015625</v>
      </c>
      <c r="AD9" s="12">
        <v>26.015625</v>
      </c>
      <c r="AE9" s="12">
        <v>26.015625</v>
      </c>
      <c r="AF9" s="12">
        <v>30</v>
      </c>
      <c r="AG9" s="12">
        <v>47.226562999999999</v>
      </c>
      <c r="AH9" s="12">
        <v>46.054687999999999</v>
      </c>
      <c r="AI9" s="12">
        <v>46.054687999999999</v>
      </c>
      <c r="AJ9" s="12">
        <v>46.054687999999999</v>
      </c>
      <c r="AK9" s="12">
        <v>46.054687999999999</v>
      </c>
    </row>
    <row r="10" spans="1:37" x14ac:dyDescent="0.25">
      <c r="A10" s="51"/>
      <c r="B10" s="17">
        <v>1700</v>
      </c>
      <c r="C10" s="6">
        <v>9.4921880000000005</v>
      </c>
      <c r="D10" s="6">
        <v>9.4921880000000005</v>
      </c>
      <c r="E10" s="6">
        <v>9.9609380000000005</v>
      </c>
      <c r="F10" s="6">
        <v>10.664063000000001</v>
      </c>
      <c r="G10" s="6">
        <v>16.054687999999999</v>
      </c>
      <c r="H10" s="6">
        <v>24.023437999999999</v>
      </c>
      <c r="I10" s="6">
        <v>28.007812999999999</v>
      </c>
      <c r="J10" s="6">
        <v>35.039062999999999</v>
      </c>
      <c r="K10" s="6">
        <v>37.96875</v>
      </c>
      <c r="L10" s="6">
        <v>39.960937999999999</v>
      </c>
      <c r="M10" s="6">
        <v>45</v>
      </c>
      <c r="N10" s="6">
        <v>48.867187999999999</v>
      </c>
      <c r="O10" s="6">
        <v>47.695312999999999</v>
      </c>
      <c r="P10" s="6">
        <v>47.34375</v>
      </c>
      <c r="Q10" s="6">
        <v>47.34375</v>
      </c>
      <c r="R10" s="6">
        <v>47.34375</v>
      </c>
      <c r="T10" s="47"/>
      <c r="U10" s="7">
        <v>1700</v>
      </c>
      <c r="V10" s="12">
        <v>9.4921880000000005</v>
      </c>
      <c r="W10" s="12">
        <v>9.4921880000000005</v>
      </c>
      <c r="X10" s="12">
        <v>9.9609380000000005</v>
      </c>
      <c r="Y10" s="12">
        <v>10.664063000000001</v>
      </c>
      <c r="Z10" s="12">
        <v>16.054687999999999</v>
      </c>
      <c r="AA10" s="12">
        <v>24.023437999999999</v>
      </c>
      <c r="AB10" s="12">
        <v>28.007812999999999</v>
      </c>
      <c r="AC10" s="12">
        <v>35.039062999999999</v>
      </c>
      <c r="AD10" s="12">
        <v>37.96875</v>
      </c>
      <c r="AE10" s="12">
        <v>39.960937999999999</v>
      </c>
      <c r="AF10" s="12">
        <v>45</v>
      </c>
      <c r="AG10" s="12">
        <v>48.867187999999999</v>
      </c>
      <c r="AH10" s="12">
        <v>47.695312999999999</v>
      </c>
      <c r="AI10" s="12">
        <v>47.34375</v>
      </c>
      <c r="AJ10" s="12">
        <v>47.34375</v>
      </c>
      <c r="AK10" s="12">
        <v>47.34375</v>
      </c>
    </row>
    <row r="11" spans="1:37" x14ac:dyDescent="0.25">
      <c r="A11" s="51"/>
      <c r="B11" s="17">
        <v>1800</v>
      </c>
      <c r="C11" s="6">
        <v>9.4921880000000005</v>
      </c>
      <c r="D11" s="6">
        <v>9.4921880000000005</v>
      </c>
      <c r="E11" s="6">
        <v>9.9609380000000005</v>
      </c>
      <c r="F11" s="6">
        <v>11.015625</v>
      </c>
      <c r="G11" s="6">
        <v>20.039062999999999</v>
      </c>
      <c r="H11" s="6">
        <v>28.007812999999999</v>
      </c>
      <c r="I11" s="6">
        <v>35.039062999999999</v>
      </c>
      <c r="J11" s="6">
        <v>41.25</v>
      </c>
      <c r="K11" s="6">
        <v>43.007812999999999</v>
      </c>
      <c r="L11" s="6">
        <v>46.40625</v>
      </c>
      <c r="M11" s="6">
        <v>48.164062999999999</v>
      </c>
      <c r="N11" s="6">
        <v>48.75</v>
      </c>
      <c r="O11" s="6">
        <v>48.046875</v>
      </c>
      <c r="P11" s="6">
        <v>48.046875</v>
      </c>
      <c r="Q11" s="6">
        <v>48.046875</v>
      </c>
      <c r="R11" s="6">
        <v>48.046875</v>
      </c>
      <c r="T11" s="47"/>
      <c r="U11" s="7">
        <v>1800</v>
      </c>
      <c r="V11" s="12">
        <v>9.4921880000000005</v>
      </c>
      <c r="W11" s="12">
        <v>9.4921880000000005</v>
      </c>
      <c r="X11" s="12">
        <v>9.9609380000000005</v>
      </c>
      <c r="Y11" s="12">
        <v>11.015625</v>
      </c>
      <c r="Z11" s="12">
        <v>20.039062999999999</v>
      </c>
      <c r="AA11" s="12">
        <v>28.007812999999999</v>
      </c>
      <c r="AB11" s="12">
        <v>35.039062999999999</v>
      </c>
      <c r="AC11" s="12">
        <v>41.25</v>
      </c>
      <c r="AD11" s="12">
        <v>43.007812999999999</v>
      </c>
      <c r="AE11" s="12">
        <v>46.40625</v>
      </c>
      <c r="AF11" s="12">
        <v>48.164062999999999</v>
      </c>
      <c r="AG11" s="12">
        <v>48.75</v>
      </c>
      <c r="AH11" s="12">
        <v>48.046875</v>
      </c>
      <c r="AI11" s="12">
        <v>48.046875</v>
      </c>
      <c r="AJ11" s="12">
        <v>48.046875</v>
      </c>
      <c r="AK11" s="12">
        <v>48.046875</v>
      </c>
    </row>
    <row r="12" spans="1:37" x14ac:dyDescent="0.25">
      <c r="A12" s="51"/>
      <c r="B12" s="17">
        <v>2000</v>
      </c>
      <c r="C12" s="6">
        <v>9.9609380000000005</v>
      </c>
      <c r="D12" s="6">
        <v>11.484375</v>
      </c>
      <c r="E12" s="6">
        <v>13.476563000000001</v>
      </c>
      <c r="F12" s="6">
        <v>13.476563000000001</v>
      </c>
      <c r="G12" s="6">
        <v>22.96875</v>
      </c>
      <c r="H12" s="6">
        <v>28.945312999999999</v>
      </c>
      <c r="I12" s="6">
        <v>39.023437999999999</v>
      </c>
      <c r="J12" s="6">
        <v>45</v>
      </c>
      <c r="K12" s="6">
        <v>46.992187999999999</v>
      </c>
      <c r="L12" s="6">
        <v>47.695312999999999</v>
      </c>
      <c r="M12" s="6">
        <v>50.976562999999999</v>
      </c>
      <c r="N12" s="6">
        <v>53.203125</v>
      </c>
      <c r="O12" s="6">
        <v>54.257812999999999</v>
      </c>
      <c r="P12" s="6">
        <v>55.3125</v>
      </c>
      <c r="Q12" s="6">
        <v>56.367187999999999</v>
      </c>
      <c r="R12" s="6">
        <v>57.421875</v>
      </c>
      <c r="T12" s="47"/>
      <c r="U12" s="7">
        <v>2000</v>
      </c>
      <c r="V12" s="12">
        <v>9.9609380000000005</v>
      </c>
      <c r="W12" s="12">
        <v>11.484375</v>
      </c>
      <c r="X12" s="12">
        <v>13.476563000000001</v>
      </c>
      <c r="Y12" s="12">
        <v>13.476563000000001</v>
      </c>
      <c r="Z12" s="12">
        <v>22.96875</v>
      </c>
      <c r="AA12" s="12">
        <v>28.945312999999999</v>
      </c>
      <c r="AB12" s="12">
        <v>39.023437999999999</v>
      </c>
      <c r="AC12" s="12">
        <v>45</v>
      </c>
      <c r="AD12" s="12">
        <v>46.992187999999999</v>
      </c>
      <c r="AE12" s="12">
        <v>47.695312999999999</v>
      </c>
      <c r="AF12" s="12">
        <v>50.976562999999999</v>
      </c>
      <c r="AG12" s="12">
        <v>53.203125</v>
      </c>
      <c r="AH12" s="12">
        <v>54.257812999999999</v>
      </c>
      <c r="AI12" s="12">
        <v>55.3125</v>
      </c>
      <c r="AJ12" s="12">
        <v>56.367187999999999</v>
      </c>
      <c r="AK12" s="12">
        <v>57.421875</v>
      </c>
    </row>
    <row r="13" spans="1:37" x14ac:dyDescent="0.25">
      <c r="A13" s="51"/>
      <c r="B13" s="17">
        <v>2200</v>
      </c>
      <c r="C13" s="6">
        <v>9.9609380000000005</v>
      </c>
      <c r="D13" s="6">
        <v>13.476563000000001</v>
      </c>
      <c r="E13" s="6">
        <v>16.992187999999999</v>
      </c>
      <c r="F13" s="6">
        <v>18.046875</v>
      </c>
      <c r="G13" s="6">
        <v>26.015625</v>
      </c>
      <c r="H13" s="6">
        <v>37.96875</v>
      </c>
      <c r="I13" s="6">
        <v>43.945312999999999</v>
      </c>
      <c r="J13" s="6">
        <v>54.023437999999999</v>
      </c>
      <c r="K13" s="6">
        <v>54.492187999999999</v>
      </c>
      <c r="L13" s="6">
        <v>54.492187999999999</v>
      </c>
      <c r="M13" s="6">
        <v>54.960937999999999</v>
      </c>
      <c r="N13" s="6">
        <v>52.617187999999999</v>
      </c>
      <c r="O13" s="6">
        <v>52.382812999999999</v>
      </c>
      <c r="P13" s="6">
        <v>52.617187999999999</v>
      </c>
      <c r="Q13" s="6">
        <v>52.851562999999999</v>
      </c>
      <c r="R13" s="6">
        <v>53.085937999999999</v>
      </c>
      <c r="T13" s="47"/>
      <c r="U13" s="7">
        <v>2200</v>
      </c>
      <c r="V13" s="12">
        <v>9.9609380000000005</v>
      </c>
      <c r="W13" s="12">
        <v>13.476563000000001</v>
      </c>
      <c r="X13" s="12">
        <v>16.992187999999999</v>
      </c>
      <c r="Y13" s="12">
        <v>18.046875</v>
      </c>
      <c r="Z13" s="12">
        <v>26.015625</v>
      </c>
      <c r="AA13" s="12">
        <v>37.96875</v>
      </c>
      <c r="AB13" s="12">
        <v>43.945312999999999</v>
      </c>
      <c r="AC13" s="12">
        <v>54.023437999999999</v>
      </c>
      <c r="AD13" s="12">
        <v>54.492187999999999</v>
      </c>
      <c r="AE13" s="12">
        <v>54.492187999999999</v>
      </c>
      <c r="AF13" s="12">
        <v>54.960937999999999</v>
      </c>
      <c r="AG13" s="12">
        <v>52.617187999999999</v>
      </c>
      <c r="AH13" s="12">
        <v>52.382812999999999</v>
      </c>
      <c r="AI13" s="12">
        <v>52.617187999999999</v>
      </c>
      <c r="AJ13" s="12">
        <v>52.851562999999999</v>
      </c>
      <c r="AK13" s="12">
        <v>53.085937999999999</v>
      </c>
    </row>
    <row r="14" spans="1:37" x14ac:dyDescent="0.25">
      <c r="A14" s="51"/>
      <c r="B14" s="17">
        <v>2400</v>
      </c>
      <c r="C14" s="6">
        <v>9.9609380000000005</v>
      </c>
      <c r="D14" s="6">
        <v>12.539063000000001</v>
      </c>
      <c r="E14" s="6">
        <v>13.007813000000001</v>
      </c>
      <c r="F14" s="6">
        <v>15</v>
      </c>
      <c r="G14" s="6">
        <v>26.015625</v>
      </c>
      <c r="H14" s="6">
        <v>37.03125</v>
      </c>
      <c r="I14" s="6">
        <v>46.992187999999999</v>
      </c>
      <c r="J14" s="6">
        <v>54.492187999999999</v>
      </c>
      <c r="K14" s="6">
        <v>54.492187999999999</v>
      </c>
      <c r="L14" s="6">
        <v>54.492187999999999</v>
      </c>
      <c r="M14" s="6">
        <v>54.960937999999999</v>
      </c>
      <c r="N14" s="6">
        <v>52.148437999999999</v>
      </c>
      <c r="O14" s="6">
        <v>52.265625</v>
      </c>
      <c r="P14" s="6">
        <v>52.5</v>
      </c>
      <c r="Q14" s="6">
        <v>52.03125</v>
      </c>
      <c r="R14" s="6">
        <v>52.265625</v>
      </c>
      <c r="T14" s="47"/>
      <c r="U14" s="7">
        <v>2400</v>
      </c>
      <c r="V14" s="12">
        <v>9.9609380000000005</v>
      </c>
      <c r="W14" s="12">
        <v>12.539063000000001</v>
      </c>
      <c r="X14" s="12">
        <v>13.007813000000001</v>
      </c>
      <c r="Y14" s="12">
        <v>15</v>
      </c>
      <c r="Z14" s="12">
        <v>26.015625</v>
      </c>
      <c r="AA14" s="12">
        <v>37.03125</v>
      </c>
      <c r="AB14" s="12">
        <v>46.992187999999999</v>
      </c>
      <c r="AC14" s="12">
        <v>54.492187999999999</v>
      </c>
      <c r="AD14" s="12">
        <v>54.492187999999999</v>
      </c>
      <c r="AE14" s="12">
        <v>54.492187999999999</v>
      </c>
      <c r="AF14" s="12">
        <v>54.960937999999999</v>
      </c>
      <c r="AG14" s="12">
        <v>52.148437999999999</v>
      </c>
      <c r="AH14" s="12">
        <v>52.265625</v>
      </c>
      <c r="AI14" s="12">
        <v>52.5</v>
      </c>
      <c r="AJ14" s="12">
        <v>52.03125</v>
      </c>
      <c r="AK14" s="12">
        <v>52.265625</v>
      </c>
    </row>
    <row r="15" spans="1:37" x14ac:dyDescent="0.25">
      <c r="A15" s="51"/>
      <c r="B15" s="17">
        <v>2600</v>
      </c>
      <c r="C15" s="6">
        <v>9.9609380000000005</v>
      </c>
      <c r="D15" s="6">
        <v>12.539063000000001</v>
      </c>
      <c r="E15" s="6">
        <v>13.007813000000001</v>
      </c>
      <c r="F15" s="6">
        <v>15</v>
      </c>
      <c r="G15" s="6">
        <v>22.03125</v>
      </c>
      <c r="H15" s="6">
        <v>35.507812999999999</v>
      </c>
      <c r="I15" s="6">
        <v>43.945312999999999</v>
      </c>
      <c r="J15" s="6">
        <v>54.492187999999999</v>
      </c>
      <c r="K15" s="6">
        <v>54.492187999999999</v>
      </c>
      <c r="L15" s="6">
        <v>54.492187999999999</v>
      </c>
      <c r="M15" s="6">
        <v>54.960937999999999</v>
      </c>
      <c r="N15" s="6">
        <v>53.320312999999999</v>
      </c>
      <c r="O15" s="6">
        <v>54.023437999999999</v>
      </c>
      <c r="P15" s="6">
        <v>53.789062999999999</v>
      </c>
      <c r="Q15" s="6">
        <v>54.140625</v>
      </c>
      <c r="R15" s="6">
        <v>54.84375</v>
      </c>
      <c r="T15" s="47"/>
      <c r="U15" s="7">
        <v>2600</v>
      </c>
      <c r="V15" s="12">
        <v>9.9609380000000005</v>
      </c>
      <c r="W15" s="12">
        <v>12.539063000000001</v>
      </c>
      <c r="X15" s="12">
        <v>13.007813000000001</v>
      </c>
      <c r="Y15" s="12">
        <v>15</v>
      </c>
      <c r="Z15" s="12">
        <v>22.03125</v>
      </c>
      <c r="AA15" s="12">
        <v>35.507812999999999</v>
      </c>
      <c r="AB15" s="12">
        <v>43.945312999999999</v>
      </c>
      <c r="AC15" s="12">
        <v>54.492187999999999</v>
      </c>
      <c r="AD15" s="12">
        <v>54.492187999999999</v>
      </c>
      <c r="AE15" s="12">
        <v>54.492187999999999</v>
      </c>
      <c r="AF15" s="12">
        <v>54.960937999999999</v>
      </c>
      <c r="AG15" s="12">
        <v>53.320312999999999</v>
      </c>
      <c r="AH15" s="12">
        <v>54.023437999999999</v>
      </c>
      <c r="AI15" s="12">
        <v>53.789062999999999</v>
      </c>
      <c r="AJ15" s="12">
        <v>54.140625</v>
      </c>
      <c r="AK15" s="12">
        <v>54.84375</v>
      </c>
    </row>
    <row r="16" spans="1:37" x14ac:dyDescent="0.25">
      <c r="A16" s="51"/>
      <c r="B16" s="17">
        <v>2800</v>
      </c>
      <c r="C16" s="6">
        <v>9.9609380000000005</v>
      </c>
      <c r="D16" s="6">
        <v>11.015625</v>
      </c>
      <c r="E16" s="6">
        <v>11.953125</v>
      </c>
      <c r="F16" s="6">
        <v>16.054687999999999</v>
      </c>
      <c r="G16" s="6">
        <v>22.03125</v>
      </c>
      <c r="H16" s="6">
        <v>35.976562999999999</v>
      </c>
      <c r="I16" s="6">
        <v>43.007812999999999</v>
      </c>
      <c r="J16" s="6">
        <v>52.96875</v>
      </c>
      <c r="K16" s="6">
        <v>54.492187999999999</v>
      </c>
      <c r="L16" s="6">
        <v>54.492187999999999</v>
      </c>
      <c r="M16" s="6">
        <v>54.960937999999999</v>
      </c>
      <c r="N16" s="6">
        <v>52.96875</v>
      </c>
      <c r="O16" s="6">
        <v>52.734375</v>
      </c>
      <c r="P16" s="6">
        <v>51.445312999999999</v>
      </c>
      <c r="Q16" s="6">
        <v>50.507812999999999</v>
      </c>
      <c r="R16" s="6">
        <v>50.273437999999999</v>
      </c>
      <c r="T16" s="47"/>
      <c r="U16" s="7">
        <v>2800</v>
      </c>
      <c r="V16" s="12">
        <v>9.9609380000000005</v>
      </c>
      <c r="W16" s="12">
        <v>11.015625</v>
      </c>
      <c r="X16" s="12">
        <v>11.953125</v>
      </c>
      <c r="Y16" s="12">
        <v>16.054687999999999</v>
      </c>
      <c r="Z16" s="12">
        <v>22.03125</v>
      </c>
      <c r="AA16" s="12">
        <v>35.976562999999999</v>
      </c>
      <c r="AB16" s="12">
        <v>43.007812999999999</v>
      </c>
      <c r="AC16" s="12">
        <v>52.96875</v>
      </c>
      <c r="AD16" s="12">
        <v>54.492187999999999</v>
      </c>
      <c r="AE16" s="12">
        <v>54.492187999999999</v>
      </c>
      <c r="AF16" s="12">
        <v>54.960937999999999</v>
      </c>
      <c r="AG16" s="12">
        <v>52.96875</v>
      </c>
      <c r="AH16" s="12">
        <v>52.734375</v>
      </c>
      <c r="AI16" s="12">
        <v>51.445312999999999</v>
      </c>
      <c r="AJ16" s="12">
        <v>50.507812999999999</v>
      </c>
      <c r="AK16" s="12">
        <v>50.273437999999999</v>
      </c>
    </row>
    <row r="17" spans="1:37" x14ac:dyDescent="0.25">
      <c r="A17" s="51"/>
      <c r="B17" s="17">
        <v>2900</v>
      </c>
      <c r="C17" s="6">
        <v>9.9609380000000005</v>
      </c>
      <c r="D17" s="6">
        <v>11.953125</v>
      </c>
      <c r="E17" s="6">
        <v>11.953125</v>
      </c>
      <c r="F17" s="6">
        <v>16.992187999999999</v>
      </c>
      <c r="G17" s="6">
        <v>20.039062999999999</v>
      </c>
      <c r="H17" s="6">
        <v>30</v>
      </c>
      <c r="I17" s="6">
        <v>41.015625</v>
      </c>
      <c r="J17" s="6">
        <v>45.46875</v>
      </c>
      <c r="K17" s="6">
        <v>52.03125</v>
      </c>
      <c r="L17" s="6">
        <v>52.03125</v>
      </c>
      <c r="M17" s="6">
        <v>53.554687999999999</v>
      </c>
      <c r="N17" s="6">
        <v>51.445312999999999</v>
      </c>
      <c r="O17" s="6">
        <v>50.507812999999999</v>
      </c>
      <c r="P17" s="6">
        <v>50.507812999999999</v>
      </c>
      <c r="Q17" s="6">
        <v>50.039062999999999</v>
      </c>
      <c r="R17" s="6">
        <v>49.335937999999999</v>
      </c>
      <c r="T17" s="47"/>
      <c r="U17" s="7">
        <v>2900</v>
      </c>
      <c r="V17" s="12">
        <v>9.9609380000000005</v>
      </c>
      <c r="W17" s="12">
        <v>11.953125</v>
      </c>
      <c r="X17" s="12">
        <v>11.953125</v>
      </c>
      <c r="Y17" s="12">
        <v>16.992187999999999</v>
      </c>
      <c r="Z17" s="12">
        <v>20.039062999999999</v>
      </c>
      <c r="AA17" s="12">
        <v>30</v>
      </c>
      <c r="AB17" s="12">
        <v>41.015625</v>
      </c>
      <c r="AC17" s="12">
        <v>45.46875</v>
      </c>
      <c r="AD17" s="12">
        <v>52.03125</v>
      </c>
      <c r="AE17" s="12">
        <v>52.03125</v>
      </c>
      <c r="AF17" s="12">
        <v>53.554687999999999</v>
      </c>
      <c r="AG17" s="12">
        <v>51.445312999999999</v>
      </c>
      <c r="AH17" s="12">
        <v>50.507812999999999</v>
      </c>
      <c r="AI17" s="12">
        <v>50.507812999999999</v>
      </c>
      <c r="AJ17" s="12">
        <v>50.039062999999999</v>
      </c>
      <c r="AK17" s="12">
        <v>49.335937999999999</v>
      </c>
    </row>
    <row r="18" spans="1:37" x14ac:dyDescent="0.25">
      <c r="A18" s="51"/>
      <c r="B18" s="17">
        <v>3000</v>
      </c>
      <c r="C18" s="6">
        <v>9.9609380000000005</v>
      </c>
      <c r="D18" s="6">
        <v>11.015625</v>
      </c>
      <c r="E18" s="6">
        <v>11.953125</v>
      </c>
      <c r="F18" s="6">
        <v>13.007813000000001</v>
      </c>
      <c r="G18" s="6">
        <v>13.945313000000001</v>
      </c>
      <c r="H18" s="6">
        <v>22.96875</v>
      </c>
      <c r="I18" s="6">
        <v>35.976562999999999</v>
      </c>
      <c r="J18" s="6">
        <v>43.945312999999999</v>
      </c>
      <c r="K18" s="6">
        <v>48.984375</v>
      </c>
      <c r="L18" s="6">
        <v>48.984375</v>
      </c>
      <c r="M18" s="6">
        <v>49.570312999999999</v>
      </c>
      <c r="N18" s="6">
        <v>49.570312999999999</v>
      </c>
      <c r="O18" s="6">
        <v>50.039062999999999</v>
      </c>
      <c r="P18" s="6">
        <v>50.039062999999999</v>
      </c>
      <c r="Q18" s="6">
        <v>52.03125</v>
      </c>
      <c r="R18" s="6">
        <v>52.03125</v>
      </c>
      <c r="T18" s="47"/>
      <c r="U18" s="7">
        <v>3000</v>
      </c>
      <c r="V18" s="12">
        <v>9.9609380000000005</v>
      </c>
      <c r="W18" s="12">
        <v>11.015625</v>
      </c>
      <c r="X18" s="12">
        <v>11.953125</v>
      </c>
      <c r="Y18" s="12">
        <v>13.007813000000001</v>
      </c>
      <c r="Z18" s="12">
        <v>13.945313000000001</v>
      </c>
      <c r="AA18" s="12">
        <v>22.96875</v>
      </c>
      <c r="AB18" s="12">
        <v>35.976562999999999</v>
      </c>
      <c r="AC18" s="12">
        <v>43.945312999999999</v>
      </c>
      <c r="AD18" s="12">
        <v>48.984375</v>
      </c>
      <c r="AE18" s="12">
        <v>48.984375</v>
      </c>
      <c r="AF18" s="12">
        <v>49.570312999999999</v>
      </c>
      <c r="AG18" s="12">
        <v>49.570312999999999</v>
      </c>
      <c r="AH18" s="12">
        <v>50.039062999999999</v>
      </c>
      <c r="AI18" s="12">
        <v>50.039062999999999</v>
      </c>
      <c r="AJ18" s="12">
        <v>52.03125</v>
      </c>
      <c r="AK18" s="12">
        <v>52.03125</v>
      </c>
    </row>
    <row r="19" spans="1:37" x14ac:dyDescent="0.25">
      <c r="A19" s="51"/>
      <c r="B19" s="17">
        <v>3200</v>
      </c>
      <c r="C19" s="6">
        <v>9.9609380000000005</v>
      </c>
      <c r="D19" s="6">
        <v>11.015625</v>
      </c>
      <c r="E19" s="6">
        <v>11.953125</v>
      </c>
      <c r="F19" s="6">
        <v>13.007813000000001</v>
      </c>
      <c r="G19" s="6">
        <v>13.945313000000001</v>
      </c>
      <c r="H19" s="6">
        <v>16.992187999999999</v>
      </c>
      <c r="I19" s="6">
        <v>24.023437999999999</v>
      </c>
      <c r="J19" s="6">
        <v>33.046875</v>
      </c>
      <c r="K19" s="6">
        <v>39.960937999999999</v>
      </c>
      <c r="L19" s="6">
        <v>39.960937999999999</v>
      </c>
      <c r="M19" s="6">
        <v>33.632812999999999</v>
      </c>
      <c r="N19" s="6">
        <v>34.21875</v>
      </c>
      <c r="O19" s="6">
        <v>36.210937999999999</v>
      </c>
      <c r="P19" s="6">
        <v>36.679687999999999</v>
      </c>
      <c r="Q19" s="6">
        <v>39.726562999999999</v>
      </c>
      <c r="R19" s="6">
        <v>42.65625</v>
      </c>
      <c r="T19" s="47"/>
      <c r="U19" s="7">
        <v>3200</v>
      </c>
      <c r="V19" s="12">
        <v>9.9609380000000005</v>
      </c>
      <c r="W19" s="12">
        <v>11.015625</v>
      </c>
      <c r="X19" s="12">
        <v>11.953125</v>
      </c>
      <c r="Y19" s="12">
        <v>13.007813000000001</v>
      </c>
      <c r="Z19" s="12">
        <v>13.945313000000001</v>
      </c>
      <c r="AA19" s="12">
        <v>16.992187999999999</v>
      </c>
      <c r="AB19" s="12">
        <v>24.023437999999999</v>
      </c>
      <c r="AC19" s="12">
        <v>33.046875</v>
      </c>
      <c r="AD19" s="12">
        <v>39.960937999999999</v>
      </c>
      <c r="AE19" s="12">
        <v>39.960937999999999</v>
      </c>
      <c r="AF19" s="12">
        <v>33.632812999999999</v>
      </c>
      <c r="AG19" s="12">
        <v>34.21875</v>
      </c>
      <c r="AH19" s="12">
        <v>36.210937999999999</v>
      </c>
      <c r="AI19" s="12">
        <v>36.679687999999999</v>
      </c>
      <c r="AJ19" s="12">
        <v>39.726562999999999</v>
      </c>
      <c r="AK19" s="12">
        <v>42.65625</v>
      </c>
    </row>
    <row r="20" spans="1:37" x14ac:dyDescent="0.25">
      <c r="A20" s="51"/>
      <c r="B20" s="17">
        <v>3300</v>
      </c>
      <c r="C20" s="6">
        <v>9.9609380000000005</v>
      </c>
      <c r="D20" s="6">
        <v>11.015625</v>
      </c>
      <c r="E20" s="6">
        <v>11.953125</v>
      </c>
      <c r="F20" s="6">
        <v>13.007813000000001</v>
      </c>
      <c r="G20" s="6">
        <v>13.945313000000001</v>
      </c>
      <c r="H20" s="6">
        <v>16.054687999999999</v>
      </c>
      <c r="I20" s="6">
        <v>22.96875</v>
      </c>
      <c r="J20" s="6">
        <v>31.992187999999999</v>
      </c>
      <c r="K20" s="6">
        <v>39.960937999999999</v>
      </c>
      <c r="L20" s="6">
        <v>35.507812999999999</v>
      </c>
      <c r="M20" s="6">
        <v>33.515625</v>
      </c>
      <c r="N20" s="6">
        <v>33.046875</v>
      </c>
      <c r="O20" s="6">
        <v>32.460937999999999</v>
      </c>
      <c r="P20" s="6">
        <v>31.992187999999999</v>
      </c>
      <c r="Q20" s="6">
        <v>33.515625</v>
      </c>
      <c r="R20" s="6">
        <v>35.039062999999999</v>
      </c>
      <c r="T20" s="47"/>
      <c r="U20" s="7">
        <v>3300</v>
      </c>
      <c r="V20" s="12">
        <v>9.9609380000000005</v>
      </c>
      <c r="W20" s="12">
        <v>11.015625</v>
      </c>
      <c r="X20" s="12">
        <v>11.953125</v>
      </c>
      <c r="Y20" s="12">
        <v>13.007813000000001</v>
      </c>
      <c r="Z20" s="12">
        <v>13.945313000000001</v>
      </c>
      <c r="AA20" s="12">
        <v>16.054687999999999</v>
      </c>
      <c r="AB20" s="12">
        <v>22.96875</v>
      </c>
      <c r="AC20" s="12">
        <v>31.992187999999999</v>
      </c>
      <c r="AD20" s="12">
        <v>39.960937999999999</v>
      </c>
      <c r="AE20" s="12">
        <v>35.507812999999999</v>
      </c>
      <c r="AF20" s="12">
        <v>33.515625</v>
      </c>
      <c r="AG20" s="12">
        <v>33.046875</v>
      </c>
      <c r="AH20" s="12">
        <v>32.460937999999999</v>
      </c>
      <c r="AI20" s="12">
        <v>31.992187999999999</v>
      </c>
      <c r="AJ20" s="12">
        <v>33.515625</v>
      </c>
      <c r="AK20" s="12">
        <v>35.039062999999999</v>
      </c>
    </row>
    <row r="21" spans="1:37" x14ac:dyDescent="0.25">
      <c r="A21" s="51"/>
      <c r="B21" s="17">
        <v>3500</v>
      </c>
      <c r="C21" s="6">
        <v>9.9609380000000005</v>
      </c>
      <c r="D21" s="6">
        <v>11.015625</v>
      </c>
      <c r="E21" s="6">
        <v>11.953125</v>
      </c>
      <c r="F21" s="6">
        <v>13.007813000000001</v>
      </c>
      <c r="G21" s="6">
        <v>13.945313000000001</v>
      </c>
      <c r="H21" s="6">
        <v>15</v>
      </c>
      <c r="I21" s="6">
        <v>22.03125</v>
      </c>
      <c r="J21" s="6">
        <v>31.054687999999999</v>
      </c>
      <c r="K21" s="6">
        <v>39.960937999999999</v>
      </c>
      <c r="L21" s="6">
        <v>35.507812999999999</v>
      </c>
      <c r="M21" s="6">
        <v>33.515625</v>
      </c>
      <c r="N21" s="6">
        <v>33.046875</v>
      </c>
      <c r="O21" s="6">
        <v>32.460937999999999</v>
      </c>
      <c r="P21" s="6">
        <v>31.992187999999999</v>
      </c>
      <c r="Q21" s="6">
        <v>33.515625</v>
      </c>
      <c r="R21" s="6">
        <v>35.039062999999999</v>
      </c>
      <c r="T21" s="47"/>
      <c r="U21" s="7">
        <v>3500</v>
      </c>
      <c r="V21" s="12">
        <v>9.9609380000000005</v>
      </c>
      <c r="W21" s="12">
        <v>11.015625</v>
      </c>
      <c r="X21" s="12">
        <v>11.953125</v>
      </c>
      <c r="Y21" s="12">
        <v>13.007813000000001</v>
      </c>
      <c r="Z21" s="12">
        <v>13.945313000000001</v>
      </c>
      <c r="AA21" s="12">
        <v>15</v>
      </c>
      <c r="AB21" s="12">
        <v>22.03125</v>
      </c>
      <c r="AC21" s="12">
        <v>31.054687999999999</v>
      </c>
      <c r="AD21" s="12">
        <v>39.960937999999999</v>
      </c>
      <c r="AE21" s="12">
        <v>35.507812999999999</v>
      </c>
      <c r="AF21" s="12">
        <v>33.515625</v>
      </c>
      <c r="AG21" s="12">
        <v>33.046875</v>
      </c>
      <c r="AH21" s="12">
        <v>32.460937999999999</v>
      </c>
      <c r="AI21" s="12">
        <v>31.992187999999999</v>
      </c>
      <c r="AJ21" s="12">
        <v>33.515625</v>
      </c>
      <c r="AK21" s="12">
        <v>35.039062999999999</v>
      </c>
    </row>
    <row r="23" spans="1:37" x14ac:dyDescent="0.25">
      <c r="A23" s="48" t="s">
        <v>28</v>
      </c>
      <c r="B23" s="48"/>
      <c r="C23" s="49" t="s">
        <v>10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T23" s="47" t="s">
        <v>0</v>
      </c>
      <c r="U23" s="47"/>
      <c r="V23" s="46" t="s">
        <v>10</v>
      </c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</row>
    <row r="24" spans="1:37" x14ac:dyDescent="0.25">
      <c r="A24" s="48"/>
      <c r="B24" s="48"/>
      <c r="C24" s="19">
        <v>0</v>
      </c>
      <c r="D24" s="19">
        <v>10</v>
      </c>
      <c r="E24" s="19">
        <v>20</v>
      </c>
      <c r="F24" s="19">
        <v>30</v>
      </c>
      <c r="G24" s="19">
        <v>45</v>
      </c>
      <c r="H24" s="19">
        <v>55</v>
      </c>
      <c r="I24" s="19">
        <v>65</v>
      </c>
      <c r="J24" s="19">
        <v>75</v>
      </c>
      <c r="K24" s="19">
        <v>85</v>
      </c>
      <c r="L24" s="19">
        <v>95</v>
      </c>
      <c r="M24" s="19">
        <v>110</v>
      </c>
      <c r="N24" s="19">
        <v>120</v>
      </c>
      <c r="O24" s="19">
        <v>125</v>
      </c>
      <c r="P24" s="19">
        <v>130</v>
      </c>
      <c r="Q24" s="19">
        <v>135</v>
      </c>
      <c r="R24" s="19">
        <v>140</v>
      </c>
      <c r="T24" s="47"/>
      <c r="U24" s="47"/>
      <c r="V24" s="7">
        <v>0</v>
      </c>
      <c r="W24" s="7">
        <v>10</v>
      </c>
      <c r="X24" s="7">
        <v>20</v>
      </c>
      <c r="Y24" s="7">
        <v>30</v>
      </c>
      <c r="Z24" s="7">
        <v>45</v>
      </c>
      <c r="AA24" s="7">
        <v>55</v>
      </c>
      <c r="AB24" s="7">
        <v>65</v>
      </c>
      <c r="AC24" s="7">
        <v>75</v>
      </c>
      <c r="AD24" s="7">
        <v>85</v>
      </c>
      <c r="AE24" s="7">
        <v>95</v>
      </c>
      <c r="AF24" s="7">
        <v>110</v>
      </c>
      <c r="AG24" s="7">
        <v>120</v>
      </c>
      <c r="AH24" s="7">
        <v>125</v>
      </c>
      <c r="AI24" s="7">
        <v>130</v>
      </c>
      <c r="AJ24" s="7">
        <v>135</v>
      </c>
      <c r="AK24" s="7">
        <v>140</v>
      </c>
    </row>
    <row r="25" spans="1:37" x14ac:dyDescent="0.25">
      <c r="A25" s="48" t="s">
        <v>7</v>
      </c>
      <c r="B25" s="19">
        <v>620</v>
      </c>
      <c r="C25" s="12">
        <f>IF('Pilot Qty'!C3&gt;0,'Main Timing'!C3+C3,0)</f>
        <v>10</v>
      </c>
      <c r="D25" s="12">
        <f>IF('Pilot Qty'!D3&gt;0,'Main Timing'!D3+D3,0)</f>
        <v>10</v>
      </c>
      <c r="E25" s="12">
        <f>IF('Pilot Qty'!E3&gt;0,'Main Timing'!E3+E3,0)</f>
        <v>10</v>
      </c>
      <c r="F25" s="12">
        <f>IF('Pilot Qty'!F3&gt;0,'Main Timing'!F3+F3,0)</f>
        <v>10.9375</v>
      </c>
      <c r="G25" s="12">
        <f>IF('Pilot Qty'!G3&gt;0,'Main Timing'!G3+G3,0)</f>
        <v>8.9453130000000005</v>
      </c>
      <c r="H25" s="12">
        <f>IF('Pilot Qty'!H3&gt;0,'Main Timing'!H3+H3,0)</f>
        <v>5.6640619999999995</v>
      </c>
      <c r="I25" s="12">
        <f>IF('Pilot Qty'!I3&gt;0,'Main Timing'!I3+I3,0)</f>
        <v>2.96875</v>
      </c>
      <c r="J25" s="12">
        <f>IF('Pilot Qty'!J3&gt;0,'Main Timing'!J3+J3,0)</f>
        <v>6.015625</v>
      </c>
      <c r="K25" s="12">
        <f>IF('Pilot Qty'!K3&gt;0,'Main Timing'!K3+K3,0)</f>
        <v>7.0703129999999987</v>
      </c>
      <c r="L25" s="12">
        <f>IF('Pilot Qty'!L3&gt;0,'Main Timing'!L3+L3,0)</f>
        <v>8.2421879999999987</v>
      </c>
      <c r="M25" s="12">
        <f>IF('Pilot Qty'!M3&gt;0,'Main Timing'!M3+M3,0)</f>
        <v>13.75</v>
      </c>
      <c r="N25" s="12">
        <f>IF('Pilot Qty'!N3&gt;0,'Main Timing'!N3+N3,0)</f>
        <v>23.007812999999999</v>
      </c>
      <c r="O25" s="12">
        <f>IF('Pilot Qty'!O3&gt;0,'Main Timing'!O3+O3,0)</f>
        <v>23.476562999999999</v>
      </c>
      <c r="P25" s="12">
        <f>IF('Pilot Qty'!P3&gt;0,'Main Timing'!P3+P3,0)</f>
        <v>24.062500999999997</v>
      </c>
      <c r="Q25" s="12">
        <f>IF('Pilot Qty'!Q3&gt;0,'Main Timing'!Q3+Q3,0)</f>
        <v>24.531250999999997</v>
      </c>
      <c r="R25" s="12">
        <f>IF('Pilot Qty'!R3&gt;0,'Main Timing'!R3+R3,0)</f>
        <v>25.117187999999999</v>
      </c>
      <c r="T25" s="47" t="s">
        <v>7</v>
      </c>
      <c r="U25" s="7">
        <v>620</v>
      </c>
      <c r="V25" s="12">
        <v>10</v>
      </c>
      <c r="W25" s="12">
        <v>10</v>
      </c>
      <c r="X25" s="12">
        <v>10</v>
      </c>
      <c r="Y25" s="12">
        <v>10.9375</v>
      </c>
      <c r="Z25" s="12">
        <v>8.9453130000000005</v>
      </c>
      <c r="AA25" s="12">
        <v>5.6640619999999995</v>
      </c>
      <c r="AB25" s="12">
        <v>2.96875</v>
      </c>
      <c r="AC25" s="12">
        <v>6.015625</v>
      </c>
      <c r="AD25" s="12">
        <v>7.0703129999999987</v>
      </c>
      <c r="AE25" s="12">
        <v>8.2421879999999987</v>
      </c>
      <c r="AF25" s="12">
        <v>13.75</v>
      </c>
      <c r="AG25" s="12">
        <v>23.007812999999999</v>
      </c>
      <c r="AH25" s="12">
        <v>23.476562999999999</v>
      </c>
      <c r="AI25" s="12">
        <v>24.062500999999997</v>
      </c>
      <c r="AJ25" s="12">
        <v>24.531250999999997</v>
      </c>
      <c r="AK25" s="12">
        <v>25.117187999999999</v>
      </c>
    </row>
    <row r="26" spans="1:37" x14ac:dyDescent="0.25">
      <c r="A26" s="48"/>
      <c r="B26" s="19">
        <v>650</v>
      </c>
      <c r="C26" s="12">
        <f>IF('Pilot Qty'!C4&gt;0,'Main Timing'!C4+C4,0)</f>
        <v>9.0625</v>
      </c>
      <c r="D26" s="12">
        <f>IF('Pilot Qty'!D4&gt;0,'Main Timing'!D4+D4,0)</f>
        <v>8.4765630000000005</v>
      </c>
      <c r="E26" s="12">
        <f>IF('Pilot Qty'!E4&gt;0,'Main Timing'!E4+E4,0)</f>
        <v>8.4765630000000005</v>
      </c>
      <c r="F26" s="12">
        <f>IF('Pilot Qty'!F4&gt;0,'Main Timing'!F4+F4,0)</f>
        <v>4.9609380000000005</v>
      </c>
      <c r="G26" s="12">
        <f>IF('Pilot Qty'!G4&gt;0,'Main Timing'!G4+G4,0)</f>
        <v>2.5</v>
      </c>
      <c r="H26" s="12">
        <f>IF('Pilot Qty'!H4&gt;0,'Main Timing'!H4+H4,0)</f>
        <v>4.609375</v>
      </c>
      <c r="I26" s="12">
        <f>IF('Pilot Qty'!I4&gt;0,'Main Timing'!I4+I4,0)</f>
        <v>3.90625</v>
      </c>
      <c r="J26" s="12">
        <f>IF('Pilot Qty'!J4&gt;0,'Main Timing'!J4+J4,0)</f>
        <v>6.6015619999999995</v>
      </c>
      <c r="K26" s="12">
        <f>IF('Pilot Qty'!K4&gt;0,'Main Timing'!K4+K4,0)</f>
        <v>6.8359379999999987</v>
      </c>
      <c r="L26" s="12">
        <f>IF('Pilot Qty'!L4&gt;0,'Main Timing'!L4+L4,0)</f>
        <v>7.5390629999999987</v>
      </c>
      <c r="M26" s="12">
        <f>IF('Pilot Qty'!M4&gt;0,'Main Timing'!M4+M4,0)</f>
        <v>9.0625</v>
      </c>
      <c r="N26" s="12">
        <f>IF('Pilot Qty'!N4&gt;0,'Main Timing'!N4+N4,0)</f>
        <v>10.234375</v>
      </c>
      <c r="O26" s="12">
        <f>IF('Pilot Qty'!O4&gt;0,'Main Timing'!O4+O4,0)</f>
        <v>10.703125</v>
      </c>
      <c r="P26" s="12">
        <f>IF('Pilot Qty'!P4&gt;0,'Main Timing'!P4+P4,0)</f>
        <v>11.289062999999999</v>
      </c>
      <c r="Q26" s="12">
        <f>IF('Pilot Qty'!Q4&gt;0,'Main Timing'!Q4+Q4,0)</f>
        <v>11.757812999999999</v>
      </c>
      <c r="R26" s="12">
        <f>IF('Pilot Qty'!R4&gt;0,'Main Timing'!R4+R4,0)</f>
        <v>12.34375</v>
      </c>
      <c r="T26" s="47"/>
      <c r="U26" s="7">
        <v>650</v>
      </c>
      <c r="V26" s="12">
        <v>9.0625</v>
      </c>
      <c r="W26" s="12">
        <v>8.4765630000000005</v>
      </c>
      <c r="X26" s="12">
        <v>8.4765630000000005</v>
      </c>
      <c r="Y26" s="12">
        <v>4.9609380000000005</v>
      </c>
      <c r="Z26" s="12">
        <v>2.5</v>
      </c>
      <c r="AA26" s="12">
        <v>4.609375</v>
      </c>
      <c r="AB26" s="12">
        <v>3.90625</v>
      </c>
      <c r="AC26" s="12">
        <v>6.6015619999999995</v>
      </c>
      <c r="AD26" s="12">
        <v>6.8359379999999987</v>
      </c>
      <c r="AE26" s="12">
        <v>7.5390629999999987</v>
      </c>
      <c r="AF26" s="12">
        <v>9.0625</v>
      </c>
      <c r="AG26" s="12">
        <v>10.234375</v>
      </c>
      <c r="AH26" s="12">
        <v>10.703125</v>
      </c>
      <c r="AI26" s="12">
        <v>11.289062999999999</v>
      </c>
      <c r="AJ26" s="12">
        <v>11.757812999999999</v>
      </c>
      <c r="AK26" s="12">
        <v>12.34375</v>
      </c>
    </row>
    <row r="27" spans="1:37" x14ac:dyDescent="0.25">
      <c r="A27" s="48"/>
      <c r="B27" s="19">
        <v>800</v>
      </c>
      <c r="C27" s="12">
        <f>IF('Pilot Qty'!C5&gt;0,'Main Timing'!C5+C5,0)</f>
        <v>9.0625</v>
      </c>
      <c r="D27" s="12">
        <f>IF('Pilot Qty'!D5&gt;0,'Main Timing'!D5+D5,0)</f>
        <v>9.0625</v>
      </c>
      <c r="E27" s="12">
        <f>IF('Pilot Qty'!E5&gt;0,'Main Timing'!E5+E5,0)</f>
        <v>9.0625</v>
      </c>
      <c r="F27" s="12">
        <f>IF('Pilot Qty'!F5&gt;0,'Main Timing'!F5+F5,0)</f>
        <v>6.015625</v>
      </c>
      <c r="G27" s="12">
        <f>IF('Pilot Qty'!G5&gt;0,'Main Timing'!G5+G5,0)</f>
        <v>2.9687500000000009</v>
      </c>
      <c r="H27" s="12">
        <f>IF('Pilot Qty'!H5&gt;0,'Main Timing'!H5+H5,0)</f>
        <v>3.90625</v>
      </c>
      <c r="I27" s="12">
        <f>IF('Pilot Qty'!I5&gt;0,'Main Timing'!I5+I5,0)</f>
        <v>3.203125</v>
      </c>
      <c r="J27" s="12">
        <f>IF('Pilot Qty'!J5&gt;0,'Main Timing'!J5+J5,0)</f>
        <v>6.6015619999999995</v>
      </c>
      <c r="K27" s="12">
        <f>IF('Pilot Qty'!K5&gt;0,'Main Timing'!K5+K5,0)</f>
        <v>7.890625</v>
      </c>
      <c r="L27" s="12">
        <f>IF('Pilot Qty'!L5&gt;0,'Main Timing'!L5+L5,0)</f>
        <v>7.890625</v>
      </c>
      <c r="M27" s="12">
        <f>IF('Pilot Qty'!M5&gt;0,'Main Timing'!M5+M5,0)</f>
        <v>8.4765629999999987</v>
      </c>
      <c r="N27" s="12">
        <f>IF('Pilot Qty'!N5&gt;0,'Main Timing'!N5+N5,0)</f>
        <v>8.828125</v>
      </c>
      <c r="O27" s="12">
        <f>IF('Pilot Qty'!O5&gt;0,'Main Timing'!O5+O5,0)</f>
        <v>8.9453129999999987</v>
      </c>
      <c r="P27" s="12">
        <f>IF('Pilot Qty'!P5&gt;0,'Main Timing'!P5+P5,0)</f>
        <v>9.1796879999999987</v>
      </c>
      <c r="Q27" s="12">
        <f>IF('Pilot Qty'!Q5&gt;0,'Main Timing'!Q5+Q5,0)</f>
        <v>9.4140629999999987</v>
      </c>
      <c r="R27" s="12">
        <f>IF('Pilot Qty'!R5&gt;0,'Main Timing'!R5+R5,0)</f>
        <v>9.53125</v>
      </c>
      <c r="T27" s="47"/>
      <c r="U27" s="7">
        <v>800</v>
      </c>
      <c r="V27" s="12">
        <v>9.0625</v>
      </c>
      <c r="W27" s="12">
        <v>9.0625</v>
      </c>
      <c r="X27" s="12">
        <v>9.0625</v>
      </c>
      <c r="Y27" s="12">
        <v>6.015625</v>
      </c>
      <c r="Z27" s="12">
        <v>2.9687500000000009</v>
      </c>
      <c r="AA27" s="12">
        <v>3.90625</v>
      </c>
      <c r="AB27" s="12">
        <v>3.203125</v>
      </c>
      <c r="AC27" s="12">
        <v>6.6015619999999995</v>
      </c>
      <c r="AD27" s="12">
        <v>7.890625</v>
      </c>
      <c r="AE27" s="12">
        <v>7.890625</v>
      </c>
      <c r="AF27" s="12">
        <v>8.4765629999999987</v>
      </c>
      <c r="AG27" s="12">
        <v>8.828125</v>
      </c>
      <c r="AH27" s="12">
        <v>8.9453129999999987</v>
      </c>
      <c r="AI27" s="12">
        <v>9.1796879999999987</v>
      </c>
      <c r="AJ27" s="12">
        <v>9.4140629999999987</v>
      </c>
      <c r="AK27" s="12">
        <v>9.53125</v>
      </c>
    </row>
    <row r="28" spans="1:37" x14ac:dyDescent="0.25">
      <c r="A28" s="48"/>
      <c r="B28" s="19">
        <v>1000</v>
      </c>
      <c r="C28" s="12">
        <f>IF('Pilot Qty'!C6&gt;0,'Main Timing'!C6+C6,0)</f>
        <v>12.460938000000001</v>
      </c>
      <c r="D28" s="12">
        <f>IF('Pilot Qty'!D6&gt;0,'Main Timing'!D6+D6,0)</f>
        <v>12.460938000000001</v>
      </c>
      <c r="E28" s="12">
        <f>IF('Pilot Qty'!E6&gt;0,'Main Timing'!E6+E6,0)</f>
        <v>11.992188000000001</v>
      </c>
      <c r="F28" s="12">
        <f>IF('Pilot Qty'!F6&gt;0,'Main Timing'!F6+F6,0)</f>
        <v>10.937501000000001</v>
      </c>
      <c r="G28" s="12">
        <f>IF('Pilot Qty'!G6&gt;0,'Main Timing'!G6+G6,0)</f>
        <v>6.015625</v>
      </c>
      <c r="H28" s="12">
        <f>IF('Pilot Qty'!H6&gt;0,'Main Timing'!H6+H6,0)</f>
        <v>4.9609380000000005</v>
      </c>
      <c r="I28" s="12">
        <f>IF('Pilot Qty'!I6&gt;0,'Main Timing'!I6+I6,0)</f>
        <v>4.0234380000000005</v>
      </c>
      <c r="J28" s="12">
        <f>IF('Pilot Qty'!J6&gt;0,'Main Timing'!J6+J6,0)</f>
        <v>8.0078119999999995</v>
      </c>
      <c r="K28" s="12">
        <f>IF('Pilot Qty'!K6&gt;0,'Main Timing'!K6+K6,0)</f>
        <v>10.820312999999999</v>
      </c>
      <c r="L28" s="12">
        <f>IF('Pilot Qty'!L6&gt;0,'Main Timing'!L6+L6,0)</f>
        <v>10.585937999999999</v>
      </c>
      <c r="M28" s="12">
        <f>IF('Pilot Qty'!M6&gt;0,'Main Timing'!M6+M6,0)</f>
        <v>9.6484379999999987</v>
      </c>
      <c r="N28" s="12">
        <f>IF('Pilot Qty'!N6&gt;0,'Main Timing'!N6+N6,0)</f>
        <v>8.9453119999999995</v>
      </c>
      <c r="O28" s="12">
        <f>IF('Pilot Qty'!O6&gt;0,'Main Timing'!O6+O6,0)</f>
        <v>8.59375</v>
      </c>
      <c r="P28" s="12">
        <f>IF('Pilot Qty'!P6&gt;0,'Main Timing'!P6+P6,0)</f>
        <v>8.359375</v>
      </c>
      <c r="Q28" s="12">
        <f>IF('Pilot Qty'!Q6&gt;0,'Main Timing'!Q6+Q6,0)</f>
        <v>7.8906249999999982</v>
      </c>
      <c r="R28" s="12">
        <f>IF('Pilot Qty'!R6&gt;0,'Main Timing'!R6+R6,0)</f>
        <v>7.5390629999999987</v>
      </c>
      <c r="T28" s="47"/>
      <c r="U28" s="7">
        <v>1000</v>
      </c>
      <c r="V28" s="12">
        <v>12.460938000000001</v>
      </c>
      <c r="W28" s="12">
        <v>12.460938000000001</v>
      </c>
      <c r="X28" s="12">
        <v>11.992188000000001</v>
      </c>
      <c r="Y28" s="12">
        <v>10.937501000000001</v>
      </c>
      <c r="Z28" s="12">
        <v>6.015625</v>
      </c>
      <c r="AA28" s="12">
        <v>4.9609380000000005</v>
      </c>
      <c r="AB28" s="12">
        <v>4.0234380000000005</v>
      </c>
      <c r="AC28" s="12">
        <v>8.0078119999999995</v>
      </c>
      <c r="AD28" s="12">
        <v>10.820312999999999</v>
      </c>
      <c r="AE28" s="12">
        <v>10.585937999999999</v>
      </c>
      <c r="AF28" s="12">
        <v>9.6484379999999987</v>
      </c>
      <c r="AG28" s="12">
        <v>8.9453119999999995</v>
      </c>
      <c r="AH28" s="12">
        <v>8.59375</v>
      </c>
      <c r="AI28" s="12">
        <v>8.359375</v>
      </c>
      <c r="AJ28" s="12">
        <v>7.8906249999999982</v>
      </c>
      <c r="AK28" s="12">
        <v>7.5390629999999987</v>
      </c>
    </row>
    <row r="29" spans="1:37" x14ac:dyDescent="0.25">
      <c r="A29" s="48"/>
      <c r="B29" s="19">
        <v>1200</v>
      </c>
      <c r="C29" s="12">
        <f>IF('Pilot Qty'!C7&gt;0,'Main Timing'!C7+C7,0)</f>
        <v>17.500001000000001</v>
      </c>
      <c r="D29" s="12">
        <f>IF('Pilot Qty'!D7&gt;0,'Main Timing'!D7+D7,0)</f>
        <v>17.382812999999999</v>
      </c>
      <c r="E29" s="12">
        <f>IF('Pilot Qty'!E7&gt;0,'Main Timing'!E7+E7,0)</f>
        <v>16.679687999999999</v>
      </c>
      <c r="F29" s="12">
        <f>IF('Pilot Qty'!F7&gt;0,'Main Timing'!F7+F7,0)</f>
        <v>14.921876000000001</v>
      </c>
      <c r="G29" s="12">
        <f>IF('Pilot Qty'!G7&gt;0,'Main Timing'!G7+G7,0)</f>
        <v>9.296875</v>
      </c>
      <c r="H29" s="12">
        <f>IF('Pilot Qty'!H7&gt;0,'Main Timing'!H7+H7,0)</f>
        <v>8.0078130000000005</v>
      </c>
      <c r="I29" s="12">
        <f>IF('Pilot Qty'!I7&gt;0,'Main Timing'!I7+I7,0)</f>
        <v>7.4218750000000009</v>
      </c>
      <c r="J29" s="12">
        <f>IF('Pilot Qty'!J7&gt;0,'Main Timing'!J7+J7,0)</f>
        <v>11.289062000000001</v>
      </c>
      <c r="K29" s="12">
        <f>IF('Pilot Qty'!K7&gt;0,'Main Timing'!K7+K7,0)</f>
        <v>14.21875</v>
      </c>
      <c r="L29" s="12">
        <f>IF('Pilot Qty'!L7&gt;0,'Main Timing'!L7+L7,0)</f>
        <v>13.75</v>
      </c>
      <c r="M29" s="12">
        <f>IF('Pilot Qty'!M7&gt;0,'Main Timing'!M7+M7,0)</f>
        <v>13.046875</v>
      </c>
      <c r="N29" s="12">
        <f>IF('Pilot Qty'!N7&gt;0,'Main Timing'!N7+N7,0)</f>
        <v>19.609375</v>
      </c>
      <c r="O29" s="12">
        <f>IF('Pilot Qty'!O7&gt;0,'Main Timing'!O7+O7,0)</f>
        <v>19.375</v>
      </c>
      <c r="P29" s="12">
        <f>IF('Pilot Qty'!P7&gt;0,'Main Timing'!P7+P7,0)</f>
        <v>25.117187000000001</v>
      </c>
      <c r="Q29" s="12">
        <f>IF('Pilot Qty'!Q7&gt;0,'Main Timing'!Q7+Q7,0)</f>
        <v>25</v>
      </c>
      <c r="R29" s="12">
        <f>IF('Pilot Qty'!R7&gt;0,'Main Timing'!R7+R7,0)</f>
        <v>24.765625</v>
      </c>
      <c r="T29" s="47"/>
      <c r="U29" s="7">
        <v>1200</v>
      </c>
      <c r="V29" s="12">
        <v>17.500001000000001</v>
      </c>
      <c r="W29" s="12">
        <v>17.382812999999999</v>
      </c>
      <c r="X29" s="12">
        <v>16.679687999999999</v>
      </c>
      <c r="Y29" s="12">
        <v>14.921876000000001</v>
      </c>
      <c r="Z29" s="12">
        <v>9.296875</v>
      </c>
      <c r="AA29" s="12">
        <v>8.0078130000000005</v>
      </c>
      <c r="AB29" s="12">
        <v>7.4218750000000009</v>
      </c>
      <c r="AC29" s="12">
        <v>11.289062000000001</v>
      </c>
      <c r="AD29" s="12">
        <v>14.21875</v>
      </c>
      <c r="AE29" s="12">
        <v>13.75</v>
      </c>
      <c r="AF29" s="12">
        <v>13.046875</v>
      </c>
      <c r="AG29" s="12">
        <v>19.609375</v>
      </c>
      <c r="AH29" s="12">
        <v>19.375</v>
      </c>
      <c r="AI29" s="12">
        <v>25.117187000000001</v>
      </c>
      <c r="AJ29" s="12">
        <v>25</v>
      </c>
      <c r="AK29" s="12">
        <v>24.765625</v>
      </c>
    </row>
    <row r="30" spans="1:37" x14ac:dyDescent="0.25">
      <c r="A30" s="48"/>
      <c r="B30" s="19">
        <v>1400</v>
      </c>
      <c r="C30" s="12">
        <f>IF('Pilot Qty'!C8&gt;0,'Main Timing'!C8+C8,0)</f>
        <v>17.500001000000001</v>
      </c>
      <c r="D30" s="12">
        <f>IF('Pilot Qty'!D8&gt;0,'Main Timing'!D8+D8,0)</f>
        <v>17.382812999999999</v>
      </c>
      <c r="E30" s="12">
        <f>IF('Pilot Qty'!E8&gt;0,'Main Timing'!E8+E8,0)</f>
        <v>17.148437999999999</v>
      </c>
      <c r="F30" s="12">
        <f>IF('Pilot Qty'!F8&gt;0,'Main Timing'!F8+F8,0)</f>
        <v>17.851562999999999</v>
      </c>
      <c r="G30" s="12">
        <f>IF('Pilot Qty'!G8&gt;0,'Main Timing'!G8+G8,0)</f>
        <v>13.632813000000001</v>
      </c>
      <c r="H30" s="12">
        <f>IF('Pilot Qty'!H8&gt;0,'Main Timing'!H8+H8,0)</f>
        <v>11.992186999999999</v>
      </c>
      <c r="I30" s="12">
        <f>IF('Pilot Qty'!I8&gt;0,'Main Timing'!I8+I8,0)</f>
        <v>11.992187999999999</v>
      </c>
      <c r="J30" s="12">
        <f>IF('Pilot Qty'!J8&gt;0,'Main Timing'!J8+J8,0)</f>
        <v>17.382812000000001</v>
      </c>
      <c r="K30" s="12">
        <f>IF('Pilot Qty'!K8&gt;0,'Main Timing'!K8+K8,0)</f>
        <v>17.382812000000001</v>
      </c>
      <c r="L30" s="12">
        <f>IF('Pilot Qty'!L8&gt;0,'Main Timing'!L8+L8,0)</f>
        <v>17.382812000000001</v>
      </c>
      <c r="M30" s="12">
        <f>IF('Pilot Qty'!M8&gt;0,'Main Timing'!M8+M8,0)</f>
        <v>17.851562000000001</v>
      </c>
      <c r="N30" s="12">
        <f>IF('Pilot Qty'!N8&gt;0,'Main Timing'!N8+N8,0)</f>
        <v>27.8125</v>
      </c>
      <c r="O30" s="12">
        <f>IF('Pilot Qty'!O8&gt;0,'Main Timing'!O8+O8,0)</f>
        <v>41.757812999999999</v>
      </c>
      <c r="P30" s="12">
        <f>IF('Pilot Qty'!P8&gt;0,'Main Timing'!P8+P8,0)</f>
        <v>41.757812999999999</v>
      </c>
      <c r="Q30" s="12">
        <f>IF('Pilot Qty'!Q8&gt;0,'Main Timing'!Q8+Q8,0)</f>
        <v>41.757812999999999</v>
      </c>
      <c r="R30" s="12">
        <f>IF('Pilot Qty'!R8&gt;0,'Main Timing'!R8+R8,0)</f>
        <v>41.757812999999999</v>
      </c>
      <c r="T30" s="47"/>
      <c r="U30" s="7">
        <v>1400</v>
      </c>
      <c r="V30" s="12">
        <v>17.500001000000001</v>
      </c>
      <c r="W30" s="12">
        <v>17.382812999999999</v>
      </c>
      <c r="X30" s="12">
        <v>17.148437999999999</v>
      </c>
      <c r="Y30" s="12">
        <v>17.851562999999999</v>
      </c>
      <c r="Z30" s="12">
        <v>13.632813000000001</v>
      </c>
      <c r="AA30" s="12">
        <v>11.992186999999999</v>
      </c>
      <c r="AB30" s="12">
        <v>11.992187999999999</v>
      </c>
      <c r="AC30" s="12">
        <v>17.382812000000001</v>
      </c>
      <c r="AD30" s="12">
        <v>17.382812000000001</v>
      </c>
      <c r="AE30" s="12">
        <v>17.382812000000001</v>
      </c>
      <c r="AF30" s="12">
        <v>17.851562000000001</v>
      </c>
      <c r="AG30" s="12">
        <v>27.8125</v>
      </c>
      <c r="AH30" s="12">
        <v>41.757812999999999</v>
      </c>
      <c r="AI30" s="12">
        <v>41.757812999999999</v>
      </c>
      <c r="AJ30" s="12">
        <v>41.757812999999999</v>
      </c>
      <c r="AK30" s="12">
        <v>41.757812999999999</v>
      </c>
    </row>
    <row r="31" spans="1:37" x14ac:dyDescent="0.25">
      <c r="A31" s="48"/>
      <c r="B31" s="19">
        <v>1550</v>
      </c>
      <c r="C31" s="12">
        <f>IF('Pilot Qty'!C9&gt;0,'Main Timing'!C9+C9,0)</f>
        <v>17.500001000000001</v>
      </c>
      <c r="D31" s="12">
        <f>IF('Pilot Qty'!D9&gt;0,'Main Timing'!D9+D9,0)</f>
        <v>17.382812999999999</v>
      </c>
      <c r="E31" s="12">
        <f>IF('Pilot Qty'!E9&gt;0,'Main Timing'!E9+E9,0)</f>
        <v>16.679687999999999</v>
      </c>
      <c r="F31" s="12">
        <f>IF('Pilot Qty'!F9&gt;0,'Main Timing'!F9+F9,0)</f>
        <v>16.914062999999999</v>
      </c>
      <c r="G31" s="12">
        <f>IF('Pilot Qty'!G9&gt;0,'Main Timing'!G9+G9,0)</f>
        <v>13.632813000000001</v>
      </c>
      <c r="H31" s="12">
        <f>IF('Pilot Qty'!H9&gt;0,'Main Timing'!H9+H9,0)</f>
        <v>17.734375</v>
      </c>
      <c r="I31" s="12">
        <f>IF('Pilot Qty'!I9&gt;0,'Main Timing'!I9+I9,0)</f>
        <v>19.960937000000001</v>
      </c>
      <c r="J31" s="12">
        <f>IF('Pilot Qty'!J9&gt;0,'Main Timing'!J9+J9,0)</f>
        <v>21.25</v>
      </c>
      <c r="K31" s="12">
        <f>IF('Pilot Qty'!K9&gt;0,'Main Timing'!K9+K9,0)</f>
        <v>21.367187000000001</v>
      </c>
      <c r="L31" s="12">
        <f>IF('Pilot Qty'!L9&gt;0,'Main Timing'!L9+L9,0)</f>
        <v>21.601562000000001</v>
      </c>
      <c r="M31" s="12">
        <f>IF('Pilot Qty'!M9&gt;0,'Main Timing'!M9+M9,0)</f>
        <v>25.117187000000001</v>
      </c>
      <c r="N31" s="12">
        <f>IF('Pilot Qty'!N9&gt;0,'Main Timing'!N9+N9,0)</f>
        <v>41.757812999999999</v>
      </c>
      <c r="O31" s="12">
        <f>IF('Pilot Qty'!O9&gt;0,'Main Timing'!O9+O9,0)</f>
        <v>41.757812999999999</v>
      </c>
      <c r="P31" s="12">
        <f>IF('Pilot Qty'!P9&gt;0,'Main Timing'!P9+P9,0)</f>
        <v>41.757812999999999</v>
      </c>
      <c r="Q31" s="12">
        <f>IF('Pilot Qty'!Q9&gt;0,'Main Timing'!Q9+Q9,0)</f>
        <v>41.757812999999999</v>
      </c>
      <c r="R31" s="12">
        <f>IF('Pilot Qty'!R9&gt;0,'Main Timing'!R9+R9,0)</f>
        <v>41.757812999999999</v>
      </c>
      <c r="T31" s="47"/>
      <c r="U31" s="7">
        <v>1550</v>
      </c>
      <c r="V31" s="12">
        <v>17.500001000000001</v>
      </c>
      <c r="W31" s="12">
        <v>17.382812999999999</v>
      </c>
      <c r="X31" s="12">
        <v>16.679687999999999</v>
      </c>
      <c r="Y31" s="12">
        <v>16.914062999999999</v>
      </c>
      <c r="Z31" s="12">
        <v>13.632813000000001</v>
      </c>
      <c r="AA31" s="12">
        <v>17.734375</v>
      </c>
      <c r="AB31" s="12">
        <v>19.960937000000001</v>
      </c>
      <c r="AC31" s="12">
        <v>21.25</v>
      </c>
      <c r="AD31" s="12">
        <v>21.367187000000001</v>
      </c>
      <c r="AE31" s="12">
        <v>21.601562000000001</v>
      </c>
      <c r="AF31" s="12">
        <v>25.117187000000001</v>
      </c>
      <c r="AG31" s="12">
        <v>41.757812999999999</v>
      </c>
      <c r="AH31" s="12">
        <v>41.757812999999999</v>
      </c>
      <c r="AI31" s="12">
        <v>41.757812999999999</v>
      </c>
      <c r="AJ31" s="12">
        <v>41.757812999999999</v>
      </c>
      <c r="AK31" s="12">
        <v>41.757812999999999</v>
      </c>
    </row>
    <row r="32" spans="1:37" x14ac:dyDescent="0.25">
      <c r="A32" s="48"/>
      <c r="B32" s="19">
        <v>1700</v>
      </c>
      <c r="C32" s="12">
        <f>IF('Pilot Qty'!C10&gt;0,'Main Timing'!C10+C10,0)</f>
        <v>17.500001000000001</v>
      </c>
      <c r="D32" s="12">
        <f>IF('Pilot Qty'!D10&gt;0,'Main Timing'!D10+D10,0)</f>
        <v>17.382812999999999</v>
      </c>
      <c r="E32" s="12">
        <f>IF('Pilot Qty'!E10&gt;0,'Main Timing'!E10+E10,0)</f>
        <v>18.437501000000001</v>
      </c>
      <c r="F32" s="12">
        <f>IF('Pilot Qty'!F10&gt;0,'Main Timing'!F10+F10,0)</f>
        <v>19.609376000000001</v>
      </c>
      <c r="G32" s="12">
        <f>IF('Pilot Qty'!G10&gt;0,'Main Timing'!G10+G10,0)</f>
        <v>20.078125999999997</v>
      </c>
      <c r="H32" s="12">
        <f>IF('Pilot Qty'!H10&gt;0,'Main Timing'!H10+H10,0)</f>
        <v>23.476562999999999</v>
      </c>
      <c r="I32" s="12">
        <f>IF('Pilot Qty'!I10&gt;0,'Main Timing'!I10+I10,0)</f>
        <v>26.523437999999999</v>
      </c>
      <c r="J32" s="12">
        <f>IF('Pilot Qty'!J10&gt;0,'Main Timing'!J10+J10,0)</f>
        <v>30.742187999999999</v>
      </c>
      <c r="K32" s="12">
        <f>IF('Pilot Qty'!K10&gt;0,'Main Timing'!K10+K10,0)</f>
        <v>33.085937000000001</v>
      </c>
      <c r="L32" s="12">
        <f>IF('Pilot Qty'!L10&gt;0,'Main Timing'!L10+L10,0)</f>
        <v>34.492187999999999</v>
      </c>
      <c r="M32" s="12">
        <f>IF('Pilot Qty'!M10&gt;0,'Main Timing'!M10+M10,0)</f>
        <v>38.59375</v>
      </c>
      <c r="N32" s="12">
        <f>IF('Pilot Qty'!N10&gt;0,'Main Timing'!N10+N10,0)</f>
        <v>41.757812999999999</v>
      </c>
      <c r="O32" s="12">
        <f>IF('Pilot Qty'!O10&gt;0,'Main Timing'!O10+O10,0)</f>
        <v>41.640625</v>
      </c>
      <c r="P32" s="12">
        <f>IF('Pilot Qty'!P10&gt;0,'Main Timing'!P10+P10,0)</f>
        <v>41.640625</v>
      </c>
      <c r="Q32" s="12">
        <f>IF('Pilot Qty'!Q10&gt;0,'Main Timing'!Q10+Q10,0)</f>
        <v>41.640625</v>
      </c>
      <c r="R32" s="12">
        <f>IF('Pilot Qty'!R10&gt;0,'Main Timing'!R10+R10,0)</f>
        <v>41.640625</v>
      </c>
      <c r="T32" s="47"/>
      <c r="U32" s="7">
        <v>1700</v>
      </c>
      <c r="V32" s="12">
        <v>17.500001000000001</v>
      </c>
      <c r="W32" s="12">
        <v>17.382812999999999</v>
      </c>
      <c r="X32" s="12">
        <v>18.437501000000001</v>
      </c>
      <c r="Y32" s="12">
        <v>19.609376000000001</v>
      </c>
      <c r="Z32" s="12">
        <v>20.078125999999997</v>
      </c>
      <c r="AA32" s="12">
        <v>23.476562999999999</v>
      </c>
      <c r="AB32" s="12">
        <v>26.523437999999999</v>
      </c>
      <c r="AC32" s="12">
        <v>30.742187999999999</v>
      </c>
      <c r="AD32" s="12">
        <v>33.085937000000001</v>
      </c>
      <c r="AE32" s="12">
        <v>34.492187999999999</v>
      </c>
      <c r="AF32" s="12">
        <v>38.59375</v>
      </c>
      <c r="AG32" s="12">
        <v>41.757812999999999</v>
      </c>
      <c r="AH32" s="12">
        <v>41.640625</v>
      </c>
      <c r="AI32" s="12">
        <v>41.640625</v>
      </c>
      <c r="AJ32" s="12">
        <v>41.640625</v>
      </c>
      <c r="AK32" s="12">
        <v>41.640625</v>
      </c>
    </row>
    <row r="33" spans="1:37" x14ac:dyDescent="0.25">
      <c r="A33" s="48"/>
      <c r="B33" s="19">
        <v>1800</v>
      </c>
      <c r="C33" s="12">
        <f>IF('Pilot Qty'!C11&gt;0,'Main Timing'!C11+C11,0)</f>
        <v>17.500001000000001</v>
      </c>
      <c r="D33" s="12">
        <f>IF('Pilot Qty'!D11&gt;0,'Main Timing'!D11+D11,0)</f>
        <v>17.382812999999999</v>
      </c>
      <c r="E33" s="12">
        <f>IF('Pilot Qty'!E11&gt;0,'Main Timing'!E11+E11,0)</f>
        <v>18.437501000000001</v>
      </c>
      <c r="F33" s="12">
        <f>IF('Pilot Qty'!F11&gt;0,'Main Timing'!F11+F11,0)</f>
        <v>19.960937999999999</v>
      </c>
      <c r="G33" s="12">
        <f>IF('Pilot Qty'!G11&gt;0,'Main Timing'!G11+G11,0)</f>
        <v>25.585937999999999</v>
      </c>
      <c r="H33" s="12">
        <f>IF('Pilot Qty'!H11&gt;0,'Main Timing'!H11+H11,0)</f>
        <v>28.046875999999997</v>
      </c>
      <c r="I33" s="12">
        <f>IF('Pilot Qty'!I11&gt;0,'Main Timing'!I11+I11,0)</f>
        <v>33.554687999999999</v>
      </c>
      <c r="J33" s="12">
        <f>IF('Pilot Qty'!J11&gt;0,'Main Timing'!J11+J11,0)</f>
        <v>37.773437000000001</v>
      </c>
      <c r="K33" s="12">
        <f>IF('Pilot Qty'!K11&gt;0,'Main Timing'!K11+K11,0)</f>
        <v>38.359375</v>
      </c>
      <c r="L33" s="12">
        <f>IF('Pilot Qty'!L11&gt;0,'Main Timing'!L11+L11,0)</f>
        <v>41.171875</v>
      </c>
      <c r="M33" s="12">
        <f>IF('Pilot Qty'!M11&gt;0,'Main Timing'!M11+M11,0)</f>
        <v>41.640625</v>
      </c>
      <c r="N33" s="12">
        <f>IF('Pilot Qty'!N11&gt;0,'Main Timing'!N11+N11,0)</f>
        <v>41.40625</v>
      </c>
      <c r="O33" s="12">
        <f>IF('Pilot Qty'!O11&gt;0,'Main Timing'!O11+O11,0)</f>
        <v>41.757812000000001</v>
      </c>
      <c r="P33" s="12">
        <f>IF('Pilot Qty'!P11&gt;0,'Main Timing'!P11+P11,0)</f>
        <v>41.757812000000001</v>
      </c>
      <c r="Q33" s="12">
        <f>IF('Pilot Qty'!Q11&gt;0,'Main Timing'!Q11+Q11,0)</f>
        <v>41.757812000000001</v>
      </c>
      <c r="R33" s="12">
        <f>IF('Pilot Qty'!R11&gt;0,'Main Timing'!R11+R11,0)</f>
        <v>41.757812000000001</v>
      </c>
      <c r="T33" s="47"/>
      <c r="U33" s="7">
        <v>1800</v>
      </c>
      <c r="V33" s="12">
        <v>17.500001000000001</v>
      </c>
      <c r="W33" s="12">
        <v>17.382812999999999</v>
      </c>
      <c r="X33" s="12">
        <v>18.437501000000001</v>
      </c>
      <c r="Y33" s="12">
        <v>19.960937999999999</v>
      </c>
      <c r="Z33" s="12">
        <v>25.585937999999999</v>
      </c>
      <c r="AA33" s="12">
        <v>28.046875999999997</v>
      </c>
      <c r="AB33" s="12">
        <v>33.554687999999999</v>
      </c>
      <c r="AC33" s="12">
        <v>37.773437000000001</v>
      </c>
      <c r="AD33" s="12">
        <v>38.359375</v>
      </c>
      <c r="AE33" s="12">
        <v>41.171875</v>
      </c>
      <c r="AF33" s="12">
        <v>41.640625</v>
      </c>
      <c r="AG33" s="12">
        <v>41.40625</v>
      </c>
      <c r="AH33" s="12">
        <v>41.757812000000001</v>
      </c>
      <c r="AI33" s="12">
        <v>41.757812000000001</v>
      </c>
      <c r="AJ33" s="12">
        <v>41.757812000000001</v>
      </c>
      <c r="AK33" s="12">
        <v>41.757812000000001</v>
      </c>
    </row>
    <row r="34" spans="1:37" x14ac:dyDescent="0.25">
      <c r="A34" s="48"/>
      <c r="B34" s="19">
        <v>2000</v>
      </c>
      <c r="C34" s="12">
        <f>IF('Pilot Qty'!C12&gt;0,'Main Timing'!C12+C12,0)</f>
        <v>14.921876000000001</v>
      </c>
      <c r="D34" s="12">
        <f>IF('Pilot Qty'!D12&gt;0,'Main Timing'!D12+D12,0)</f>
        <v>16.445312999999999</v>
      </c>
      <c r="E34" s="12">
        <f>IF('Pilot Qty'!E12&gt;0,'Main Timing'!E12+E12,0)</f>
        <v>20.429687999999999</v>
      </c>
      <c r="F34" s="12">
        <f>IF('Pilot Qty'!F12&gt;0,'Main Timing'!F12+F12,0)</f>
        <v>22.421876000000001</v>
      </c>
      <c r="G34" s="12">
        <f>IF('Pilot Qty'!G12&gt;0,'Main Timing'!G12+G12,0)</f>
        <v>28.515625</v>
      </c>
      <c r="H34" s="12">
        <f>IF('Pilot Qty'!H12&gt;0,'Main Timing'!H12+H12,0)</f>
        <v>29.453125999999997</v>
      </c>
      <c r="I34" s="12">
        <f>IF('Pilot Qty'!I12&gt;0,'Main Timing'!I12+I12,0)</f>
        <v>39.062500999999997</v>
      </c>
      <c r="J34" s="12">
        <f>IF('Pilot Qty'!J12&gt;0,'Main Timing'!J12+J12,0)</f>
        <v>43.046875</v>
      </c>
      <c r="K34" s="12">
        <f>IF('Pilot Qty'!K12&gt;0,'Main Timing'!K12+K12,0)</f>
        <v>42.578125</v>
      </c>
      <c r="L34" s="12">
        <f>IF('Pilot Qty'!L12&gt;0,'Main Timing'!L12+L12,0)</f>
        <v>40.703125</v>
      </c>
      <c r="M34" s="12">
        <f>IF('Pilot Qty'!M12&gt;0,'Main Timing'!M12+M12,0)</f>
        <v>43.75</v>
      </c>
      <c r="N34" s="12">
        <f>IF('Pilot Qty'!N12&gt;0,'Main Timing'!N12+N12,0)</f>
        <v>45.976562000000001</v>
      </c>
      <c r="O34" s="12">
        <f>IF('Pilot Qty'!O12&gt;0,'Main Timing'!O12+O12,0)</f>
        <v>47.148437999999999</v>
      </c>
      <c r="P34" s="12">
        <f>IF('Pilot Qty'!P12&gt;0,'Main Timing'!P12+P12,0)</f>
        <v>48.203125</v>
      </c>
      <c r="Q34" s="12">
        <f>IF('Pilot Qty'!Q12&gt;0,'Main Timing'!Q12+Q12,0)</f>
        <v>50.078125</v>
      </c>
      <c r="R34" s="12">
        <f>IF('Pilot Qty'!R12&gt;0,'Main Timing'!R12+R12,0)</f>
        <v>51.601562000000001</v>
      </c>
      <c r="T34" s="47"/>
      <c r="U34" s="7">
        <v>2000</v>
      </c>
      <c r="V34" s="12">
        <v>14.921876000000001</v>
      </c>
      <c r="W34" s="12">
        <v>16.445312999999999</v>
      </c>
      <c r="X34" s="12">
        <v>20.429687999999999</v>
      </c>
      <c r="Y34" s="12">
        <v>22.421876000000001</v>
      </c>
      <c r="Z34" s="12">
        <v>28.515625</v>
      </c>
      <c r="AA34" s="12">
        <v>29.453125999999997</v>
      </c>
      <c r="AB34" s="12">
        <v>39.062500999999997</v>
      </c>
      <c r="AC34" s="12">
        <v>43.046875</v>
      </c>
      <c r="AD34" s="12">
        <v>42.578125</v>
      </c>
      <c r="AE34" s="12">
        <v>40.703125</v>
      </c>
      <c r="AF34" s="12">
        <v>43.75</v>
      </c>
      <c r="AG34" s="12">
        <v>45.976562000000001</v>
      </c>
      <c r="AH34" s="12">
        <v>47.148437999999999</v>
      </c>
      <c r="AI34" s="12">
        <v>48.203125</v>
      </c>
      <c r="AJ34" s="12">
        <v>50.078125</v>
      </c>
      <c r="AK34" s="12">
        <v>51.601562000000001</v>
      </c>
    </row>
    <row r="35" spans="1:37" x14ac:dyDescent="0.25">
      <c r="A35" s="48"/>
      <c r="B35" s="19">
        <v>2200</v>
      </c>
      <c r="C35" s="12">
        <f>IF('Pilot Qty'!C13&gt;0,'Main Timing'!C13+C13,0)</f>
        <v>14.453126000000001</v>
      </c>
      <c r="D35" s="12">
        <f>IF('Pilot Qty'!D13&gt;0,'Main Timing'!D13+D13,0)</f>
        <v>15.507813000000001</v>
      </c>
      <c r="E35" s="12">
        <f>IF('Pilot Qty'!E13&gt;0,'Main Timing'!E13+E13,0)</f>
        <v>17.968750999999997</v>
      </c>
      <c r="F35" s="12">
        <f>IF('Pilot Qty'!F13&gt;0,'Main Timing'!F13+F13,0)</f>
        <v>18.085937999999999</v>
      </c>
      <c r="G35" s="12">
        <f>IF('Pilot Qty'!G13&gt;0,'Main Timing'!G13+G13,0)</f>
        <v>23.828125</v>
      </c>
      <c r="H35" s="12">
        <f>IF('Pilot Qty'!H13&gt;0,'Main Timing'!H13+H13,0)</f>
        <v>34.726562000000001</v>
      </c>
      <c r="I35" s="12">
        <f>IF('Pilot Qty'!I13&gt;0,'Main Timing'!I13+I13,0)</f>
        <v>38.945312999999999</v>
      </c>
      <c r="J35" s="12">
        <f>IF('Pilot Qty'!J13&gt;0,'Main Timing'!J13+J13,0)</f>
        <v>47.96875</v>
      </c>
      <c r="K35" s="12">
        <f>IF('Pilot Qty'!K13&gt;0,'Main Timing'!K13+K13,0)</f>
        <v>46.445312999999999</v>
      </c>
      <c r="L35" s="12">
        <f>IF('Pilot Qty'!L13&gt;0,'Main Timing'!L13+L13,0)</f>
        <v>46.445312999999999</v>
      </c>
      <c r="M35" s="12">
        <f>IF('Pilot Qty'!M13&gt;0,'Main Timing'!M13+M13,0)</f>
        <v>46.914062999999999</v>
      </c>
      <c r="N35" s="12">
        <f>IF('Pilot Qty'!N13&gt;0,'Main Timing'!N13+N13,0)</f>
        <v>45.625</v>
      </c>
      <c r="O35" s="12">
        <f>IF('Pilot Qty'!O13&gt;0,'Main Timing'!O13+O13,0)</f>
        <v>46.328125</v>
      </c>
      <c r="P35" s="12">
        <f>IF('Pilot Qty'!P13&gt;0,'Main Timing'!P13+P13,0)</f>
        <v>47.03125</v>
      </c>
      <c r="Q35" s="12">
        <f>IF('Pilot Qty'!Q13&gt;0,'Main Timing'!Q13+Q13,0)</f>
        <v>48.554687999999999</v>
      </c>
      <c r="R35" s="12">
        <f>IF('Pilot Qty'!R13&gt;0,'Main Timing'!R13+R13,0)</f>
        <v>49.257812999999999</v>
      </c>
      <c r="T35" s="47"/>
      <c r="U35" s="7">
        <v>2200</v>
      </c>
      <c r="V35" s="12">
        <v>14.453126000000001</v>
      </c>
      <c r="W35" s="12">
        <v>15.507813000000001</v>
      </c>
      <c r="X35" s="12">
        <v>17.968750999999997</v>
      </c>
      <c r="Y35" s="12">
        <v>18.085937999999999</v>
      </c>
      <c r="Z35" s="12">
        <v>23.828125</v>
      </c>
      <c r="AA35" s="12">
        <v>34.726562000000001</v>
      </c>
      <c r="AB35" s="12">
        <v>38.945312999999999</v>
      </c>
      <c r="AC35" s="12">
        <v>47.96875</v>
      </c>
      <c r="AD35" s="12">
        <v>46.445312999999999</v>
      </c>
      <c r="AE35" s="12">
        <v>46.445312999999999</v>
      </c>
      <c r="AF35" s="12">
        <v>46.914062999999999</v>
      </c>
      <c r="AG35" s="12">
        <v>45.625</v>
      </c>
      <c r="AH35" s="12">
        <v>46.328125</v>
      </c>
      <c r="AI35" s="12">
        <v>47.03125</v>
      </c>
      <c r="AJ35" s="12">
        <v>48.554687999999999</v>
      </c>
      <c r="AK35" s="12">
        <v>49.257812999999999</v>
      </c>
    </row>
    <row r="36" spans="1:37" x14ac:dyDescent="0.25">
      <c r="A36" s="48"/>
      <c r="B36" s="19">
        <v>2400</v>
      </c>
      <c r="C36" s="12">
        <f>IF('Pilot Qty'!C14&gt;0,'Main Timing'!C14+C14,0)</f>
        <v>13.984376000000001</v>
      </c>
      <c r="D36" s="12">
        <f>IF('Pilot Qty'!D14&gt;0,'Main Timing'!D14+D14,0)</f>
        <v>12.578126000000001</v>
      </c>
      <c r="E36" s="12">
        <f>IF('Pilot Qty'!E14&gt;0,'Main Timing'!E14+E14,0)</f>
        <v>10</v>
      </c>
      <c r="F36" s="12">
        <f>IF('Pilot Qty'!F14&gt;0,'Main Timing'!F14+F14,0)</f>
        <v>9.53125</v>
      </c>
      <c r="G36" s="12">
        <f>IF('Pilot Qty'!G14&gt;0,'Main Timing'!G14+G14,0)</f>
        <v>19.023437000000001</v>
      </c>
      <c r="H36" s="12">
        <f>IF('Pilot Qty'!H14&gt;0,'Main Timing'!H14+H14,0)</f>
        <v>29.21875</v>
      </c>
      <c r="I36" s="12">
        <f>IF('Pilot Qty'!I14&gt;0,'Main Timing'!I14+I14,0)</f>
        <v>38.007812999999999</v>
      </c>
      <c r="J36" s="12">
        <f>IF('Pilot Qty'!J14&gt;0,'Main Timing'!J14+J14,0)</f>
        <v>45.039062999999999</v>
      </c>
      <c r="K36" s="12">
        <f>IF('Pilot Qty'!K14&gt;0,'Main Timing'!K14+K14,0)</f>
        <v>45.039062999999999</v>
      </c>
      <c r="L36" s="12">
        <f>IF('Pilot Qty'!L14&gt;0,'Main Timing'!L14+L14,0)</f>
        <v>45.507812999999999</v>
      </c>
      <c r="M36" s="12">
        <f>IF('Pilot Qty'!M14&gt;0,'Main Timing'!M14+M14,0)</f>
        <v>46.914062999999999</v>
      </c>
      <c r="N36" s="12">
        <f>IF('Pilot Qty'!N14&gt;0,'Main Timing'!N14+N14,0)</f>
        <v>45.15625</v>
      </c>
      <c r="O36" s="12">
        <f>IF('Pilot Qty'!O14&gt;0,'Main Timing'!O14+O14,0)</f>
        <v>46.445312000000001</v>
      </c>
      <c r="P36" s="12">
        <f>IF('Pilot Qty'!P14&gt;0,'Main Timing'!P14+P14,0)</f>
        <v>47.5</v>
      </c>
      <c r="Q36" s="12">
        <f>IF('Pilot Qty'!Q14&gt;0,'Main Timing'!Q14+Q14,0)</f>
        <v>48.90625</v>
      </c>
      <c r="R36" s="12">
        <f>IF('Pilot Qty'!R14&gt;0,'Main Timing'!R14+R14,0)</f>
        <v>49.84375</v>
      </c>
      <c r="T36" s="47"/>
      <c r="U36" s="7">
        <v>2400</v>
      </c>
      <c r="V36" s="12">
        <v>13.984376000000001</v>
      </c>
      <c r="W36" s="12">
        <v>12.578126000000001</v>
      </c>
      <c r="X36" s="12">
        <v>10</v>
      </c>
      <c r="Y36" s="12">
        <v>9.53125</v>
      </c>
      <c r="Z36" s="12">
        <v>19.023437000000001</v>
      </c>
      <c r="AA36" s="12">
        <v>29.21875</v>
      </c>
      <c r="AB36" s="12">
        <v>38.007812999999999</v>
      </c>
      <c r="AC36" s="12">
        <v>45.039062999999999</v>
      </c>
      <c r="AD36" s="12">
        <v>45.039062999999999</v>
      </c>
      <c r="AE36" s="12">
        <v>45.507812999999999</v>
      </c>
      <c r="AF36" s="12">
        <v>46.914062999999999</v>
      </c>
      <c r="AG36" s="12">
        <v>45.15625</v>
      </c>
      <c r="AH36" s="12">
        <v>46.445312000000001</v>
      </c>
      <c r="AI36" s="12">
        <v>47.5</v>
      </c>
      <c r="AJ36" s="12">
        <v>48.90625</v>
      </c>
      <c r="AK36" s="12">
        <v>49.84375</v>
      </c>
    </row>
    <row r="37" spans="1:37" x14ac:dyDescent="0.25">
      <c r="A37" s="48"/>
      <c r="B37" s="19">
        <v>2600</v>
      </c>
      <c r="C37" s="12">
        <f>IF('Pilot Qty'!C15&gt;0,'Main Timing'!C15+C15,0)</f>
        <v>12.929688000000001</v>
      </c>
      <c r="D37" s="12">
        <f>IF('Pilot Qty'!D15&gt;0,'Main Timing'!D15+D15,0)</f>
        <v>11.523438000000001</v>
      </c>
      <c r="E37" s="12">
        <f>IF('Pilot Qty'!E15&gt;0,'Main Timing'!E15+E15,0)</f>
        <v>9.0625</v>
      </c>
      <c r="F37" s="12">
        <f>IF('Pilot Qty'!F15&gt;0,'Main Timing'!F15+F15,0)</f>
        <v>9.296875</v>
      </c>
      <c r="G37" s="12">
        <f>IF('Pilot Qty'!G15&gt;0,'Main Timing'!G15+G15,0)</f>
        <v>16.445312000000001</v>
      </c>
      <c r="H37" s="12">
        <f>IF('Pilot Qty'!H15&gt;0,'Main Timing'!H15+H15,0)</f>
        <v>28.75</v>
      </c>
      <c r="I37" s="12">
        <f>IF('Pilot Qty'!I15&gt;0,'Main Timing'!I15+I15,0)</f>
        <v>37.421875</v>
      </c>
      <c r="J37" s="12">
        <f>IF('Pilot Qty'!J15&gt;0,'Main Timing'!J15+J15,0)</f>
        <v>45.507812999999999</v>
      </c>
      <c r="K37" s="12">
        <f>IF('Pilot Qty'!K15&gt;0,'Main Timing'!K15+K15,0)</f>
        <v>45.507812999999999</v>
      </c>
      <c r="L37" s="12">
        <f>IF('Pilot Qty'!L15&gt;0,'Main Timing'!L15+L15,0)</f>
        <v>46.445312999999999</v>
      </c>
      <c r="M37" s="12">
        <f>IF('Pilot Qty'!M15&gt;0,'Main Timing'!M15+M15,0)</f>
        <v>47.96875</v>
      </c>
      <c r="N37" s="12">
        <f>IF('Pilot Qty'!N15&gt;0,'Main Timing'!N15+N15,0)</f>
        <v>46.796875</v>
      </c>
      <c r="O37" s="12">
        <f>IF('Pilot Qty'!O15&gt;0,'Main Timing'!O15+O15,0)</f>
        <v>50.078125</v>
      </c>
      <c r="P37" s="12">
        <f>IF('Pilot Qty'!P15&gt;0,'Main Timing'!P15+P15,0)</f>
        <v>51.835937999999999</v>
      </c>
      <c r="Q37" s="12">
        <f>IF('Pilot Qty'!Q15&gt;0,'Main Timing'!Q15+Q15,0)</f>
        <v>54.296875</v>
      </c>
      <c r="R37" s="12">
        <f>IF('Pilot Qty'!R15&gt;0,'Main Timing'!R15+R15,0)</f>
        <v>55.585937999999999</v>
      </c>
      <c r="T37" s="47"/>
      <c r="U37" s="7">
        <v>2600</v>
      </c>
      <c r="V37" s="12">
        <v>12.929688000000001</v>
      </c>
      <c r="W37" s="12">
        <v>11.523438000000001</v>
      </c>
      <c r="X37" s="12">
        <v>9.0625</v>
      </c>
      <c r="Y37" s="12">
        <v>9.296875</v>
      </c>
      <c r="Z37" s="12">
        <v>16.445312000000001</v>
      </c>
      <c r="AA37" s="12">
        <v>28.75</v>
      </c>
      <c r="AB37" s="12">
        <v>37.421875</v>
      </c>
      <c r="AC37" s="12">
        <v>45.507812999999999</v>
      </c>
      <c r="AD37" s="12">
        <v>45.507812999999999</v>
      </c>
      <c r="AE37" s="12">
        <v>46.445312999999999</v>
      </c>
      <c r="AF37" s="12">
        <v>47.96875</v>
      </c>
      <c r="AG37" s="12">
        <v>46.796875</v>
      </c>
      <c r="AH37" s="12">
        <v>50.078125</v>
      </c>
      <c r="AI37" s="12">
        <v>51.835937999999999</v>
      </c>
      <c r="AJ37" s="12">
        <v>54.296875</v>
      </c>
      <c r="AK37" s="12">
        <v>55.585937999999999</v>
      </c>
    </row>
    <row r="38" spans="1:37" x14ac:dyDescent="0.25">
      <c r="A38" s="48"/>
      <c r="B38" s="19">
        <v>2800</v>
      </c>
      <c r="C38" s="12">
        <f>IF('Pilot Qty'!C16&gt;0,'Main Timing'!C16+C16,0)</f>
        <v>12.929688000000001</v>
      </c>
      <c r="D38" s="12">
        <f>IF('Pilot Qty'!D16&gt;0,'Main Timing'!D16+D16,0)</f>
        <v>10</v>
      </c>
      <c r="E38" s="12">
        <f>IF('Pilot Qty'!E16&gt;0,'Main Timing'!E16+E16,0)</f>
        <v>8.2421869999999995</v>
      </c>
      <c r="F38" s="12">
        <f>IF('Pilot Qty'!F16&gt;0,'Main Timing'!F16+F16,0)</f>
        <v>10.234375</v>
      </c>
      <c r="G38" s="12">
        <f>IF('Pilot Qty'!G16&gt;0,'Main Timing'!G16+G16,0)</f>
        <v>15.976562000000001</v>
      </c>
      <c r="H38" s="12">
        <f>IF('Pilot Qty'!H16&gt;0,'Main Timing'!H16+H16,0)</f>
        <v>29.335937999999999</v>
      </c>
      <c r="I38" s="12">
        <f>IF('Pilot Qty'!I16&gt;0,'Main Timing'!I16+I16,0)</f>
        <v>36.835937999999999</v>
      </c>
      <c r="J38" s="12">
        <f>IF('Pilot Qty'!J16&gt;0,'Main Timing'!J16+J16,0)</f>
        <v>44.453125</v>
      </c>
      <c r="K38" s="12">
        <f>IF('Pilot Qty'!K16&gt;0,'Main Timing'!K16+K16,0)</f>
        <v>47.5</v>
      </c>
      <c r="L38" s="12">
        <f>IF('Pilot Qty'!L16&gt;0,'Main Timing'!L16+L16,0)</f>
        <v>47.5</v>
      </c>
      <c r="M38" s="12">
        <f>IF('Pilot Qty'!M16&gt;0,'Main Timing'!M16+M16,0)</f>
        <v>48.90625</v>
      </c>
      <c r="N38" s="12">
        <f>IF('Pilot Qty'!N16&gt;0,'Main Timing'!N16+N16,0)</f>
        <v>48.4375</v>
      </c>
      <c r="O38" s="12">
        <f>IF('Pilot Qty'!O16&gt;0,'Main Timing'!O16+O16,0)</f>
        <v>50.78125</v>
      </c>
      <c r="P38" s="12">
        <f>IF('Pilot Qty'!P16&gt;0,'Main Timing'!P16+P16,0)</f>
        <v>53.476562999999999</v>
      </c>
      <c r="Q38" s="12">
        <f>IF('Pilot Qty'!Q16&gt;0,'Main Timing'!Q16+Q16,0)</f>
        <v>55.937500999999997</v>
      </c>
      <c r="R38" s="12">
        <f>IF('Pilot Qty'!R16&gt;0,'Main Timing'!R16+R16,0)</f>
        <v>56.289062999999999</v>
      </c>
      <c r="T38" s="47"/>
      <c r="U38" s="7">
        <v>2800</v>
      </c>
      <c r="V38" s="12">
        <v>12.929688000000001</v>
      </c>
      <c r="W38" s="12">
        <v>10</v>
      </c>
      <c r="X38" s="12">
        <v>8.2421869999999995</v>
      </c>
      <c r="Y38" s="12">
        <v>10.234375</v>
      </c>
      <c r="Z38" s="12">
        <v>15.976562000000001</v>
      </c>
      <c r="AA38" s="12">
        <v>29.335937999999999</v>
      </c>
      <c r="AB38" s="12">
        <v>36.835937999999999</v>
      </c>
      <c r="AC38" s="12">
        <v>44.453125</v>
      </c>
      <c r="AD38" s="12">
        <v>47.5</v>
      </c>
      <c r="AE38" s="12">
        <v>47.5</v>
      </c>
      <c r="AF38" s="12">
        <v>48.90625</v>
      </c>
      <c r="AG38" s="12">
        <v>48.4375</v>
      </c>
      <c r="AH38" s="12">
        <v>50.78125</v>
      </c>
      <c r="AI38" s="12">
        <v>53.476562999999999</v>
      </c>
      <c r="AJ38" s="12">
        <v>55.937500999999997</v>
      </c>
      <c r="AK38" s="12">
        <v>56.289062999999999</v>
      </c>
    </row>
    <row r="39" spans="1:37" x14ac:dyDescent="0.25">
      <c r="A39" s="48"/>
      <c r="B39" s="19">
        <v>2900</v>
      </c>
      <c r="C39" s="12">
        <f>IF('Pilot Qty'!C17&gt;0,'Main Timing'!C17+C17,0)</f>
        <v>8.0078130000000005</v>
      </c>
      <c r="D39" s="12">
        <f>IF('Pilot Qty'!D17&gt;0,'Main Timing'!D17+D17,0)</f>
        <v>8.9453119999999995</v>
      </c>
      <c r="E39" s="12">
        <f>IF('Pilot Qty'!E17&gt;0,'Main Timing'!E17+E17,0)</f>
        <v>8.4765619999999995</v>
      </c>
      <c r="F39" s="12">
        <f>IF('Pilot Qty'!F17&gt;0,'Main Timing'!F17+F17,0)</f>
        <v>12.695312999999999</v>
      </c>
      <c r="G39" s="12">
        <f>IF('Pilot Qty'!G17&gt;0,'Main Timing'!G17+G17,0)</f>
        <v>15.625</v>
      </c>
      <c r="H39" s="12">
        <f>IF('Pilot Qty'!H17&gt;0,'Main Timing'!H17+H17,0)</f>
        <v>24.414062000000001</v>
      </c>
      <c r="I39" s="12">
        <f>IF('Pilot Qty'!I17&gt;0,'Main Timing'!I17+I17,0)</f>
        <v>35.546875</v>
      </c>
      <c r="J39" s="12">
        <f>IF('Pilot Qty'!J17&gt;0,'Main Timing'!J17+J17,0)</f>
        <v>38.945312000000001</v>
      </c>
      <c r="K39" s="12">
        <f>IF('Pilot Qty'!K17&gt;0,'Main Timing'!K17+K17,0)</f>
        <v>45.976562000000001</v>
      </c>
      <c r="L39" s="12">
        <f>IF('Pilot Qty'!L17&gt;0,'Main Timing'!L17+L17,0)</f>
        <v>45.976562000000001</v>
      </c>
      <c r="M39" s="12">
        <f>IF('Pilot Qty'!M17&gt;0,'Main Timing'!M17+M17,0)</f>
        <v>48.789062999999999</v>
      </c>
      <c r="N39" s="12">
        <f>IF('Pilot Qty'!N17&gt;0,'Main Timing'!N17+N17,0)</f>
        <v>49.960937999999999</v>
      </c>
      <c r="O39" s="12">
        <f>IF('Pilot Qty'!O17&gt;0,'Main Timing'!O17+O17,0)</f>
        <v>52.539062999999999</v>
      </c>
      <c r="P39" s="12">
        <f>IF('Pilot Qty'!P17&gt;0,'Main Timing'!P17+P17,0)</f>
        <v>55.820312999999999</v>
      </c>
      <c r="Q39" s="12">
        <f>IF('Pilot Qty'!Q17&gt;0,'Main Timing'!Q17+Q17,0)</f>
        <v>58.281250999999997</v>
      </c>
      <c r="R39" s="12">
        <f>IF('Pilot Qty'!R17&gt;0,'Main Timing'!R17+R17,0)</f>
        <v>58.515625999999997</v>
      </c>
      <c r="T39" s="47"/>
      <c r="U39" s="7">
        <v>2900</v>
      </c>
      <c r="V39" s="12">
        <v>8.0078130000000005</v>
      </c>
      <c r="W39" s="12">
        <v>8.9453119999999995</v>
      </c>
      <c r="X39" s="12">
        <v>8.4765619999999995</v>
      </c>
      <c r="Y39" s="12">
        <v>12.695312999999999</v>
      </c>
      <c r="Z39" s="12">
        <v>15.625</v>
      </c>
      <c r="AA39" s="12">
        <v>24.414062000000001</v>
      </c>
      <c r="AB39" s="12">
        <v>35.546875</v>
      </c>
      <c r="AC39" s="12">
        <v>38.945312000000001</v>
      </c>
      <c r="AD39" s="12">
        <v>45.976562000000001</v>
      </c>
      <c r="AE39" s="12">
        <v>45.976562000000001</v>
      </c>
      <c r="AF39" s="12">
        <v>48.789062999999999</v>
      </c>
      <c r="AG39" s="12">
        <v>49.960937999999999</v>
      </c>
      <c r="AH39" s="12">
        <v>52.539062999999999</v>
      </c>
      <c r="AI39" s="12">
        <v>55.820312999999999</v>
      </c>
      <c r="AJ39" s="12">
        <v>58.281250999999997</v>
      </c>
      <c r="AK39" s="12">
        <v>58.515625999999997</v>
      </c>
    </row>
    <row r="40" spans="1:37" x14ac:dyDescent="0.25">
      <c r="A40" s="48"/>
      <c r="B40" s="19">
        <v>3000</v>
      </c>
      <c r="C40" s="12">
        <f>IF('Pilot Qty'!C18&gt;0,'Main Timing'!C18+C18,0)</f>
        <v>8.9453130000000005</v>
      </c>
      <c r="D40" s="12">
        <f>IF('Pilot Qty'!D18&gt;0,'Main Timing'!D18+D18,0)</f>
        <v>10</v>
      </c>
      <c r="E40" s="12">
        <f>IF('Pilot Qty'!E18&gt;0,'Main Timing'!E18+E18,0)</f>
        <v>10.9375</v>
      </c>
      <c r="F40" s="12">
        <f>IF('Pilot Qty'!F18&gt;0,'Main Timing'!F18+F18,0)</f>
        <v>10</v>
      </c>
      <c r="G40" s="12">
        <f>IF('Pilot Qty'!G18&gt;0,'Main Timing'!G18+G18,0)</f>
        <v>10.46875</v>
      </c>
      <c r="H40" s="12">
        <f>IF('Pilot Qty'!H18&gt;0,'Main Timing'!H18+H18,0)</f>
        <v>18.554687000000001</v>
      </c>
      <c r="I40" s="12">
        <f>IF('Pilot Qty'!I18&gt;0,'Main Timing'!I18+I18,0)</f>
        <v>30.859375</v>
      </c>
      <c r="J40" s="12">
        <f>IF('Pilot Qty'!J18&gt;0,'Main Timing'!J18+J18,0)</f>
        <v>37.890625</v>
      </c>
      <c r="K40" s="12">
        <f>IF('Pilot Qty'!K18&gt;0,'Main Timing'!K18+K18,0)</f>
        <v>42.929687000000001</v>
      </c>
      <c r="L40" s="12">
        <f>IF('Pilot Qty'!L18&gt;0,'Main Timing'!L18+L18,0)</f>
        <v>43.515625</v>
      </c>
      <c r="M40" s="12">
        <f>IF('Pilot Qty'!M18&gt;0,'Main Timing'!M18+M18,0)</f>
        <v>45.625</v>
      </c>
      <c r="N40" s="12">
        <f>IF('Pilot Qty'!N18&gt;0,'Main Timing'!N18+N18,0)</f>
        <v>50.078125999999997</v>
      </c>
      <c r="O40" s="12">
        <f>IF('Pilot Qty'!O18&gt;0,'Main Timing'!O18+O18,0)</f>
        <v>52.070312999999999</v>
      </c>
      <c r="P40" s="12">
        <f>IF('Pilot Qty'!P18&gt;0,'Main Timing'!P18+P18,0)</f>
        <v>54.296875999999997</v>
      </c>
      <c r="Q40" s="12">
        <f>IF('Pilot Qty'!Q18&gt;0,'Main Timing'!Q18+Q18,0)</f>
        <v>59.570312999999999</v>
      </c>
      <c r="R40" s="12">
        <f>IF('Pilot Qty'!R18&gt;0,'Main Timing'!R18+R18,0)</f>
        <v>60.039062999999999</v>
      </c>
      <c r="T40" s="47"/>
      <c r="U40" s="7">
        <v>3000</v>
      </c>
      <c r="V40" s="12">
        <v>8.9453130000000005</v>
      </c>
      <c r="W40" s="12">
        <v>10</v>
      </c>
      <c r="X40" s="12">
        <v>10.9375</v>
      </c>
      <c r="Y40" s="12">
        <v>10</v>
      </c>
      <c r="Z40" s="12">
        <v>10.46875</v>
      </c>
      <c r="AA40" s="12">
        <v>18.554687000000001</v>
      </c>
      <c r="AB40" s="12">
        <v>30.859375</v>
      </c>
      <c r="AC40" s="12">
        <v>37.890625</v>
      </c>
      <c r="AD40" s="12">
        <v>42.929687000000001</v>
      </c>
      <c r="AE40" s="12">
        <v>43.515625</v>
      </c>
      <c r="AF40" s="12">
        <v>45.625</v>
      </c>
      <c r="AG40" s="12">
        <v>50.078125999999997</v>
      </c>
      <c r="AH40" s="12">
        <v>52.070312999999999</v>
      </c>
      <c r="AI40" s="12">
        <v>54.296875999999997</v>
      </c>
      <c r="AJ40" s="12">
        <v>59.570312999999999</v>
      </c>
      <c r="AK40" s="12">
        <v>60.039062999999999</v>
      </c>
    </row>
    <row r="41" spans="1:37" x14ac:dyDescent="0.25">
      <c r="A41" s="48"/>
      <c r="B41" s="19">
        <v>3200</v>
      </c>
      <c r="C41" s="12">
        <f>IF('Pilot Qty'!C19&gt;0,'Main Timing'!C19+C19,0)</f>
        <v>14.921876000000001</v>
      </c>
      <c r="D41" s="12">
        <f>IF('Pilot Qty'!D19&gt;0,'Main Timing'!D19+D19,0)</f>
        <v>13.046875</v>
      </c>
      <c r="E41" s="12">
        <f>IF('Pilot Qty'!E19&gt;0,'Main Timing'!E19+E19,0)</f>
        <v>11.992188000000001</v>
      </c>
      <c r="F41" s="12">
        <f>IF('Pilot Qty'!F19&gt;0,'Main Timing'!F19+F19,0)</f>
        <v>10.9375</v>
      </c>
      <c r="G41" s="12">
        <f>IF('Pilot Qty'!G19&gt;0,'Main Timing'!G19+G19,0)</f>
        <v>10</v>
      </c>
      <c r="H41" s="12">
        <f>IF('Pilot Qty'!H19&gt;0,'Main Timing'!H19+H19,0)</f>
        <v>13.046874999999998</v>
      </c>
      <c r="I41" s="12">
        <f>IF('Pilot Qty'!I19&gt;0,'Main Timing'!I19+I19,0)</f>
        <v>20.078125</v>
      </c>
      <c r="J41" s="12">
        <f>IF('Pilot Qty'!J19&gt;0,'Main Timing'!J19+J19,0)</f>
        <v>29.335937000000001</v>
      </c>
      <c r="K41" s="12">
        <f>IF('Pilot Qty'!K19&gt;0,'Main Timing'!K19+K19,0)</f>
        <v>36.25</v>
      </c>
      <c r="L41" s="12">
        <f>IF('Pilot Qty'!L19&gt;0,'Main Timing'!L19+L19,0)</f>
        <v>36.484375</v>
      </c>
      <c r="M41" s="12">
        <f>IF('Pilot Qty'!M19&gt;0,'Main Timing'!M19+M19,0)</f>
        <v>33.085937999999999</v>
      </c>
      <c r="N41" s="12">
        <f>IF('Pilot Qty'!N19&gt;0,'Main Timing'!N19+N19,0)</f>
        <v>36.71875</v>
      </c>
      <c r="O41" s="12">
        <f>IF('Pilot Qty'!O19&gt;0,'Main Timing'!O19+O19,0)</f>
        <v>37.187500999999997</v>
      </c>
      <c r="P41" s="12">
        <f>IF('Pilot Qty'!P19&gt;0,'Main Timing'!P19+P19,0)</f>
        <v>37.656250999999997</v>
      </c>
      <c r="Q41" s="12">
        <f>IF('Pilot Qty'!Q19&gt;0,'Main Timing'!Q19+Q19,0)</f>
        <v>41.757812999999999</v>
      </c>
      <c r="R41" s="12">
        <f>IF('Pilot Qty'!R19&gt;0,'Main Timing'!R19+R19,0)</f>
        <v>44.6875</v>
      </c>
      <c r="T41" s="47"/>
      <c r="U41" s="7">
        <v>3200</v>
      </c>
      <c r="V41" s="12">
        <v>14.921876000000001</v>
      </c>
      <c r="W41" s="12">
        <v>13.046875</v>
      </c>
      <c r="X41" s="12">
        <v>11.992188000000001</v>
      </c>
      <c r="Y41" s="12">
        <v>10.9375</v>
      </c>
      <c r="Z41" s="12">
        <v>10</v>
      </c>
      <c r="AA41" s="12">
        <v>13.046874999999998</v>
      </c>
      <c r="AB41" s="12">
        <v>20.078125</v>
      </c>
      <c r="AC41" s="12">
        <v>29.335937000000001</v>
      </c>
      <c r="AD41" s="12">
        <v>36.25</v>
      </c>
      <c r="AE41" s="12">
        <v>36.484375</v>
      </c>
      <c r="AF41" s="12">
        <v>33.085937999999999</v>
      </c>
      <c r="AG41" s="12">
        <v>36.71875</v>
      </c>
      <c r="AH41" s="12">
        <v>37.187500999999997</v>
      </c>
      <c r="AI41" s="12">
        <v>37.656250999999997</v>
      </c>
      <c r="AJ41" s="12">
        <v>41.757812999999999</v>
      </c>
      <c r="AK41" s="12">
        <v>44.6875</v>
      </c>
    </row>
    <row r="42" spans="1:37" x14ac:dyDescent="0.25">
      <c r="A42" s="48"/>
      <c r="B42" s="19">
        <v>3300</v>
      </c>
      <c r="C42" s="12">
        <f>IF('Pilot Qty'!C20&gt;0,'Main Timing'!C20+C20,0)</f>
        <v>14.921876000000001</v>
      </c>
      <c r="D42" s="12">
        <f>IF('Pilot Qty'!D20&gt;0,'Main Timing'!D20+D20,0)</f>
        <v>13.046875</v>
      </c>
      <c r="E42" s="12">
        <f>IF('Pilot Qty'!E20&gt;0,'Main Timing'!E20+E20,0)</f>
        <v>11.992188000000001</v>
      </c>
      <c r="F42" s="12">
        <f>IF('Pilot Qty'!F20&gt;0,'Main Timing'!F20+F20,0)</f>
        <v>10.9375</v>
      </c>
      <c r="G42" s="12">
        <f>IF('Pilot Qty'!G20&gt;0,'Main Timing'!G20+G20,0)</f>
        <v>10</v>
      </c>
      <c r="H42" s="12">
        <f>IF('Pilot Qty'!H20&gt;0,'Main Timing'!H20+H20,0)</f>
        <v>12.109374999999998</v>
      </c>
      <c r="I42" s="12">
        <f>IF('Pilot Qty'!I20&gt;0,'Main Timing'!I20+I20,0)</f>
        <v>19.023437000000001</v>
      </c>
      <c r="J42" s="12">
        <f>IF('Pilot Qty'!J20&gt;0,'Main Timing'!J20+J20,0)</f>
        <v>28.046875</v>
      </c>
      <c r="K42" s="12">
        <f>IF('Pilot Qty'!K20&gt;0,'Main Timing'!K20+K20,0)</f>
        <v>36.015625</v>
      </c>
      <c r="L42" s="12">
        <f>IF('Pilot Qty'!L20&gt;0,'Main Timing'!L20+L20,0)</f>
        <v>31.5625</v>
      </c>
      <c r="M42" s="12">
        <f>IF('Pilot Qty'!M20&gt;0,'Main Timing'!M20+M20,0)</f>
        <v>32.96875</v>
      </c>
      <c r="N42" s="12">
        <f>IF('Pilot Qty'!N20&gt;0,'Main Timing'!N20+N20,0)</f>
        <v>33.085937999999999</v>
      </c>
      <c r="O42" s="12">
        <f>IF('Pilot Qty'!O20&gt;0,'Main Timing'!O20+O20,0)</f>
        <v>0</v>
      </c>
      <c r="P42" s="12">
        <f>IF('Pilot Qty'!P20&gt;0,'Main Timing'!P20+P20,0)</f>
        <v>0</v>
      </c>
      <c r="Q42" s="12">
        <f>IF('Pilot Qty'!Q20&gt;0,'Main Timing'!Q20+Q20,0)</f>
        <v>0</v>
      </c>
      <c r="R42" s="12">
        <f>IF('Pilot Qty'!R20&gt;0,'Main Timing'!R20+R20,0)</f>
        <v>0</v>
      </c>
      <c r="T42" s="47"/>
      <c r="U42" s="7">
        <v>3300</v>
      </c>
      <c r="V42" s="12">
        <v>14.921876000000001</v>
      </c>
      <c r="W42" s="12">
        <v>13.046875</v>
      </c>
      <c r="X42" s="12">
        <v>11.992188000000001</v>
      </c>
      <c r="Y42" s="12">
        <v>10.9375</v>
      </c>
      <c r="Z42" s="12">
        <v>10</v>
      </c>
      <c r="AA42" s="12">
        <v>12.109374999999998</v>
      </c>
      <c r="AB42" s="12">
        <v>19.023437000000001</v>
      </c>
      <c r="AC42" s="12">
        <v>28.046875</v>
      </c>
      <c r="AD42" s="12">
        <v>36.015625</v>
      </c>
      <c r="AE42" s="12">
        <v>31.5625</v>
      </c>
      <c r="AF42" s="12">
        <v>32.96875</v>
      </c>
      <c r="AG42" s="12">
        <v>33.085937999999999</v>
      </c>
      <c r="AH42" s="12">
        <v>0</v>
      </c>
      <c r="AI42" s="12">
        <v>0</v>
      </c>
      <c r="AJ42" s="12">
        <v>0</v>
      </c>
      <c r="AK42" s="12">
        <v>0</v>
      </c>
    </row>
    <row r="43" spans="1:37" x14ac:dyDescent="0.25">
      <c r="A43" s="48"/>
      <c r="B43" s="19">
        <v>3500</v>
      </c>
      <c r="C43" s="12">
        <f>IF('Pilot Qty'!C21&gt;0,'Main Timing'!C21+C21,0)</f>
        <v>14.921876000000001</v>
      </c>
      <c r="D43" s="12">
        <f>IF('Pilot Qty'!D21&gt;0,'Main Timing'!D21+D21,0)</f>
        <v>13.046875</v>
      </c>
      <c r="E43" s="12">
        <f>IF('Pilot Qty'!E21&gt;0,'Main Timing'!E21+E21,0)</f>
        <v>11.992188000000001</v>
      </c>
      <c r="F43" s="12">
        <f>IF('Pilot Qty'!F21&gt;0,'Main Timing'!F21+F21,0)</f>
        <v>10.9375</v>
      </c>
      <c r="G43" s="12">
        <f>IF('Pilot Qty'!G21&gt;0,'Main Timing'!G21+G21,0)</f>
        <v>10</v>
      </c>
      <c r="H43" s="12">
        <f>IF('Pilot Qty'!H21&gt;0,'Main Timing'!H21+H21,0)</f>
        <v>11.171875</v>
      </c>
      <c r="I43" s="12">
        <f>IF('Pilot Qty'!I21&gt;0,'Main Timing'!I21+I21,0)</f>
        <v>18.203125</v>
      </c>
      <c r="J43" s="12">
        <f>IF('Pilot Qty'!J21&gt;0,'Main Timing'!J21+J21,0)</f>
        <v>27.226562999999999</v>
      </c>
      <c r="K43" s="12">
        <f>IF('Pilot Qty'!K21&gt;0,'Main Timing'!K21+K21,0)</f>
        <v>36.132812999999999</v>
      </c>
      <c r="L43" s="12">
        <f>IF('Pilot Qty'!L21&gt;0,'Main Timing'!L21+L21,0)</f>
        <v>31.679687999999999</v>
      </c>
      <c r="M43" s="12">
        <f>IF('Pilot Qty'!M21&gt;0,'Main Timing'!M21+M21,0)</f>
        <v>32.96875</v>
      </c>
      <c r="N43" s="12">
        <f>IF('Pilot Qty'!N21&gt;0,'Main Timing'!N21+N21,0)</f>
        <v>33.085937999999999</v>
      </c>
      <c r="O43" s="12">
        <f>IF('Pilot Qty'!O21&gt;0,'Main Timing'!O21+O21,0)</f>
        <v>0</v>
      </c>
      <c r="P43" s="12">
        <f>IF('Pilot Qty'!P21&gt;0,'Main Timing'!P21+P21,0)</f>
        <v>0</v>
      </c>
      <c r="Q43" s="12">
        <f>IF('Pilot Qty'!Q21&gt;0,'Main Timing'!Q21+Q21,0)</f>
        <v>0</v>
      </c>
      <c r="R43" s="12">
        <f>IF('Pilot Qty'!R21&gt;0,'Main Timing'!R21+R21,0)</f>
        <v>0</v>
      </c>
      <c r="T43" s="47"/>
      <c r="U43" s="7">
        <v>3500</v>
      </c>
      <c r="V43" s="12">
        <v>14.921876000000001</v>
      </c>
      <c r="W43" s="12">
        <v>13.046875</v>
      </c>
      <c r="X43" s="12">
        <v>11.992188000000001</v>
      </c>
      <c r="Y43" s="12">
        <v>10.9375</v>
      </c>
      <c r="Z43" s="12">
        <v>10</v>
      </c>
      <c r="AA43" s="12">
        <v>11.171875</v>
      </c>
      <c r="AB43" s="12">
        <v>18.203125</v>
      </c>
      <c r="AC43" s="12">
        <v>27.226562999999999</v>
      </c>
      <c r="AD43" s="12">
        <v>36.132812999999999</v>
      </c>
      <c r="AE43" s="12">
        <v>31.679687999999999</v>
      </c>
      <c r="AF43" s="12">
        <v>32.96875</v>
      </c>
      <c r="AG43" s="12">
        <v>33.085937999999999</v>
      </c>
      <c r="AH43" s="12">
        <v>0</v>
      </c>
      <c r="AI43" s="12">
        <v>0</v>
      </c>
      <c r="AJ43" s="12">
        <v>0</v>
      </c>
      <c r="AK43" s="12">
        <v>0</v>
      </c>
    </row>
  </sheetData>
  <sheetProtection password="BAE5" sheet="1" objects="1" scenarios="1"/>
  <mergeCells count="12">
    <mergeCell ref="T23:U24"/>
    <mergeCell ref="V23:AK23"/>
    <mergeCell ref="T25:T43"/>
    <mergeCell ref="C23:R23"/>
    <mergeCell ref="A25:A43"/>
    <mergeCell ref="A23:B24"/>
    <mergeCell ref="A1:B2"/>
    <mergeCell ref="T1:U2"/>
    <mergeCell ref="V1:AK1"/>
    <mergeCell ref="T3:T21"/>
    <mergeCell ref="A3:A21"/>
    <mergeCell ref="C1:R1"/>
  </mergeCells>
  <conditionalFormatting sqref="C25:R4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AK2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5:AK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R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5:AK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AK43"/>
  <sheetViews>
    <sheetView zoomScaleNormal="100" workbookViewId="0">
      <selection sqref="A1:R21"/>
    </sheetView>
  </sheetViews>
  <sheetFormatPr defaultColWidth="8.85546875" defaultRowHeight="15" x14ac:dyDescent="0.25"/>
  <cols>
    <col min="1" max="2" width="5" style="9" bestFit="1" customWidth="1"/>
    <col min="3" max="3" width="4.5703125" style="9" bestFit="1" customWidth="1"/>
    <col min="4" max="9" width="5.28515625" style="9" bestFit="1" customWidth="1"/>
    <col min="10" max="11" width="4.5703125" style="9" bestFit="1" customWidth="1"/>
    <col min="12" max="18" width="5.28515625" style="9" bestFit="1" customWidth="1"/>
    <col min="19" max="19" width="8.85546875" style="9"/>
    <col min="20" max="21" width="5" style="9" bestFit="1" customWidth="1"/>
    <col min="22" max="22" width="4.5703125" style="9" bestFit="1" customWidth="1"/>
    <col min="23" max="28" width="5.28515625" style="9" bestFit="1" customWidth="1"/>
    <col min="29" max="30" width="4.5703125" style="9" bestFit="1" customWidth="1"/>
    <col min="31" max="37" width="5.28515625" style="9" bestFit="1" customWidth="1"/>
    <col min="38" max="16384" width="8.85546875" style="9"/>
  </cols>
  <sheetData>
    <row r="1" spans="1:37" x14ac:dyDescent="0.25">
      <c r="A1" s="51" t="s">
        <v>18</v>
      </c>
      <c r="B1" s="51"/>
      <c r="C1" s="50" t="s">
        <v>10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T1" s="47" t="s">
        <v>0</v>
      </c>
      <c r="U1" s="47"/>
      <c r="V1" s="46" t="s">
        <v>10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</row>
    <row r="2" spans="1:37" x14ac:dyDescent="0.25">
      <c r="A2" s="51"/>
      <c r="B2" s="51"/>
      <c r="C2" s="17">
        <v>0</v>
      </c>
      <c r="D2" s="17">
        <v>10</v>
      </c>
      <c r="E2" s="17">
        <v>20</v>
      </c>
      <c r="F2" s="17">
        <v>30</v>
      </c>
      <c r="G2" s="17">
        <v>45</v>
      </c>
      <c r="H2" s="17">
        <v>55</v>
      </c>
      <c r="I2" s="17">
        <v>65</v>
      </c>
      <c r="J2" s="17">
        <v>75</v>
      </c>
      <c r="K2" s="17">
        <v>85</v>
      </c>
      <c r="L2" s="17">
        <v>95</v>
      </c>
      <c r="M2" s="17">
        <v>110</v>
      </c>
      <c r="N2" s="17">
        <v>120</v>
      </c>
      <c r="O2" s="17">
        <v>125</v>
      </c>
      <c r="P2" s="17">
        <v>130</v>
      </c>
      <c r="Q2" s="17">
        <v>135</v>
      </c>
      <c r="R2" s="17">
        <v>140</v>
      </c>
      <c r="T2" s="47"/>
      <c r="U2" s="47"/>
      <c r="V2" s="7">
        <v>0</v>
      </c>
      <c r="W2" s="7">
        <v>10</v>
      </c>
      <c r="X2" s="7">
        <v>20</v>
      </c>
      <c r="Y2" s="7">
        <v>30</v>
      </c>
      <c r="Z2" s="7">
        <v>45</v>
      </c>
      <c r="AA2" s="7">
        <v>55</v>
      </c>
      <c r="AB2" s="7">
        <v>65</v>
      </c>
      <c r="AC2" s="7">
        <v>75</v>
      </c>
      <c r="AD2" s="7">
        <v>85</v>
      </c>
      <c r="AE2" s="7">
        <v>95</v>
      </c>
      <c r="AF2" s="7">
        <v>110</v>
      </c>
      <c r="AG2" s="7">
        <v>120</v>
      </c>
      <c r="AH2" s="7">
        <v>125</v>
      </c>
      <c r="AI2" s="7">
        <v>130</v>
      </c>
      <c r="AJ2" s="7">
        <v>135</v>
      </c>
      <c r="AK2" s="7">
        <v>140</v>
      </c>
    </row>
    <row r="3" spans="1:37" x14ac:dyDescent="0.25">
      <c r="A3" s="51" t="s">
        <v>7</v>
      </c>
      <c r="B3" s="17">
        <v>620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T3" s="47" t="s">
        <v>7</v>
      </c>
      <c r="U3" s="7">
        <v>620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12">
        <v>0</v>
      </c>
      <c r="AK3" s="12">
        <v>0</v>
      </c>
    </row>
    <row r="4" spans="1:37" x14ac:dyDescent="0.25">
      <c r="A4" s="51"/>
      <c r="B4" s="17">
        <v>650</v>
      </c>
      <c r="C4" s="6">
        <v>7.96875</v>
      </c>
      <c r="D4" s="6">
        <v>7.96875</v>
      </c>
      <c r="E4" s="6">
        <v>7.96875</v>
      </c>
      <c r="F4" s="6">
        <v>7.96875</v>
      </c>
      <c r="G4" s="6">
        <v>7.96875</v>
      </c>
      <c r="H4" s="6">
        <v>7.96875</v>
      </c>
      <c r="I4" s="6">
        <v>7.96875</v>
      </c>
      <c r="J4" s="6">
        <v>7.96875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T4" s="47"/>
      <c r="U4" s="7">
        <v>650</v>
      </c>
      <c r="V4" s="12">
        <v>7.96875</v>
      </c>
      <c r="W4" s="12">
        <v>7.96875</v>
      </c>
      <c r="X4" s="12">
        <v>7.96875</v>
      </c>
      <c r="Y4" s="12">
        <v>7.96875</v>
      </c>
      <c r="Z4" s="12">
        <v>7.96875</v>
      </c>
      <c r="AA4" s="12">
        <v>7.96875</v>
      </c>
      <c r="AB4" s="12">
        <v>7.96875</v>
      </c>
      <c r="AC4" s="12">
        <v>7.96875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</row>
    <row r="5" spans="1:37" x14ac:dyDescent="0.25">
      <c r="A5" s="51"/>
      <c r="B5" s="17">
        <v>800</v>
      </c>
      <c r="C5" s="6">
        <v>7.96875</v>
      </c>
      <c r="D5" s="6">
        <v>7.96875</v>
      </c>
      <c r="E5" s="6">
        <v>7.96875</v>
      </c>
      <c r="F5" s="6">
        <v>7.96875</v>
      </c>
      <c r="G5" s="6">
        <v>7.96875</v>
      </c>
      <c r="H5" s="6">
        <v>7.96875</v>
      </c>
      <c r="I5" s="6">
        <v>7.96875</v>
      </c>
      <c r="J5" s="6">
        <v>7.96875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T5" s="47"/>
      <c r="U5" s="7">
        <v>800</v>
      </c>
      <c r="V5" s="12">
        <v>7.96875</v>
      </c>
      <c r="W5" s="12">
        <v>7.96875</v>
      </c>
      <c r="X5" s="12">
        <v>7.96875</v>
      </c>
      <c r="Y5" s="12">
        <v>7.96875</v>
      </c>
      <c r="Z5" s="12">
        <v>7.96875</v>
      </c>
      <c r="AA5" s="12">
        <v>7.96875</v>
      </c>
      <c r="AB5" s="12">
        <v>7.96875</v>
      </c>
      <c r="AC5" s="12">
        <v>7.96875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</row>
    <row r="6" spans="1:37" x14ac:dyDescent="0.25">
      <c r="A6" s="51"/>
      <c r="B6" s="17">
        <v>1000</v>
      </c>
      <c r="C6" s="6">
        <v>11.015625</v>
      </c>
      <c r="D6" s="6">
        <v>11.015625</v>
      </c>
      <c r="E6" s="6">
        <v>11.015625</v>
      </c>
      <c r="F6" s="6">
        <v>11.015625</v>
      </c>
      <c r="G6" s="6">
        <v>11.015625</v>
      </c>
      <c r="H6" s="6">
        <v>11.015625</v>
      </c>
      <c r="I6" s="6">
        <v>11.015625</v>
      </c>
      <c r="J6" s="6">
        <v>11.015625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T6" s="47"/>
      <c r="U6" s="7">
        <v>1000</v>
      </c>
      <c r="V6" s="12">
        <v>11.015625</v>
      </c>
      <c r="W6" s="12">
        <v>11.015625</v>
      </c>
      <c r="X6" s="12">
        <v>11.015625</v>
      </c>
      <c r="Y6" s="12">
        <v>11.015625</v>
      </c>
      <c r="Z6" s="12">
        <v>11.015625</v>
      </c>
      <c r="AA6" s="12">
        <v>11.015625</v>
      </c>
      <c r="AB6" s="12">
        <v>11.015625</v>
      </c>
      <c r="AC6" s="12">
        <v>11.015625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</row>
    <row r="7" spans="1:37" x14ac:dyDescent="0.25">
      <c r="A7" s="51"/>
      <c r="B7" s="17">
        <v>1200</v>
      </c>
      <c r="C7" s="6">
        <v>13.476563000000001</v>
      </c>
      <c r="D7" s="6">
        <v>13.476563000000001</v>
      </c>
      <c r="E7" s="6">
        <v>13.476563000000001</v>
      </c>
      <c r="F7" s="6">
        <v>13.476563000000001</v>
      </c>
      <c r="G7" s="6">
        <v>13.476563000000001</v>
      </c>
      <c r="H7" s="6">
        <v>13.476563000000001</v>
      </c>
      <c r="I7" s="6">
        <v>13.476563000000001</v>
      </c>
      <c r="J7" s="6">
        <v>13.476563000000001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T7" s="47"/>
      <c r="U7" s="7">
        <v>1200</v>
      </c>
      <c r="V7" s="12">
        <v>13.476563000000001</v>
      </c>
      <c r="W7" s="12">
        <v>13.476563000000001</v>
      </c>
      <c r="X7" s="12">
        <v>13.476563000000001</v>
      </c>
      <c r="Y7" s="12">
        <v>13.476563000000001</v>
      </c>
      <c r="Z7" s="12">
        <v>13.476563000000001</v>
      </c>
      <c r="AA7" s="12">
        <v>13.476563000000001</v>
      </c>
      <c r="AB7" s="12">
        <v>13.476563000000001</v>
      </c>
      <c r="AC7" s="12">
        <v>13.476563000000001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</row>
    <row r="8" spans="1:37" x14ac:dyDescent="0.25">
      <c r="A8" s="51"/>
      <c r="B8" s="17">
        <v>1400</v>
      </c>
      <c r="C8" s="6">
        <v>14.0625</v>
      </c>
      <c r="D8" s="6">
        <v>14.0625</v>
      </c>
      <c r="E8" s="6">
        <v>14.0625</v>
      </c>
      <c r="F8" s="6">
        <v>14.0625</v>
      </c>
      <c r="G8" s="6">
        <v>14.0625</v>
      </c>
      <c r="H8" s="6">
        <v>14.0625</v>
      </c>
      <c r="I8" s="6">
        <v>14.0625</v>
      </c>
      <c r="J8" s="6">
        <v>14.0625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T8" s="47"/>
      <c r="U8" s="7">
        <v>1400</v>
      </c>
      <c r="V8" s="12">
        <v>14.0625</v>
      </c>
      <c r="W8" s="12">
        <v>14.0625</v>
      </c>
      <c r="X8" s="12">
        <v>14.0625</v>
      </c>
      <c r="Y8" s="12">
        <v>14.0625</v>
      </c>
      <c r="Z8" s="12">
        <v>14.0625</v>
      </c>
      <c r="AA8" s="12">
        <v>14.0625</v>
      </c>
      <c r="AB8" s="12">
        <v>14.0625</v>
      </c>
      <c r="AC8" s="12">
        <v>14.0625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</row>
    <row r="9" spans="1:37" x14ac:dyDescent="0.25">
      <c r="A9" s="51"/>
      <c r="B9" s="17">
        <v>1550</v>
      </c>
      <c r="C9" s="6">
        <v>14.648438000000001</v>
      </c>
      <c r="D9" s="6">
        <v>14.648438000000001</v>
      </c>
      <c r="E9" s="6">
        <v>14.648438000000001</v>
      </c>
      <c r="F9" s="6">
        <v>14.648438000000001</v>
      </c>
      <c r="G9" s="6">
        <v>14.648438000000001</v>
      </c>
      <c r="H9" s="6">
        <v>14.648438000000001</v>
      </c>
      <c r="I9" s="6">
        <v>14.648438000000001</v>
      </c>
      <c r="J9" s="6">
        <v>14.648438000000001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T9" s="47"/>
      <c r="U9" s="7">
        <v>1550</v>
      </c>
      <c r="V9" s="12">
        <v>14.648438000000001</v>
      </c>
      <c r="W9" s="12">
        <v>14.648438000000001</v>
      </c>
      <c r="X9" s="12">
        <v>14.648438000000001</v>
      </c>
      <c r="Y9" s="12">
        <v>14.648438000000001</v>
      </c>
      <c r="Z9" s="12">
        <v>14.648438000000001</v>
      </c>
      <c r="AA9" s="12">
        <v>14.648438000000001</v>
      </c>
      <c r="AB9" s="12">
        <v>14.648438000000001</v>
      </c>
      <c r="AC9" s="12">
        <v>14.648438000000001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</row>
    <row r="10" spans="1:37" x14ac:dyDescent="0.25">
      <c r="A10" s="51"/>
      <c r="B10" s="17">
        <v>1700</v>
      </c>
      <c r="C10" s="6">
        <v>15.234375</v>
      </c>
      <c r="D10" s="6">
        <v>15.234375</v>
      </c>
      <c r="E10" s="6">
        <v>15.234375</v>
      </c>
      <c r="F10" s="6">
        <v>15.234375</v>
      </c>
      <c r="G10" s="6">
        <v>15.234375</v>
      </c>
      <c r="H10" s="6">
        <v>15.234375</v>
      </c>
      <c r="I10" s="6">
        <v>15.234375</v>
      </c>
      <c r="J10" s="6">
        <v>15.234375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T10" s="47"/>
      <c r="U10" s="7">
        <v>1700</v>
      </c>
      <c r="V10" s="12">
        <v>15.234375</v>
      </c>
      <c r="W10" s="12">
        <v>15.234375</v>
      </c>
      <c r="X10" s="12">
        <v>15.234375</v>
      </c>
      <c r="Y10" s="12">
        <v>15.234375</v>
      </c>
      <c r="Z10" s="12">
        <v>15.234375</v>
      </c>
      <c r="AA10" s="12">
        <v>15.234375</v>
      </c>
      <c r="AB10" s="12">
        <v>15.234375</v>
      </c>
      <c r="AC10" s="12">
        <v>15.234375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</row>
    <row r="11" spans="1:37" x14ac:dyDescent="0.25">
      <c r="A11" s="51"/>
      <c r="B11" s="17">
        <v>1800</v>
      </c>
      <c r="C11" s="6">
        <v>15.46875</v>
      </c>
      <c r="D11" s="6">
        <v>15.46875</v>
      </c>
      <c r="E11" s="6">
        <v>15.46875</v>
      </c>
      <c r="F11" s="6">
        <v>15.46875</v>
      </c>
      <c r="G11" s="6">
        <v>15.46875</v>
      </c>
      <c r="H11" s="6">
        <v>15.46875</v>
      </c>
      <c r="I11" s="6">
        <v>15.46875</v>
      </c>
      <c r="J11" s="6">
        <v>15.46875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T11" s="47"/>
      <c r="U11" s="7">
        <v>1800</v>
      </c>
      <c r="V11" s="12">
        <v>15.46875</v>
      </c>
      <c r="W11" s="12">
        <v>15.46875</v>
      </c>
      <c r="X11" s="12">
        <v>15.46875</v>
      </c>
      <c r="Y11" s="12">
        <v>15.46875</v>
      </c>
      <c r="Z11" s="12">
        <v>15.46875</v>
      </c>
      <c r="AA11" s="12">
        <v>15.46875</v>
      </c>
      <c r="AB11" s="12">
        <v>15.46875</v>
      </c>
      <c r="AC11" s="12">
        <v>15.46875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</row>
    <row r="12" spans="1:37" x14ac:dyDescent="0.25">
      <c r="A12" s="51"/>
      <c r="B12" s="17">
        <v>2000</v>
      </c>
      <c r="C12" s="6">
        <v>15.46875</v>
      </c>
      <c r="D12" s="6">
        <v>15.46875</v>
      </c>
      <c r="E12" s="6">
        <v>15.46875</v>
      </c>
      <c r="F12" s="6">
        <v>15.46875</v>
      </c>
      <c r="G12" s="6">
        <v>15.46875</v>
      </c>
      <c r="H12" s="6">
        <v>15.46875</v>
      </c>
      <c r="I12" s="6">
        <v>15.46875</v>
      </c>
      <c r="J12" s="6">
        <v>15.46875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T12" s="47"/>
      <c r="U12" s="7">
        <v>2000</v>
      </c>
      <c r="V12" s="12">
        <v>15.46875</v>
      </c>
      <c r="W12" s="12">
        <v>15.46875</v>
      </c>
      <c r="X12" s="12">
        <v>15.46875</v>
      </c>
      <c r="Y12" s="12">
        <v>15.46875</v>
      </c>
      <c r="Z12" s="12">
        <v>15.46875</v>
      </c>
      <c r="AA12" s="12">
        <v>15.46875</v>
      </c>
      <c r="AB12" s="12">
        <v>15.46875</v>
      </c>
      <c r="AC12" s="12">
        <v>15.46875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</row>
    <row r="13" spans="1:37" x14ac:dyDescent="0.25">
      <c r="A13" s="51"/>
      <c r="B13" s="17">
        <v>2200</v>
      </c>
      <c r="C13" s="6">
        <v>15.46875</v>
      </c>
      <c r="D13" s="6">
        <v>15.46875</v>
      </c>
      <c r="E13" s="6">
        <v>15.46875</v>
      </c>
      <c r="F13" s="6">
        <v>15.46875</v>
      </c>
      <c r="G13" s="6">
        <v>15.46875</v>
      </c>
      <c r="H13" s="6">
        <v>15.46875</v>
      </c>
      <c r="I13" s="6">
        <v>15.46875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T13" s="47"/>
      <c r="U13" s="7">
        <v>2200</v>
      </c>
      <c r="V13" s="12">
        <v>15.46875</v>
      </c>
      <c r="W13" s="12">
        <v>15.46875</v>
      </c>
      <c r="X13" s="12">
        <v>15.46875</v>
      </c>
      <c r="Y13" s="12">
        <v>15.46875</v>
      </c>
      <c r="Z13" s="12">
        <v>15.46875</v>
      </c>
      <c r="AA13" s="12">
        <v>15.46875</v>
      </c>
      <c r="AB13" s="12">
        <v>15.46875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</row>
    <row r="14" spans="1:37" x14ac:dyDescent="0.25">
      <c r="A14" s="51"/>
      <c r="B14" s="17">
        <v>2400</v>
      </c>
      <c r="C14" s="6">
        <v>15.46875</v>
      </c>
      <c r="D14" s="6">
        <v>15.46875</v>
      </c>
      <c r="E14" s="6">
        <v>15.46875</v>
      </c>
      <c r="F14" s="6">
        <v>15.46875</v>
      </c>
      <c r="G14" s="6">
        <v>15.46875</v>
      </c>
      <c r="H14" s="6">
        <v>15.46875</v>
      </c>
      <c r="I14" s="6">
        <v>15.46875</v>
      </c>
      <c r="J14" s="6">
        <v>7.96875</v>
      </c>
      <c r="K14" s="6">
        <v>7.96875</v>
      </c>
      <c r="L14" s="6">
        <v>7.96875</v>
      </c>
      <c r="M14" s="6">
        <v>7.96875</v>
      </c>
      <c r="N14" s="6">
        <v>7.96875</v>
      </c>
      <c r="O14" s="6">
        <v>7.03125</v>
      </c>
      <c r="P14" s="6">
        <v>7.96875</v>
      </c>
      <c r="Q14" s="6">
        <v>9.0234380000000005</v>
      </c>
      <c r="R14" s="6">
        <v>9.0234380000000005</v>
      </c>
      <c r="T14" s="47"/>
      <c r="U14" s="7">
        <v>2400</v>
      </c>
      <c r="V14" s="12">
        <v>15.46875</v>
      </c>
      <c r="W14" s="12">
        <v>15.46875</v>
      </c>
      <c r="X14" s="12">
        <v>15.46875</v>
      </c>
      <c r="Y14" s="12">
        <v>15.46875</v>
      </c>
      <c r="Z14" s="12">
        <v>15.46875</v>
      </c>
      <c r="AA14" s="12">
        <v>15.46875</v>
      </c>
      <c r="AB14" s="12">
        <v>15.46875</v>
      </c>
      <c r="AC14" s="12">
        <v>7.96875</v>
      </c>
      <c r="AD14" s="12">
        <v>7.96875</v>
      </c>
      <c r="AE14" s="12">
        <v>7.96875</v>
      </c>
      <c r="AF14" s="12">
        <v>7.96875</v>
      </c>
      <c r="AG14" s="12">
        <v>7.96875</v>
      </c>
      <c r="AH14" s="12">
        <v>7.03125</v>
      </c>
      <c r="AI14" s="12">
        <v>7.96875</v>
      </c>
      <c r="AJ14" s="12">
        <v>9.0234380000000005</v>
      </c>
      <c r="AK14" s="12">
        <v>9.0234380000000005</v>
      </c>
    </row>
    <row r="15" spans="1:37" x14ac:dyDescent="0.25">
      <c r="A15" s="51"/>
      <c r="B15" s="17">
        <v>2600</v>
      </c>
      <c r="C15" s="6">
        <v>15.46875</v>
      </c>
      <c r="D15" s="6">
        <v>15.46875</v>
      </c>
      <c r="E15" s="6">
        <v>15.46875</v>
      </c>
      <c r="F15" s="6">
        <v>15.46875</v>
      </c>
      <c r="G15" s="6">
        <v>15.46875</v>
      </c>
      <c r="H15" s="6">
        <v>15.46875</v>
      </c>
      <c r="I15" s="6">
        <v>15.46875</v>
      </c>
      <c r="J15" s="6">
        <v>7.96875</v>
      </c>
      <c r="K15" s="6">
        <v>12.539063000000001</v>
      </c>
      <c r="L15" s="6">
        <v>12.539063000000001</v>
      </c>
      <c r="M15" s="6">
        <v>12.539063000000001</v>
      </c>
      <c r="N15" s="6">
        <v>12.539063000000001</v>
      </c>
      <c r="O15" s="6">
        <v>12.539063000000001</v>
      </c>
      <c r="P15" s="6">
        <v>12.539063000000001</v>
      </c>
      <c r="Q15" s="6">
        <v>12.539063000000001</v>
      </c>
      <c r="R15" s="6">
        <v>12.539063000000001</v>
      </c>
      <c r="T15" s="47"/>
      <c r="U15" s="7">
        <v>2600</v>
      </c>
      <c r="V15" s="12">
        <v>15.46875</v>
      </c>
      <c r="W15" s="12">
        <v>15.46875</v>
      </c>
      <c r="X15" s="12">
        <v>15.46875</v>
      </c>
      <c r="Y15" s="12">
        <v>15.46875</v>
      </c>
      <c r="Z15" s="12">
        <v>15.46875</v>
      </c>
      <c r="AA15" s="12">
        <v>15.46875</v>
      </c>
      <c r="AB15" s="12">
        <v>15.46875</v>
      </c>
      <c r="AC15" s="12">
        <v>7.96875</v>
      </c>
      <c r="AD15" s="12">
        <v>12.539063000000001</v>
      </c>
      <c r="AE15" s="12">
        <v>12.539063000000001</v>
      </c>
      <c r="AF15" s="12">
        <v>12.539063000000001</v>
      </c>
      <c r="AG15" s="12">
        <v>12.539063000000001</v>
      </c>
      <c r="AH15" s="12">
        <v>12.539063000000001</v>
      </c>
      <c r="AI15" s="12">
        <v>12.539063000000001</v>
      </c>
      <c r="AJ15" s="12">
        <v>12.539063000000001</v>
      </c>
      <c r="AK15" s="12">
        <v>12.539063000000001</v>
      </c>
    </row>
    <row r="16" spans="1:37" x14ac:dyDescent="0.25">
      <c r="A16" s="51"/>
      <c r="B16" s="17">
        <v>2800</v>
      </c>
      <c r="C16" s="6">
        <v>0</v>
      </c>
      <c r="D16" s="6">
        <v>1.9921880000000001</v>
      </c>
      <c r="E16" s="6">
        <v>3.984375</v>
      </c>
      <c r="F16" s="6">
        <v>5.9765629999999996</v>
      </c>
      <c r="G16" s="6">
        <v>7.96875</v>
      </c>
      <c r="H16" s="6">
        <v>7.96875</v>
      </c>
      <c r="I16" s="6">
        <v>7.96875</v>
      </c>
      <c r="J16" s="6">
        <v>7.96875</v>
      </c>
      <c r="K16" s="6">
        <v>13.476563000000001</v>
      </c>
      <c r="L16" s="6">
        <v>13.476563000000001</v>
      </c>
      <c r="M16" s="6">
        <v>13.476563000000001</v>
      </c>
      <c r="N16" s="6">
        <v>13.476563000000001</v>
      </c>
      <c r="O16" s="6">
        <v>13.476563000000001</v>
      </c>
      <c r="P16" s="6">
        <v>13.476563000000001</v>
      </c>
      <c r="Q16" s="6">
        <v>13.59375</v>
      </c>
      <c r="R16" s="6">
        <v>14.0625</v>
      </c>
      <c r="T16" s="47"/>
      <c r="U16" s="7">
        <v>2800</v>
      </c>
      <c r="V16" s="12">
        <v>0</v>
      </c>
      <c r="W16" s="12">
        <v>1.9921880000000001</v>
      </c>
      <c r="X16" s="12">
        <v>3.984375</v>
      </c>
      <c r="Y16" s="12">
        <v>5.9765629999999996</v>
      </c>
      <c r="Z16" s="12">
        <v>7.96875</v>
      </c>
      <c r="AA16" s="12">
        <v>7.96875</v>
      </c>
      <c r="AB16" s="12">
        <v>7.96875</v>
      </c>
      <c r="AC16" s="12">
        <v>7.96875</v>
      </c>
      <c r="AD16" s="12">
        <v>13.476563000000001</v>
      </c>
      <c r="AE16" s="12">
        <v>13.476563000000001</v>
      </c>
      <c r="AF16" s="12">
        <v>13.476563000000001</v>
      </c>
      <c r="AG16" s="12">
        <v>13.476563000000001</v>
      </c>
      <c r="AH16" s="12">
        <v>13.476563000000001</v>
      </c>
      <c r="AI16" s="12">
        <v>13.476563000000001</v>
      </c>
      <c r="AJ16" s="12">
        <v>13.59375</v>
      </c>
      <c r="AK16" s="12">
        <v>14.0625</v>
      </c>
    </row>
    <row r="17" spans="1:37" x14ac:dyDescent="0.25">
      <c r="A17" s="51"/>
      <c r="B17" s="17">
        <v>2900</v>
      </c>
      <c r="C17" s="6">
        <v>0</v>
      </c>
      <c r="D17" s="6">
        <v>1.9921880000000001</v>
      </c>
      <c r="E17" s="6">
        <v>3.984375</v>
      </c>
      <c r="F17" s="6">
        <v>5.9765629999999996</v>
      </c>
      <c r="G17" s="6">
        <v>7.96875</v>
      </c>
      <c r="H17" s="6">
        <v>7.96875</v>
      </c>
      <c r="I17" s="6">
        <v>7.96875</v>
      </c>
      <c r="J17" s="6">
        <v>7.96875</v>
      </c>
      <c r="K17" s="6">
        <v>13.945313000000001</v>
      </c>
      <c r="L17" s="6">
        <v>13.945313000000001</v>
      </c>
      <c r="M17" s="6">
        <v>13.945313000000001</v>
      </c>
      <c r="N17" s="6">
        <v>13.945313000000001</v>
      </c>
      <c r="O17" s="6">
        <v>13.945313000000001</v>
      </c>
      <c r="P17" s="6">
        <v>14.0625</v>
      </c>
      <c r="Q17" s="6">
        <v>14.414063000000001</v>
      </c>
      <c r="R17" s="6">
        <v>14.882813000000001</v>
      </c>
      <c r="T17" s="47"/>
      <c r="U17" s="7">
        <v>2900</v>
      </c>
      <c r="V17" s="12">
        <v>0</v>
      </c>
      <c r="W17" s="12">
        <v>1.9921880000000001</v>
      </c>
      <c r="X17" s="12">
        <v>3.984375</v>
      </c>
      <c r="Y17" s="12">
        <v>5.9765629999999996</v>
      </c>
      <c r="Z17" s="12">
        <v>7.96875</v>
      </c>
      <c r="AA17" s="12">
        <v>7.96875</v>
      </c>
      <c r="AB17" s="12">
        <v>7.96875</v>
      </c>
      <c r="AC17" s="12">
        <v>7.96875</v>
      </c>
      <c r="AD17" s="12">
        <v>13.945313000000001</v>
      </c>
      <c r="AE17" s="12">
        <v>13.945313000000001</v>
      </c>
      <c r="AF17" s="12">
        <v>13.945313000000001</v>
      </c>
      <c r="AG17" s="12">
        <v>13.945313000000001</v>
      </c>
      <c r="AH17" s="12">
        <v>13.945313000000001</v>
      </c>
      <c r="AI17" s="12">
        <v>14.0625</v>
      </c>
      <c r="AJ17" s="12">
        <v>14.414063000000001</v>
      </c>
      <c r="AK17" s="12">
        <v>14.882813000000001</v>
      </c>
    </row>
    <row r="18" spans="1:37" x14ac:dyDescent="0.25">
      <c r="A18" s="51"/>
      <c r="B18" s="17">
        <v>3000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14.414063000000001</v>
      </c>
      <c r="L18" s="6">
        <v>14.414063000000001</v>
      </c>
      <c r="M18" s="6">
        <v>14.414063000000001</v>
      </c>
      <c r="N18" s="6">
        <v>14.414063000000001</v>
      </c>
      <c r="O18" s="6">
        <v>14.414063000000001</v>
      </c>
      <c r="P18" s="6">
        <v>14.414063000000001</v>
      </c>
      <c r="Q18" s="6">
        <v>14.414063000000001</v>
      </c>
      <c r="R18" s="6">
        <v>14.414063000000001</v>
      </c>
      <c r="T18" s="47"/>
      <c r="U18" s="7">
        <v>3000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14.414063000000001</v>
      </c>
      <c r="AE18" s="12">
        <v>14.414063000000001</v>
      </c>
      <c r="AF18" s="12">
        <v>14.414063000000001</v>
      </c>
      <c r="AG18" s="12">
        <v>14.414063000000001</v>
      </c>
      <c r="AH18" s="12">
        <v>14.414063000000001</v>
      </c>
      <c r="AI18" s="12">
        <v>14.414063000000001</v>
      </c>
      <c r="AJ18" s="12">
        <v>14.414063000000001</v>
      </c>
      <c r="AK18" s="12">
        <v>14.414063000000001</v>
      </c>
    </row>
    <row r="19" spans="1:37" x14ac:dyDescent="0.25">
      <c r="A19" s="51"/>
      <c r="B19" s="17">
        <v>3200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15.46875</v>
      </c>
      <c r="L19" s="6">
        <v>15.46875</v>
      </c>
      <c r="M19" s="6">
        <v>15.46875</v>
      </c>
      <c r="N19" s="6">
        <v>15.46875</v>
      </c>
      <c r="O19" s="6">
        <v>15.46875</v>
      </c>
      <c r="P19" s="6">
        <v>15.46875</v>
      </c>
      <c r="Q19" s="6">
        <v>15.46875</v>
      </c>
      <c r="R19" s="6">
        <v>15.46875</v>
      </c>
      <c r="T19" s="47"/>
      <c r="U19" s="7">
        <v>3200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15.46875</v>
      </c>
      <c r="AE19" s="12">
        <v>15.46875</v>
      </c>
      <c r="AF19" s="12">
        <v>15.46875</v>
      </c>
      <c r="AG19" s="12">
        <v>15.46875</v>
      </c>
      <c r="AH19" s="12">
        <v>15.46875</v>
      </c>
      <c r="AI19" s="12">
        <v>15.46875</v>
      </c>
      <c r="AJ19" s="12">
        <v>15.46875</v>
      </c>
      <c r="AK19" s="12">
        <v>15.46875</v>
      </c>
    </row>
    <row r="20" spans="1:37" x14ac:dyDescent="0.25">
      <c r="A20" s="51"/>
      <c r="B20" s="17">
        <v>3300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15.9375</v>
      </c>
      <c r="L20" s="6">
        <v>15.9375</v>
      </c>
      <c r="M20" s="6">
        <v>15.9375</v>
      </c>
      <c r="N20" s="6">
        <v>15.9375</v>
      </c>
      <c r="O20" s="6">
        <v>15.9375</v>
      </c>
      <c r="P20" s="6">
        <v>15.9375</v>
      </c>
      <c r="Q20" s="6">
        <v>15.9375</v>
      </c>
      <c r="R20" s="6">
        <v>15.9375</v>
      </c>
      <c r="T20" s="47"/>
      <c r="U20" s="7">
        <v>3300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15.9375</v>
      </c>
      <c r="AE20" s="12">
        <v>15.9375</v>
      </c>
      <c r="AF20" s="12">
        <v>15.9375</v>
      </c>
      <c r="AG20" s="12">
        <v>15.9375</v>
      </c>
      <c r="AH20" s="12">
        <v>15.9375</v>
      </c>
      <c r="AI20" s="12">
        <v>15.9375</v>
      </c>
      <c r="AJ20" s="12">
        <v>15.9375</v>
      </c>
      <c r="AK20" s="12">
        <v>15.9375</v>
      </c>
    </row>
    <row r="21" spans="1:37" x14ac:dyDescent="0.25">
      <c r="A21" s="51"/>
      <c r="B21" s="17">
        <v>3500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16.757812999999999</v>
      </c>
      <c r="L21" s="6">
        <v>16.757812999999999</v>
      </c>
      <c r="M21" s="6">
        <v>16.757812999999999</v>
      </c>
      <c r="N21" s="6">
        <v>16.757812999999999</v>
      </c>
      <c r="O21" s="6">
        <v>16.757812999999999</v>
      </c>
      <c r="P21" s="6">
        <v>16.757812999999999</v>
      </c>
      <c r="Q21" s="6">
        <v>16.757812999999999</v>
      </c>
      <c r="R21" s="6">
        <v>16.757812999999999</v>
      </c>
      <c r="T21" s="47"/>
      <c r="U21" s="7">
        <v>3500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16.757812999999999</v>
      </c>
      <c r="AE21" s="12">
        <v>16.757812999999999</v>
      </c>
      <c r="AF21" s="12">
        <v>16.757812999999999</v>
      </c>
      <c r="AG21" s="12">
        <v>16.757812999999999</v>
      </c>
      <c r="AH21" s="12">
        <v>16.757812999999999</v>
      </c>
      <c r="AI21" s="12">
        <v>16.757812999999999</v>
      </c>
      <c r="AJ21" s="12">
        <v>16.757812999999999</v>
      </c>
      <c r="AK21" s="12">
        <v>16.757812999999999</v>
      </c>
    </row>
    <row r="23" spans="1:37" x14ac:dyDescent="0.25">
      <c r="A23" s="48" t="s">
        <v>28</v>
      </c>
      <c r="B23" s="48"/>
      <c r="C23" s="49" t="s">
        <v>10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T23" s="47" t="s">
        <v>0</v>
      </c>
      <c r="U23" s="47"/>
      <c r="V23" s="46" t="s">
        <v>10</v>
      </c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</row>
    <row r="24" spans="1:37" x14ac:dyDescent="0.25">
      <c r="A24" s="48"/>
      <c r="B24" s="48"/>
      <c r="C24" s="19">
        <v>0</v>
      </c>
      <c r="D24" s="19">
        <v>10</v>
      </c>
      <c r="E24" s="19">
        <v>20</v>
      </c>
      <c r="F24" s="19">
        <v>30</v>
      </c>
      <c r="G24" s="19">
        <v>45</v>
      </c>
      <c r="H24" s="19">
        <v>55</v>
      </c>
      <c r="I24" s="19">
        <v>65</v>
      </c>
      <c r="J24" s="19">
        <v>75</v>
      </c>
      <c r="K24" s="19">
        <v>85</v>
      </c>
      <c r="L24" s="19">
        <v>95</v>
      </c>
      <c r="M24" s="19">
        <v>110</v>
      </c>
      <c r="N24" s="19">
        <v>120</v>
      </c>
      <c r="O24" s="19">
        <v>125</v>
      </c>
      <c r="P24" s="19">
        <v>130</v>
      </c>
      <c r="Q24" s="19">
        <v>135</v>
      </c>
      <c r="R24" s="19">
        <v>140</v>
      </c>
      <c r="T24" s="47"/>
      <c r="U24" s="47"/>
      <c r="V24" s="7">
        <v>0</v>
      </c>
      <c r="W24" s="7">
        <v>10</v>
      </c>
      <c r="X24" s="7">
        <v>20</v>
      </c>
      <c r="Y24" s="7">
        <v>30</v>
      </c>
      <c r="Z24" s="7">
        <v>45</v>
      </c>
      <c r="AA24" s="7">
        <v>55</v>
      </c>
      <c r="AB24" s="7">
        <v>65</v>
      </c>
      <c r="AC24" s="7">
        <v>75</v>
      </c>
      <c r="AD24" s="7">
        <v>85</v>
      </c>
      <c r="AE24" s="7">
        <v>95</v>
      </c>
      <c r="AF24" s="7">
        <v>110</v>
      </c>
      <c r="AG24" s="7">
        <v>120</v>
      </c>
      <c r="AH24" s="7">
        <v>125</v>
      </c>
      <c r="AI24" s="7">
        <v>130</v>
      </c>
      <c r="AJ24" s="7">
        <v>135</v>
      </c>
      <c r="AK24" s="7">
        <v>140</v>
      </c>
    </row>
    <row r="25" spans="1:37" x14ac:dyDescent="0.25">
      <c r="A25" s="48" t="s">
        <v>7</v>
      </c>
      <c r="B25" s="19">
        <v>620</v>
      </c>
      <c r="C25" s="12">
        <f>IF('Post Qty'!C3&gt;0,'End of Main Deg Calc'!C3-'Post Timing'!C3,0)</f>
        <v>0</v>
      </c>
      <c r="D25" s="12">
        <f>IF('Post Qty'!D3&gt;0,'End of Main Deg Calc'!D3-'Post Timing'!D3,0)</f>
        <v>0</v>
      </c>
      <c r="E25" s="12">
        <f>IF('Post Qty'!E3&gt;0,'End of Main Deg Calc'!E3-'Post Timing'!E3,0)</f>
        <v>0</v>
      </c>
      <c r="F25" s="12">
        <f>IF('Post Qty'!F3&gt;0,'End of Main Deg Calc'!F3-'Post Timing'!F3,0)</f>
        <v>0</v>
      </c>
      <c r="G25" s="12">
        <f>IF('Post Qty'!G3&gt;0,'End of Main Deg Calc'!G3-'Post Timing'!G3,0)</f>
        <v>0</v>
      </c>
      <c r="H25" s="12">
        <f>IF('Post Qty'!H3&gt;0,'End of Main Deg Calc'!H3-'Post Timing'!H3,0)</f>
        <v>0</v>
      </c>
      <c r="I25" s="12">
        <f>IF('Post Qty'!I3&gt;0,'End of Main Deg Calc'!I3-'Post Timing'!I3,0)</f>
        <v>0</v>
      </c>
      <c r="J25" s="12">
        <f>IF('Post Qty'!J3&gt;0,'End of Main Deg Calc'!J3-'Post Timing'!J3,0)</f>
        <v>0</v>
      </c>
      <c r="K25" s="12">
        <f>IF('Post Qty'!K3&gt;0,'End of Main Deg Calc'!K3-'Post Timing'!K3,0)</f>
        <v>0</v>
      </c>
      <c r="L25" s="12">
        <f>IF('Post Qty'!L3&gt;0,'End of Main Deg Calc'!L3-'Post Timing'!L3,0)</f>
        <v>0</v>
      </c>
      <c r="M25" s="12">
        <f>IF('Post Qty'!M3&gt;0,'End of Main Deg Calc'!M3-'Post Timing'!M3,0)</f>
        <v>0</v>
      </c>
      <c r="N25" s="12">
        <f>IF('Post Qty'!N3&gt;0,'End of Main Deg Calc'!N3-'Post Timing'!N3,0)</f>
        <v>0</v>
      </c>
      <c r="O25" s="12">
        <f>IF('Post Qty'!O3&gt;0,'End of Main Deg Calc'!O3-'Post Timing'!O3,0)</f>
        <v>0</v>
      </c>
      <c r="P25" s="12">
        <f>IF('Post Qty'!P3&gt;0,'End of Main Deg Calc'!P3-'Post Timing'!P3,0)</f>
        <v>0</v>
      </c>
      <c r="Q25" s="12">
        <f>IF('Post Qty'!Q3&gt;0,'End of Main Deg Calc'!Q3-'Post Timing'!Q3,0)</f>
        <v>0</v>
      </c>
      <c r="R25" s="12">
        <f>IF('Post Qty'!R3&gt;0,'End of Main Deg Calc'!R3-'Post Timing'!R3,0)</f>
        <v>0</v>
      </c>
      <c r="T25" s="47" t="s">
        <v>7</v>
      </c>
      <c r="U25" s="7">
        <v>620</v>
      </c>
      <c r="V25" s="12">
        <f>IF('Post Qty'!V3&gt;0,'End of Main Deg Calc'!V3-'Post Timing'!V3,0)</f>
        <v>0</v>
      </c>
      <c r="W25" s="12">
        <f>IF('Post Qty'!W3&gt;0,'End of Main Deg Calc'!W3-'Post Timing'!W3,0)</f>
        <v>0</v>
      </c>
      <c r="X25" s="12">
        <f>IF('Post Qty'!X3&gt;0,'End of Main Deg Calc'!X3-'Post Timing'!X3,0)</f>
        <v>0</v>
      </c>
      <c r="Y25" s="12">
        <f>IF('Post Qty'!Y3&gt;0,'End of Main Deg Calc'!Y3-'Post Timing'!Y3,0)</f>
        <v>0</v>
      </c>
      <c r="Z25" s="12">
        <f>IF('Post Qty'!Z3&gt;0,'End of Main Deg Calc'!Z3-'Post Timing'!Z3,0)</f>
        <v>0</v>
      </c>
      <c r="AA25" s="12">
        <f>IF('Post Qty'!AA3&gt;0,'End of Main Deg Calc'!AA3-'Post Timing'!AA3,0)</f>
        <v>0</v>
      </c>
      <c r="AB25" s="12">
        <f>IF('Post Qty'!AB3&gt;0,'End of Main Deg Calc'!AB3-'Post Timing'!AB3,0)</f>
        <v>0</v>
      </c>
      <c r="AC25" s="12">
        <f>IF('Post Qty'!AC3&gt;0,'End of Main Deg Calc'!AC3-'Post Timing'!AC3,0)</f>
        <v>0</v>
      </c>
      <c r="AD25" s="12">
        <f>IF('Post Qty'!AD3&gt;0,'End of Main Deg Calc'!AD3-'Post Timing'!AD3,0)</f>
        <v>0</v>
      </c>
      <c r="AE25" s="12">
        <f>IF('Post Qty'!AE3&gt;0,'End of Main Deg Calc'!AE3-'Post Timing'!AE3,0)</f>
        <v>0</v>
      </c>
      <c r="AF25" s="12">
        <f>IF('Post Qty'!AF3&gt;0,'End of Main Deg Calc'!AF3-'Post Timing'!AF3,0)</f>
        <v>0</v>
      </c>
      <c r="AG25" s="12">
        <f>IF('Post Qty'!AG3&gt;0,'End of Main Deg Calc'!AG3-'Post Timing'!AG3,0)</f>
        <v>0</v>
      </c>
      <c r="AH25" s="12">
        <f>IF('Post Qty'!AH3&gt;0,'End of Main Deg Calc'!AH3-'Post Timing'!AH3,0)</f>
        <v>0</v>
      </c>
      <c r="AI25" s="12">
        <f>IF('Post Qty'!AI3&gt;0,'End of Main Deg Calc'!AI3-'Post Timing'!AI3,0)</f>
        <v>0</v>
      </c>
      <c r="AJ25" s="12">
        <f>IF('Post Qty'!AJ3&gt;0,'End of Main Deg Calc'!AJ3-'Post Timing'!AJ3,0)</f>
        <v>0</v>
      </c>
      <c r="AK25" s="12">
        <f>IF('Post Qty'!AK3&gt;0,'End of Main Deg Calc'!AK3-'Post Timing'!AK3,0)</f>
        <v>0</v>
      </c>
    </row>
    <row r="26" spans="1:37" x14ac:dyDescent="0.25">
      <c r="A26" s="48"/>
      <c r="B26" s="19">
        <v>650</v>
      </c>
      <c r="C26" s="12">
        <f>IF('Post Qty'!C4&gt;0,'End of Main Deg Calc'!C4-'Post Timing'!C4,0)</f>
        <v>0</v>
      </c>
      <c r="D26" s="12">
        <f>IF('Post Qty'!D4&gt;0,'End of Main Deg Calc'!D4-'Post Timing'!D4,0)</f>
        <v>0</v>
      </c>
      <c r="E26" s="12">
        <f>IF('Post Qty'!E4&gt;0,'End of Main Deg Calc'!E4-'Post Timing'!E4,0)</f>
        <v>0</v>
      </c>
      <c r="F26" s="12">
        <f>IF('Post Qty'!F4&gt;0,'End of Main Deg Calc'!F4-'Post Timing'!F4,0)</f>
        <v>0</v>
      </c>
      <c r="G26" s="12">
        <f>IF('Post Qty'!G4&gt;0,'End of Main Deg Calc'!G4-'Post Timing'!G4,0)</f>
        <v>0</v>
      </c>
      <c r="H26" s="12">
        <f>IF('Post Qty'!H4&gt;0,'End of Main Deg Calc'!H4-'Post Timing'!H4,0)</f>
        <v>0</v>
      </c>
      <c r="I26" s="12">
        <f>IF('Post Qty'!I4&gt;0,'End of Main Deg Calc'!I4-'Post Timing'!I4,0)</f>
        <v>0</v>
      </c>
      <c r="J26" s="12">
        <f>IF('Post Qty'!J4&gt;0,'End of Main Deg Calc'!J4-'Post Timing'!J4,0)</f>
        <v>0</v>
      </c>
      <c r="K26" s="12">
        <f>IF('Post Qty'!K4&gt;0,'End of Main Deg Calc'!K4-'Post Timing'!K4,0)</f>
        <v>0</v>
      </c>
      <c r="L26" s="12">
        <f>IF('Post Qty'!L4&gt;0,'End of Main Deg Calc'!L4-'Post Timing'!L4,0)</f>
        <v>0</v>
      </c>
      <c r="M26" s="12">
        <f>IF('Post Qty'!M4&gt;0,'End of Main Deg Calc'!M4-'Post Timing'!M4,0)</f>
        <v>0</v>
      </c>
      <c r="N26" s="12">
        <f>IF('Post Qty'!N4&gt;0,'End of Main Deg Calc'!N4-'Post Timing'!N4,0)</f>
        <v>0</v>
      </c>
      <c r="O26" s="12">
        <f>IF('Post Qty'!O4&gt;0,'End of Main Deg Calc'!O4-'Post Timing'!O4,0)</f>
        <v>0</v>
      </c>
      <c r="P26" s="12">
        <f>IF('Post Qty'!P4&gt;0,'End of Main Deg Calc'!P4-'Post Timing'!P4,0)</f>
        <v>0</v>
      </c>
      <c r="Q26" s="12">
        <f>IF('Post Qty'!Q4&gt;0,'End of Main Deg Calc'!Q4-'Post Timing'!Q4,0)</f>
        <v>0</v>
      </c>
      <c r="R26" s="12">
        <f>IF('Post Qty'!R4&gt;0,'End of Main Deg Calc'!R4-'Post Timing'!R4,0)</f>
        <v>0</v>
      </c>
      <c r="T26" s="47"/>
      <c r="U26" s="7">
        <v>650</v>
      </c>
      <c r="V26" s="12">
        <f>IF('Post Qty'!V4&gt;0,'End of Main Deg Calc'!V4-'Post Timing'!V4,0)</f>
        <v>0</v>
      </c>
      <c r="W26" s="12">
        <f>IF('Post Qty'!W4&gt;0,'End of Main Deg Calc'!W4-'Post Timing'!W4,0)</f>
        <v>0</v>
      </c>
      <c r="X26" s="12">
        <f>IF('Post Qty'!X4&gt;0,'End of Main Deg Calc'!X4-'Post Timing'!X4,0)</f>
        <v>0</v>
      </c>
      <c r="Y26" s="12">
        <f>IF('Post Qty'!Y4&gt;0,'End of Main Deg Calc'!Y4-'Post Timing'!Y4,0)</f>
        <v>0</v>
      </c>
      <c r="Z26" s="12">
        <f>IF('Post Qty'!Z4&gt;0,'End of Main Deg Calc'!Z4-'Post Timing'!Z4,0)</f>
        <v>0</v>
      </c>
      <c r="AA26" s="12">
        <f>IF('Post Qty'!AA4&gt;0,'End of Main Deg Calc'!AA4-'Post Timing'!AA4,0)</f>
        <v>0</v>
      </c>
      <c r="AB26" s="12">
        <f>IF('Post Qty'!AB4&gt;0,'End of Main Deg Calc'!AB4-'Post Timing'!AB4,0)</f>
        <v>0</v>
      </c>
      <c r="AC26" s="12">
        <f>IF('Post Qty'!AC4&gt;0,'End of Main Deg Calc'!AC4-'Post Timing'!AC4,0)</f>
        <v>0</v>
      </c>
      <c r="AD26" s="12">
        <f>IF('Post Qty'!AD4&gt;0,'End of Main Deg Calc'!AD4-'Post Timing'!AD4,0)</f>
        <v>0</v>
      </c>
      <c r="AE26" s="12">
        <f>IF('Post Qty'!AE4&gt;0,'End of Main Deg Calc'!AE4-'Post Timing'!AE4,0)</f>
        <v>0</v>
      </c>
      <c r="AF26" s="12">
        <f>IF('Post Qty'!AF4&gt;0,'End of Main Deg Calc'!AF4-'Post Timing'!AF4,0)</f>
        <v>0</v>
      </c>
      <c r="AG26" s="12">
        <f>IF('Post Qty'!AG4&gt;0,'End of Main Deg Calc'!AG4-'Post Timing'!AG4,0)</f>
        <v>0</v>
      </c>
      <c r="AH26" s="12">
        <f>IF('Post Qty'!AH4&gt;0,'End of Main Deg Calc'!AH4-'Post Timing'!AH4,0)</f>
        <v>0</v>
      </c>
      <c r="AI26" s="12">
        <f>IF('Post Qty'!AI4&gt;0,'End of Main Deg Calc'!AI4-'Post Timing'!AI4,0)</f>
        <v>0</v>
      </c>
      <c r="AJ26" s="12">
        <f>IF('Post Qty'!AJ4&gt;0,'End of Main Deg Calc'!AJ4-'Post Timing'!AJ4,0)</f>
        <v>0</v>
      </c>
      <c r="AK26" s="12">
        <f>IF('Post Qty'!AK4&gt;0,'End of Main Deg Calc'!AK4-'Post Timing'!AK4,0)</f>
        <v>0</v>
      </c>
    </row>
    <row r="27" spans="1:37" x14ac:dyDescent="0.25">
      <c r="A27" s="48"/>
      <c r="B27" s="19">
        <v>800</v>
      </c>
      <c r="C27" s="12">
        <f>IF('Post Qty'!C5&gt;0,'End of Main Deg Calc'!C5-'Post Timing'!C5,0)</f>
        <v>0</v>
      </c>
      <c r="D27" s="12">
        <f>IF('Post Qty'!D5&gt;0,'End of Main Deg Calc'!D5-'Post Timing'!D5,0)</f>
        <v>0</v>
      </c>
      <c r="E27" s="12">
        <f>IF('Post Qty'!E5&gt;0,'End of Main Deg Calc'!E5-'Post Timing'!E5,0)</f>
        <v>0</v>
      </c>
      <c r="F27" s="12">
        <f>IF('Post Qty'!F5&gt;0,'End of Main Deg Calc'!F5-'Post Timing'!F5,0)</f>
        <v>0</v>
      </c>
      <c r="G27" s="12">
        <f>IF('Post Qty'!G5&gt;0,'End of Main Deg Calc'!G5-'Post Timing'!G5,0)</f>
        <v>0</v>
      </c>
      <c r="H27" s="12">
        <f>IF('Post Qty'!H5&gt;0,'End of Main Deg Calc'!H5-'Post Timing'!H5,0)</f>
        <v>0</v>
      </c>
      <c r="I27" s="12">
        <f>IF('Post Qty'!I5&gt;0,'End of Main Deg Calc'!I5-'Post Timing'!I5,0)</f>
        <v>0</v>
      </c>
      <c r="J27" s="12">
        <f>IF('Post Qty'!J5&gt;0,'End of Main Deg Calc'!J5-'Post Timing'!J5,0)</f>
        <v>0</v>
      </c>
      <c r="K27" s="12">
        <f>IF('Post Qty'!K5&gt;0,'End of Main Deg Calc'!K5-'Post Timing'!K5,0)</f>
        <v>0</v>
      </c>
      <c r="L27" s="12">
        <f>IF('Post Qty'!L5&gt;0,'End of Main Deg Calc'!L5-'Post Timing'!L5,0)</f>
        <v>0</v>
      </c>
      <c r="M27" s="12">
        <f>IF('Post Qty'!M5&gt;0,'End of Main Deg Calc'!M5-'Post Timing'!M5,0)</f>
        <v>0</v>
      </c>
      <c r="N27" s="12">
        <f>IF('Post Qty'!N5&gt;0,'End of Main Deg Calc'!N5-'Post Timing'!N5,0)</f>
        <v>0</v>
      </c>
      <c r="O27" s="12">
        <f>IF('Post Qty'!O5&gt;0,'End of Main Deg Calc'!O5-'Post Timing'!O5,0)</f>
        <v>0</v>
      </c>
      <c r="P27" s="12">
        <f>IF('Post Qty'!P5&gt;0,'End of Main Deg Calc'!P5-'Post Timing'!P5,0)</f>
        <v>0</v>
      </c>
      <c r="Q27" s="12">
        <f>IF('Post Qty'!Q5&gt;0,'End of Main Deg Calc'!Q5-'Post Timing'!Q5,0)</f>
        <v>0</v>
      </c>
      <c r="R27" s="12">
        <f>IF('Post Qty'!R5&gt;0,'End of Main Deg Calc'!R5-'Post Timing'!R5,0)</f>
        <v>0</v>
      </c>
      <c r="T27" s="47"/>
      <c r="U27" s="7">
        <v>800</v>
      </c>
      <c r="V27" s="12">
        <f>IF('Post Qty'!V5&gt;0,'End of Main Deg Calc'!V5-'Post Timing'!V5,0)</f>
        <v>0</v>
      </c>
      <c r="W27" s="12">
        <f>IF('Post Qty'!W5&gt;0,'End of Main Deg Calc'!W5-'Post Timing'!W5,0)</f>
        <v>0</v>
      </c>
      <c r="X27" s="12">
        <f>IF('Post Qty'!X5&gt;0,'End of Main Deg Calc'!X5-'Post Timing'!X5,0)</f>
        <v>0</v>
      </c>
      <c r="Y27" s="12">
        <f>IF('Post Qty'!Y5&gt;0,'End of Main Deg Calc'!Y5-'Post Timing'!Y5,0)</f>
        <v>0</v>
      </c>
      <c r="Z27" s="12">
        <f>IF('Post Qty'!Z5&gt;0,'End of Main Deg Calc'!Z5-'Post Timing'!Z5,0)</f>
        <v>0</v>
      </c>
      <c r="AA27" s="12">
        <f>IF('Post Qty'!AA5&gt;0,'End of Main Deg Calc'!AA5-'Post Timing'!AA5,0)</f>
        <v>0</v>
      </c>
      <c r="AB27" s="12">
        <f>IF('Post Qty'!AB5&gt;0,'End of Main Deg Calc'!AB5-'Post Timing'!AB5,0)</f>
        <v>0</v>
      </c>
      <c r="AC27" s="12">
        <f>IF('Post Qty'!AC5&gt;0,'End of Main Deg Calc'!AC5-'Post Timing'!AC5,0)</f>
        <v>0</v>
      </c>
      <c r="AD27" s="12">
        <f>IF('Post Qty'!AD5&gt;0,'End of Main Deg Calc'!AD5-'Post Timing'!AD5,0)</f>
        <v>0</v>
      </c>
      <c r="AE27" s="12">
        <f>IF('Post Qty'!AE5&gt;0,'End of Main Deg Calc'!AE5-'Post Timing'!AE5,0)</f>
        <v>0</v>
      </c>
      <c r="AF27" s="12">
        <f>IF('Post Qty'!AF5&gt;0,'End of Main Deg Calc'!AF5-'Post Timing'!AF5,0)</f>
        <v>0</v>
      </c>
      <c r="AG27" s="12">
        <f>IF('Post Qty'!AG5&gt;0,'End of Main Deg Calc'!AG5-'Post Timing'!AG5,0)</f>
        <v>0</v>
      </c>
      <c r="AH27" s="12">
        <f>IF('Post Qty'!AH5&gt;0,'End of Main Deg Calc'!AH5-'Post Timing'!AH5,0)</f>
        <v>0</v>
      </c>
      <c r="AI27" s="12">
        <f>IF('Post Qty'!AI5&gt;0,'End of Main Deg Calc'!AI5-'Post Timing'!AI5,0)</f>
        <v>0</v>
      </c>
      <c r="AJ27" s="12">
        <f>IF('Post Qty'!AJ5&gt;0,'End of Main Deg Calc'!AJ5-'Post Timing'!AJ5,0)</f>
        <v>0</v>
      </c>
      <c r="AK27" s="12">
        <f>IF('Post Qty'!AK5&gt;0,'End of Main Deg Calc'!AK5-'Post Timing'!AK5,0)</f>
        <v>0</v>
      </c>
    </row>
    <row r="28" spans="1:37" x14ac:dyDescent="0.25">
      <c r="A28" s="48"/>
      <c r="B28" s="19">
        <v>1000</v>
      </c>
      <c r="C28" s="12">
        <f>IF('Post Qty'!C6&gt;0,'End of Main Deg Calc'!C6-'Post Timing'!C6,0)</f>
        <v>0</v>
      </c>
      <c r="D28" s="12">
        <f>IF('Post Qty'!D6&gt;0,'End of Main Deg Calc'!D6-'Post Timing'!D6,0)</f>
        <v>-10.818970760000001</v>
      </c>
      <c r="E28" s="12">
        <f>IF('Post Qty'!E6&gt;0,'End of Main Deg Calc'!E6-'Post Timing'!E6,0)</f>
        <v>-12.414068311999999</v>
      </c>
      <c r="F28" s="12">
        <f>IF('Post Qty'!F6&gt;0,'End of Main Deg Calc'!F6-'Post Timing'!F6,0)</f>
        <v>-13.78167288</v>
      </c>
      <c r="G28" s="12">
        <f>IF('Post Qty'!G6&gt;0,'End of Main Deg Calc'!G6-'Post Timing'!G6,0)</f>
        <v>-19.981355536000002</v>
      </c>
      <c r="H28" s="12">
        <f>IF('Post Qty'!H6&gt;0,'End of Main Deg Calc'!H6-'Post Timing'!H6,0)</f>
        <v>0</v>
      </c>
      <c r="I28" s="12">
        <f>IF('Post Qty'!I6&gt;0,'End of Main Deg Calc'!I6-'Post Timing'!I6,0)</f>
        <v>0</v>
      </c>
      <c r="J28" s="12">
        <f>IF('Post Qty'!J6&gt;0,'End of Main Deg Calc'!J6-'Post Timing'!J6,0)</f>
        <v>0</v>
      </c>
      <c r="K28" s="12">
        <f>IF('Post Qty'!K6&gt;0,'End of Main Deg Calc'!K6-'Post Timing'!K6,0)</f>
        <v>0</v>
      </c>
      <c r="L28" s="12">
        <f>IF('Post Qty'!L6&gt;0,'End of Main Deg Calc'!L6-'Post Timing'!L6,0)</f>
        <v>0</v>
      </c>
      <c r="M28" s="12">
        <f>IF('Post Qty'!M6&gt;0,'End of Main Deg Calc'!M6-'Post Timing'!M6,0)</f>
        <v>0</v>
      </c>
      <c r="N28" s="12">
        <f>IF('Post Qty'!N6&gt;0,'End of Main Deg Calc'!N6-'Post Timing'!N6,0)</f>
        <v>0</v>
      </c>
      <c r="O28" s="12">
        <f>IF('Post Qty'!O6&gt;0,'End of Main Deg Calc'!O6-'Post Timing'!O6,0)</f>
        <v>0</v>
      </c>
      <c r="P28" s="12">
        <f>IF('Post Qty'!P6&gt;0,'End of Main Deg Calc'!P6-'Post Timing'!P6,0)</f>
        <v>0</v>
      </c>
      <c r="Q28" s="12">
        <f>IF('Post Qty'!Q6&gt;0,'End of Main Deg Calc'!Q6-'Post Timing'!Q6,0)</f>
        <v>0</v>
      </c>
      <c r="R28" s="12">
        <f>IF('Post Qty'!R6&gt;0,'End of Main Deg Calc'!R6-'Post Timing'!R6,0)</f>
        <v>0</v>
      </c>
      <c r="T28" s="47"/>
      <c r="U28" s="7">
        <v>1000</v>
      </c>
      <c r="V28" s="12">
        <f>IF('Post Qty'!V6&gt;0,'End of Main Deg Calc'!V6-'Post Timing'!V6,0)</f>
        <v>0</v>
      </c>
      <c r="W28" s="12">
        <f>IF('Post Qty'!W6&gt;0,'End of Main Deg Calc'!W6-'Post Timing'!W6,0)</f>
        <v>-10.818970760000001</v>
      </c>
      <c r="X28" s="12">
        <f>IF('Post Qty'!X6&gt;0,'End of Main Deg Calc'!X6-'Post Timing'!X6,0)</f>
        <v>-12.414068311999999</v>
      </c>
      <c r="Y28" s="12">
        <f>IF('Post Qty'!Y6&gt;0,'End of Main Deg Calc'!Y6-'Post Timing'!Y6,0)</f>
        <v>-13.78167288</v>
      </c>
      <c r="Z28" s="12">
        <f>IF('Post Qty'!Z6&gt;0,'End of Main Deg Calc'!Z6-'Post Timing'!Z6,0)</f>
        <v>-19.981355536000002</v>
      </c>
      <c r="AA28" s="12">
        <f>IF('Post Qty'!AA6&gt;0,'End of Main Deg Calc'!AA6-'Post Timing'!AA6,0)</f>
        <v>0</v>
      </c>
      <c r="AB28" s="12">
        <f>IF('Post Qty'!AB6&gt;0,'End of Main Deg Calc'!AB6-'Post Timing'!AB6,0)</f>
        <v>0</v>
      </c>
      <c r="AC28" s="12">
        <f>IF('Post Qty'!AC6&gt;0,'End of Main Deg Calc'!AC6-'Post Timing'!AC6,0)</f>
        <v>0</v>
      </c>
      <c r="AD28" s="12">
        <f>IF('Post Qty'!AD6&gt;0,'End of Main Deg Calc'!AD6-'Post Timing'!AD6,0)</f>
        <v>0</v>
      </c>
      <c r="AE28" s="12">
        <f>IF('Post Qty'!AE6&gt;0,'End of Main Deg Calc'!AE6-'Post Timing'!AE6,0)</f>
        <v>0</v>
      </c>
      <c r="AF28" s="12">
        <f>IF('Post Qty'!AF6&gt;0,'End of Main Deg Calc'!AF6-'Post Timing'!AF6,0)</f>
        <v>0</v>
      </c>
      <c r="AG28" s="12">
        <f>IF('Post Qty'!AG6&gt;0,'End of Main Deg Calc'!AG6-'Post Timing'!AG6,0)</f>
        <v>0</v>
      </c>
      <c r="AH28" s="12">
        <f>IF('Post Qty'!AH6&gt;0,'End of Main Deg Calc'!AH6-'Post Timing'!AH6,0)</f>
        <v>0</v>
      </c>
      <c r="AI28" s="12">
        <f>IF('Post Qty'!AI6&gt;0,'End of Main Deg Calc'!AI6-'Post Timing'!AI6,0)</f>
        <v>0</v>
      </c>
      <c r="AJ28" s="12">
        <f>IF('Post Qty'!AJ6&gt;0,'End of Main Deg Calc'!AJ6-'Post Timing'!AJ6,0)</f>
        <v>0</v>
      </c>
      <c r="AK28" s="12">
        <f>IF('Post Qty'!AK6&gt;0,'End of Main Deg Calc'!AK6-'Post Timing'!AK6,0)</f>
        <v>0</v>
      </c>
    </row>
    <row r="29" spans="1:37" x14ac:dyDescent="0.25">
      <c r="A29" s="48"/>
      <c r="B29" s="19">
        <v>1200</v>
      </c>
      <c r="C29" s="12">
        <f>IF('Post Qty'!C7&gt;0,'End of Main Deg Calc'!C7-'Post Timing'!C7,0)</f>
        <v>0</v>
      </c>
      <c r="D29" s="12">
        <f>IF('Post Qty'!D7&gt;0,'End of Main Deg Calc'!D7-'Post Timing'!D7,0)</f>
        <v>-8.4853670560000012</v>
      </c>
      <c r="E29" s="12">
        <f>IF('Post Qty'!E7&gt;0,'End of Main Deg Calc'!E7-'Post Timing'!E7,0)</f>
        <v>-9.9595524976000007</v>
      </c>
      <c r="F29" s="12">
        <f>IF('Post Qty'!F7&gt;0,'End of Main Deg Calc'!F7-'Post Timing'!F7,0)</f>
        <v>-12.490702376000002</v>
      </c>
      <c r="G29" s="12">
        <f>IF('Post Qty'!G7&gt;0,'End of Main Deg Calc'!G7-'Post Timing'!G7,0)</f>
        <v>-20.320351796800001</v>
      </c>
      <c r="H29" s="12">
        <f>IF('Post Qty'!H7&gt;0,'End of Main Deg Calc'!H7-'Post Timing'!H7,0)</f>
        <v>-25.1518142</v>
      </c>
      <c r="I29" s="12">
        <f>IF('Post Qty'!I7&gt;0,'End of Main Deg Calc'!I7-'Post Timing'!I7,0)</f>
        <v>0</v>
      </c>
      <c r="J29" s="12">
        <f>IF('Post Qty'!J7&gt;0,'End of Main Deg Calc'!J7-'Post Timing'!J7,0)</f>
        <v>0</v>
      </c>
      <c r="K29" s="12">
        <f>IF('Post Qty'!K7&gt;0,'End of Main Deg Calc'!K7-'Post Timing'!K7,0)</f>
        <v>0</v>
      </c>
      <c r="L29" s="12">
        <f>IF('Post Qty'!L7&gt;0,'End of Main Deg Calc'!L7-'Post Timing'!L7,0)</f>
        <v>0</v>
      </c>
      <c r="M29" s="12">
        <f>IF('Post Qty'!M7&gt;0,'End of Main Deg Calc'!M7-'Post Timing'!M7,0)</f>
        <v>0</v>
      </c>
      <c r="N29" s="12">
        <f>IF('Post Qty'!N7&gt;0,'End of Main Deg Calc'!N7-'Post Timing'!N7,0)</f>
        <v>0</v>
      </c>
      <c r="O29" s="12">
        <f>IF('Post Qty'!O7&gt;0,'End of Main Deg Calc'!O7-'Post Timing'!O7,0)</f>
        <v>0</v>
      </c>
      <c r="P29" s="12">
        <f>IF('Post Qty'!P7&gt;0,'End of Main Deg Calc'!P7-'Post Timing'!P7,0)</f>
        <v>0</v>
      </c>
      <c r="Q29" s="12">
        <f>IF('Post Qty'!Q7&gt;0,'End of Main Deg Calc'!Q7-'Post Timing'!Q7,0)</f>
        <v>0</v>
      </c>
      <c r="R29" s="12">
        <f>IF('Post Qty'!R7&gt;0,'End of Main Deg Calc'!R7-'Post Timing'!R7,0)</f>
        <v>0</v>
      </c>
      <c r="T29" s="47"/>
      <c r="U29" s="7">
        <v>1200</v>
      </c>
      <c r="V29" s="12">
        <f>IF('Post Qty'!V7&gt;0,'End of Main Deg Calc'!V7-'Post Timing'!V7,0)</f>
        <v>0</v>
      </c>
      <c r="W29" s="12">
        <f>IF('Post Qty'!W7&gt;0,'End of Main Deg Calc'!W7-'Post Timing'!W7,0)</f>
        <v>-8.4853670560000012</v>
      </c>
      <c r="X29" s="12">
        <f>IF('Post Qty'!X7&gt;0,'End of Main Deg Calc'!X7-'Post Timing'!X7,0)</f>
        <v>-9.9595524976000007</v>
      </c>
      <c r="Y29" s="12">
        <f>IF('Post Qty'!Y7&gt;0,'End of Main Deg Calc'!Y7-'Post Timing'!Y7,0)</f>
        <v>-12.490702376000002</v>
      </c>
      <c r="Z29" s="12">
        <f>IF('Post Qty'!Z7&gt;0,'End of Main Deg Calc'!Z7-'Post Timing'!Z7,0)</f>
        <v>-20.320351796800001</v>
      </c>
      <c r="AA29" s="12">
        <f>IF('Post Qty'!AA7&gt;0,'End of Main Deg Calc'!AA7-'Post Timing'!AA7,0)</f>
        <v>-25.1518142</v>
      </c>
      <c r="AB29" s="12">
        <f>IF('Post Qty'!AB7&gt;0,'End of Main Deg Calc'!AB7-'Post Timing'!AB7,0)</f>
        <v>0</v>
      </c>
      <c r="AC29" s="12">
        <f>IF('Post Qty'!AC7&gt;0,'End of Main Deg Calc'!AC7-'Post Timing'!AC7,0)</f>
        <v>0</v>
      </c>
      <c r="AD29" s="12">
        <f>IF('Post Qty'!AD7&gt;0,'End of Main Deg Calc'!AD7-'Post Timing'!AD7,0)</f>
        <v>0</v>
      </c>
      <c r="AE29" s="12">
        <f>IF('Post Qty'!AE7&gt;0,'End of Main Deg Calc'!AE7-'Post Timing'!AE7,0)</f>
        <v>0</v>
      </c>
      <c r="AF29" s="12">
        <f>IF('Post Qty'!AF7&gt;0,'End of Main Deg Calc'!AF7-'Post Timing'!AF7,0)</f>
        <v>0</v>
      </c>
      <c r="AG29" s="12">
        <f>IF('Post Qty'!AG7&gt;0,'End of Main Deg Calc'!AG7-'Post Timing'!AG7,0)</f>
        <v>0</v>
      </c>
      <c r="AH29" s="12">
        <f>IF('Post Qty'!AH7&gt;0,'End of Main Deg Calc'!AH7-'Post Timing'!AH7,0)</f>
        <v>0</v>
      </c>
      <c r="AI29" s="12">
        <f>IF('Post Qty'!AI7&gt;0,'End of Main Deg Calc'!AI7-'Post Timing'!AI7,0)</f>
        <v>0</v>
      </c>
      <c r="AJ29" s="12">
        <f>IF('Post Qty'!AJ7&gt;0,'End of Main Deg Calc'!AJ7-'Post Timing'!AJ7,0)</f>
        <v>0</v>
      </c>
      <c r="AK29" s="12">
        <f>IF('Post Qty'!AK7&gt;0,'End of Main Deg Calc'!AK7-'Post Timing'!AK7,0)</f>
        <v>0</v>
      </c>
    </row>
    <row r="30" spans="1:37" x14ac:dyDescent="0.25">
      <c r="A30" s="48"/>
      <c r="B30" s="19">
        <v>1400</v>
      </c>
      <c r="C30" s="12">
        <f>IF('Post Qty'!C8&gt;0,'End of Main Deg Calc'!C8-'Post Timing'!C8,0)</f>
        <v>0</v>
      </c>
      <c r="D30" s="12">
        <f>IF('Post Qty'!D8&gt;0,'End of Main Deg Calc'!D8-'Post Timing'!D8,0)</f>
        <v>-9.3965590640000016</v>
      </c>
      <c r="E30" s="12">
        <f>IF('Post Qty'!E8&gt;0,'End of Main Deg Calc'!E8-'Post Timing'!E8,0)</f>
        <v>-10.614335936</v>
      </c>
      <c r="F30" s="12">
        <f>IF('Post Qty'!F8&gt;0,'End of Main Deg Calc'!F8-'Post Timing'!F8,0)</f>
        <v>-11.469329816</v>
      </c>
      <c r="G30" s="12">
        <f>IF('Post Qty'!G8&gt;0,'End of Main Deg Calc'!G8-'Post Timing'!G8,0)</f>
        <v>-17.266893392</v>
      </c>
      <c r="H30" s="12">
        <f>IF('Post Qty'!H8&gt;0,'End of Main Deg Calc'!H8-'Post Timing'!H8,0)</f>
        <v>-23.638926498666667</v>
      </c>
      <c r="I30" s="12">
        <f>IF('Post Qty'!I8&gt;0,'End of Main Deg Calc'!I8-'Post Timing'!I8,0)</f>
        <v>-28.318965343999999</v>
      </c>
      <c r="J30" s="12">
        <f>IF('Post Qty'!J8&gt;0,'End of Main Deg Calc'!J8-'Post Timing'!J8,0)</f>
        <v>0</v>
      </c>
      <c r="K30" s="12">
        <f>IF('Post Qty'!K8&gt;0,'End of Main Deg Calc'!K8-'Post Timing'!K8,0)</f>
        <v>0</v>
      </c>
      <c r="L30" s="12">
        <f>IF('Post Qty'!L8&gt;0,'End of Main Deg Calc'!L8-'Post Timing'!L8,0)</f>
        <v>0</v>
      </c>
      <c r="M30" s="12">
        <f>IF('Post Qty'!M8&gt;0,'End of Main Deg Calc'!M8-'Post Timing'!M8,0)</f>
        <v>0</v>
      </c>
      <c r="N30" s="12">
        <f>IF('Post Qty'!N8&gt;0,'End of Main Deg Calc'!N8-'Post Timing'!N8,0)</f>
        <v>0</v>
      </c>
      <c r="O30" s="12">
        <f>IF('Post Qty'!O8&gt;0,'End of Main Deg Calc'!O8-'Post Timing'!O8,0)</f>
        <v>0</v>
      </c>
      <c r="P30" s="12">
        <f>IF('Post Qty'!P8&gt;0,'End of Main Deg Calc'!P8-'Post Timing'!P8,0)</f>
        <v>0</v>
      </c>
      <c r="Q30" s="12">
        <f>IF('Post Qty'!Q8&gt;0,'End of Main Deg Calc'!Q8-'Post Timing'!Q8,0)</f>
        <v>0</v>
      </c>
      <c r="R30" s="12">
        <f>IF('Post Qty'!R8&gt;0,'End of Main Deg Calc'!R8-'Post Timing'!R8,0)</f>
        <v>0</v>
      </c>
      <c r="T30" s="47"/>
      <c r="U30" s="7">
        <v>1400</v>
      </c>
      <c r="V30" s="12">
        <f>IF('Post Qty'!V8&gt;0,'End of Main Deg Calc'!V8-'Post Timing'!V8,0)</f>
        <v>0</v>
      </c>
      <c r="W30" s="12">
        <f>IF('Post Qty'!W8&gt;0,'End of Main Deg Calc'!W8-'Post Timing'!W8,0)</f>
        <v>-9.3965590640000016</v>
      </c>
      <c r="X30" s="12">
        <f>IF('Post Qty'!X8&gt;0,'End of Main Deg Calc'!X8-'Post Timing'!X8,0)</f>
        <v>-10.614335936</v>
      </c>
      <c r="Y30" s="12">
        <f>IF('Post Qty'!Y8&gt;0,'End of Main Deg Calc'!Y8-'Post Timing'!Y8,0)</f>
        <v>-11.469329816</v>
      </c>
      <c r="Z30" s="12">
        <f>IF('Post Qty'!Z8&gt;0,'End of Main Deg Calc'!Z8-'Post Timing'!Z8,0)</f>
        <v>-17.266893392</v>
      </c>
      <c r="AA30" s="12">
        <f>IF('Post Qty'!AA8&gt;0,'End of Main Deg Calc'!AA8-'Post Timing'!AA8,0)</f>
        <v>-23.638926498666667</v>
      </c>
      <c r="AB30" s="12">
        <f>IF('Post Qty'!AB8&gt;0,'End of Main Deg Calc'!AB8-'Post Timing'!AB8,0)</f>
        <v>-28.318965343999999</v>
      </c>
      <c r="AC30" s="12">
        <f>IF('Post Qty'!AC8&gt;0,'End of Main Deg Calc'!AC8-'Post Timing'!AC8,0)</f>
        <v>0</v>
      </c>
      <c r="AD30" s="12">
        <f>IF('Post Qty'!AD8&gt;0,'End of Main Deg Calc'!AD8-'Post Timing'!AD8,0)</f>
        <v>0</v>
      </c>
      <c r="AE30" s="12">
        <f>IF('Post Qty'!AE8&gt;0,'End of Main Deg Calc'!AE8-'Post Timing'!AE8,0)</f>
        <v>0</v>
      </c>
      <c r="AF30" s="12">
        <f>IF('Post Qty'!AF8&gt;0,'End of Main Deg Calc'!AF8-'Post Timing'!AF8,0)</f>
        <v>0</v>
      </c>
      <c r="AG30" s="12">
        <f>IF('Post Qty'!AG8&gt;0,'End of Main Deg Calc'!AG8-'Post Timing'!AG8,0)</f>
        <v>0</v>
      </c>
      <c r="AH30" s="12">
        <f>IF('Post Qty'!AH8&gt;0,'End of Main Deg Calc'!AH8-'Post Timing'!AH8,0)</f>
        <v>0</v>
      </c>
      <c r="AI30" s="12">
        <f>IF('Post Qty'!AI8&gt;0,'End of Main Deg Calc'!AI8-'Post Timing'!AI8,0)</f>
        <v>0</v>
      </c>
      <c r="AJ30" s="12">
        <f>IF('Post Qty'!AJ8&gt;0,'End of Main Deg Calc'!AJ8-'Post Timing'!AJ8,0)</f>
        <v>0</v>
      </c>
      <c r="AK30" s="12">
        <f>IF('Post Qty'!AK8&gt;0,'End of Main Deg Calc'!AK8-'Post Timing'!AK8,0)</f>
        <v>0</v>
      </c>
    </row>
    <row r="31" spans="1:37" x14ac:dyDescent="0.25">
      <c r="A31" s="48"/>
      <c r="B31" s="19">
        <v>1550</v>
      </c>
      <c r="C31" s="12">
        <f>IF('Post Qty'!C9&gt;0,'End of Main Deg Calc'!C9-'Post Timing'!C9,0)</f>
        <v>0</v>
      </c>
      <c r="D31" s="12">
        <f>IF('Post Qty'!D9&gt;0,'End of Main Deg Calc'!D9-'Post Timing'!D9,0)</f>
        <v>-10.024463407599999</v>
      </c>
      <c r="E31" s="12">
        <f>IF('Post Qty'!E9&gt;0,'End of Main Deg Calc'!E9-'Post Timing'!E9,0)</f>
        <v>-11.344809654400001</v>
      </c>
      <c r="F31" s="12">
        <f>IF('Post Qty'!F9&gt;0,'End of Main Deg Calc'!F9-'Post Timing'!F9,0)</f>
        <v>-12.1992093304</v>
      </c>
      <c r="G31" s="12">
        <f>IF('Post Qty'!G9&gt;0,'End of Main Deg Calc'!G9-'Post Timing'!G9,0)</f>
        <v>-18.612592639999999</v>
      </c>
      <c r="H31" s="12">
        <f>IF('Post Qty'!H9&gt;0,'End of Main Deg Calc'!H9-'Post Timing'!H9,0)</f>
        <v>-22.527151317333335</v>
      </c>
      <c r="I31" s="12">
        <f>IF('Post Qty'!I9&gt;0,'End of Main Deg Calc'!I9-'Post Timing'!I9,0)</f>
        <v>-27.421121060400004</v>
      </c>
      <c r="J31" s="12">
        <f>IF('Post Qty'!J9&gt;0,'End of Main Deg Calc'!J9-'Post Timing'!J9,0)</f>
        <v>0</v>
      </c>
      <c r="K31" s="12">
        <f>IF('Post Qty'!K9&gt;0,'End of Main Deg Calc'!K9-'Post Timing'!K9,0)</f>
        <v>0</v>
      </c>
      <c r="L31" s="12">
        <f>IF('Post Qty'!L9&gt;0,'End of Main Deg Calc'!L9-'Post Timing'!L9,0)</f>
        <v>0</v>
      </c>
      <c r="M31" s="12">
        <f>IF('Post Qty'!M9&gt;0,'End of Main Deg Calc'!M9-'Post Timing'!M9,0)</f>
        <v>0</v>
      </c>
      <c r="N31" s="12">
        <f>IF('Post Qty'!N9&gt;0,'End of Main Deg Calc'!N9-'Post Timing'!N9,0)</f>
        <v>0</v>
      </c>
      <c r="O31" s="12">
        <f>IF('Post Qty'!O9&gt;0,'End of Main Deg Calc'!O9-'Post Timing'!O9,0)</f>
        <v>0</v>
      </c>
      <c r="P31" s="12">
        <f>IF('Post Qty'!P9&gt;0,'End of Main Deg Calc'!P9-'Post Timing'!P9,0)</f>
        <v>0</v>
      </c>
      <c r="Q31" s="12">
        <f>IF('Post Qty'!Q9&gt;0,'End of Main Deg Calc'!Q9-'Post Timing'!Q9,0)</f>
        <v>0</v>
      </c>
      <c r="R31" s="12">
        <f>IF('Post Qty'!R9&gt;0,'End of Main Deg Calc'!R9-'Post Timing'!R9,0)</f>
        <v>0</v>
      </c>
      <c r="T31" s="47"/>
      <c r="U31" s="7">
        <v>1550</v>
      </c>
      <c r="V31" s="12">
        <f>IF('Post Qty'!V9&gt;0,'End of Main Deg Calc'!V9-'Post Timing'!V9,0)</f>
        <v>0</v>
      </c>
      <c r="W31" s="12">
        <f>IF('Post Qty'!W9&gt;0,'End of Main Deg Calc'!W9-'Post Timing'!W9,0)</f>
        <v>-10.024463407599999</v>
      </c>
      <c r="X31" s="12">
        <f>IF('Post Qty'!X9&gt;0,'End of Main Deg Calc'!X9-'Post Timing'!X9,0)</f>
        <v>-11.344809654400001</v>
      </c>
      <c r="Y31" s="12">
        <f>IF('Post Qty'!Y9&gt;0,'End of Main Deg Calc'!Y9-'Post Timing'!Y9,0)</f>
        <v>-12.1992093304</v>
      </c>
      <c r="Z31" s="12">
        <f>IF('Post Qty'!Z9&gt;0,'End of Main Deg Calc'!Z9-'Post Timing'!Z9,0)</f>
        <v>-18.612592639999999</v>
      </c>
      <c r="AA31" s="12">
        <f>IF('Post Qty'!AA9&gt;0,'End of Main Deg Calc'!AA9-'Post Timing'!AA9,0)</f>
        <v>-22.527151317333335</v>
      </c>
      <c r="AB31" s="12">
        <f>IF('Post Qty'!AB9&gt;0,'End of Main Deg Calc'!AB9-'Post Timing'!AB9,0)</f>
        <v>-27.421121060400004</v>
      </c>
      <c r="AC31" s="12">
        <f>IF('Post Qty'!AC9&gt;0,'End of Main Deg Calc'!AC9-'Post Timing'!AC9,0)</f>
        <v>0</v>
      </c>
      <c r="AD31" s="12">
        <f>IF('Post Qty'!AD9&gt;0,'End of Main Deg Calc'!AD9-'Post Timing'!AD9,0)</f>
        <v>0</v>
      </c>
      <c r="AE31" s="12">
        <f>IF('Post Qty'!AE9&gt;0,'End of Main Deg Calc'!AE9-'Post Timing'!AE9,0)</f>
        <v>0</v>
      </c>
      <c r="AF31" s="12">
        <f>IF('Post Qty'!AF9&gt;0,'End of Main Deg Calc'!AF9-'Post Timing'!AF9,0)</f>
        <v>0</v>
      </c>
      <c r="AG31" s="12">
        <f>IF('Post Qty'!AG9&gt;0,'End of Main Deg Calc'!AG9-'Post Timing'!AG9,0)</f>
        <v>0</v>
      </c>
      <c r="AH31" s="12">
        <f>IF('Post Qty'!AH9&gt;0,'End of Main Deg Calc'!AH9-'Post Timing'!AH9,0)</f>
        <v>0</v>
      </c>
      <c r="AI31" s="12">
        <f>IF('Post Qty'!AI9&gt;0,'End of Main Deg Calc'!AI9-'Post Timing'!AI9,0)</f>
        <v>0</v>
      </c>
      <c r="AJ31" s="12">
        <f>IF('Post Qty'!AJ9&gt;0,'End of Main Deg Calc'!AJ9-'Post Timing'!AJ9,0)</f>
        <v>0</v>
      </c>
      <c r="AK31" s="12">
        <f>IF('Post Qty'!AK9&gt;0,'End of Main Deg Calc'!AK9-'Post Timing'!AK9,0)</f>
        <v>0</v>
      </c>
    </row>
    <row r="32" spans="1:37" x14ac:dyDescent="0.25">
      <c r="A32" s="48"/>
      <c r="B32" s="19">
        <v>1700</v>
      </c>
      <c r="C32" s="12">
        <f>IF('Post Qty'!C10&gt;0,'End of Main Deg Calc'!C10-'Post Timing'!C10,0)</f>
        <v>0</v>
      </c>
      <c r="D32" s="12">
        <f>IF('Post Qty'!D10&gt;0,'End of Main Deg Calc'!D10-'Post Timing'!D10,0)</f>
        <v>-10.610149856</v>
      </c>
      <c r="E32" s="12">
        <f>IF('Post Qty'!E10&gt;0,'End of Main Deg Calc'!E10-'Post Timing'!E10,0)</f>
        <v>-10.8519673152</v>
      </c>
      <c r="F32" s="12">
        <f>IF('Post Qty'!F10&gt;0,'End of Main Deg Calc'!F10-'Post Timing'!F10,0)</f>
        <v>-11.086345420799999</v>
      </c>
      <c r="G32" s="12">
        <f>IF('Post Qty'!G10&gt;0,'End of Main Deg Calc'!G10-'Post Timing'!G10,0)</f>
        <v>-17.255313384000001</v>
      </c>
      <c r="H32" s="12">
        <f>IF('Post Qty'!H10&gt;0,'End of Main Deg Calc'!H10-'Post Timing'!H10,0)</f>
        <v>-24.120833965333333</v>
      </c>
      <c r="I32" s="12">
        <f>IF('Post Qty'!I10&gt;0,'End of Main Deg Calc'!I10-'Post Timing'!I10,0)</f>
        <v>-27.443189364799998</v>
      </c>
      <c r="J32" s="12">
        <f>IF('Post Qty'!J10&gt;0,'End of Main Deg Calc'!J10-'Post Timing'!J10,0)</f>
        <v>0</v>
      </c>
      <c r="K32" s="12">
        <f>IF('Post Qty'!K10&gt;0,'End of Main Deg Calc'!K10-'Post Timing'!K10,0)</f>
        <v>0</v>
      </c>
      <c r="L32" s="12">
        <f>IF('Post Qty'!L10&gt;0,'End of Main Deg Calc'!L10-'Post Timing'!L10,0)</f>
        <v>0</v>
      </c>
      <c r="M32" s="12">
        <f>IF('Post Qty'!M10&gt;0,'End of Main Deg Calc'!M10-'Post Timing'!M10,0)</f>
        <v>0</v>
      </c>
      <c r="N32" s="12">
        <f>IF('Post Qty'!N10&gt;0,'End of Main Deg Calc'!N10-'Post Timing'!N10,0)</f>
        <v>0</v>
      </c>
      <c r="O32" s="12">
        <f>IF('Post Qty'!O10&gt;0,'End of Main Deg Calc'!O10-'Post Timing'!O10,0)</f>
        <v>0</v>
      </c>
      <c r="P32" s="12">
        <f>IF('Post Qty'!P10&gt;0,'End of Main Deg Calc'!P10-'Post Timing'!P10,0)</f>
        <v>0</v>
      </c>
      <c r="Q32" s="12">
        <f>IF('Post Qty'!Q10&gt;0,'End of Main Deg Calc'!Q10-'Post Timing'!Q10,0)</f>
        <v>0</v>
      </c>
      <c r="R32" s="12">
        <f>IF('Post Qty'!R10&gt;0,'End of Main Deg Calc'!R10-'Post Timing'!R10,0)</f>
        <v>0</v>
      </c>
      <c r="T32" s="47"/>
      <c r="U32" s="7">
        <v>1700</v>
      </c>
      <c r="V32" s="12">
        <f>IF('Post Qty'!V10&gt;0,'End of Main Deg Calc'!V10-'Post Timing'!V10,0)</f>
        <v>0</v>
      </c>
      <c r="W32" s="12">
        <f>IF('Post Qty'!W10&gt;0,'End of Main Deg Calc'!W10-'Post Timing'!W10,0)</f>
        <v>-10.610149856</v>
      </c>
      <c r="X32" s="12">
        <f>IF('Post Qty'!X10&gt;0,'End of Main Deg Calc'!X10-'Post Timing'!X10,0)</f>
        <v>-10.8519673152</v>
      </c>
      <c r="Y32" s="12">
        <f>IF('Post Qty'!Y10&gt;0,'End of Main Deg Calc'!Y10-'Post Timing'!Y10,0)</f>
        <v>-11.086345420799999</v>
      </c>
      <c r="Z32" s="12">
        <f>IF('Post Qty'!Z10&gt;0,'End of Main Deg Calc'!Z10-'Post Timing'!Z10,0)</f>
        <v>-17.255313384000001</v>
      </c>
      <c r="AA32" s="12">
        <f>IF('Post Qty'!AA10&gt;0,'End of Main Deg Calc'!AA10-'Post Timing'!AA10,0)</f>
        <v>-24.120833965333333</v>
      </c>
      <c r="AB32" s="12">
        <f>IF('Post Qty'!AB10&gt;0,'End of Main Deg Calc'!AB10-'Post Timing'!AB10,0)</f>
        <v>-27.443189364799998</v>
      </c>
      <c r="AC32" s="12">
        <f>IF('Post Qty'!AC10&gt;0,'End of Main Deg Calc'!AC10-'Post Timing'!AC10,0)</f>
        <v>0</v>
      </c>
      <c r="AD32" s="12">
        <f>IF('Post Qty'!AD10&gt;0,'End of Main Deg Calc'!AD10-'Post Timing'!AD10,0)</f>
        <v>0</v>
      </c>
      <c r="AE32" s="12">
        <f>IF('Post Qty'!AE10&gt;0,'End of Main Deg Calc'!AE10-'Post Timing'!AE10,0)</f>
        <v>0</v>
      </c>
      <c r="AF32" s="12">
        <f>IF('Post Qty'!AF10&gt;0,'End of Main Deg Calc'!AF10-'Post Timing'!AF10,0)</f>
        <v>0</v>
      </c>
      <c r="AG32" s="12">
        <f>IF('Post Qty'!AG10&gt;0,'End of Main Deg Calc'!AG10-'Post Timing'!AG10,0)</f>
        <v>0</v>
      </c>
      <c r="AH32" s="12">
        <f>IF('Post Qty'!AH10&gt;0,'End of Main Deg Calc'!AH10-'Post Timing'!AH10,0)</f>
        <v>0</v>
      </c>
      <c r="AI32" s="12">
        <f>IF('Post Qty'!AI10&gt;0,'End of Main Deg Calc'!AI10-'Post Timing'!AI10,0)</f>
        <v>0</v>
      </c>
      <c r="AJ32" s="12">
        <f>IF('Post Qty'!AJ10&gt;0,'End of Main Deg Calc'!AJ10-'Post Timing'!AJ10,0)</f>
        <v>0</v>
      </c>
      <c r="AK32" s="12">
        <f>IF('Post Qty'!AK10&gt;0,'End of Main Deg Calc'!AK10-'Post Timing'!AK10,0)</f>
        <v>0</v>
      </c>
    </row>
    <row r="33" spans="1:37" x14ac:dyDescent="0.25">
      <c r="A33" s="48"/>
      <c r="B33" s="19">
        <v>1800</v>
      </c>
      <c r="C33" s="12">
        <f>IF('Post Qty'!C11&gt;0,'End of Main Deg Calc'!C11-'Post Timing'!C11,0)</f>
        <v>0</v>
      </c>
      <c r="D33" s="12">
        <f>IF('Post Qty'!D11&gt;0,'End of Main Deg Calc'!D11-'Post Timing'!D11,0)</f>
        <v>-10.863706184</v>
      </c>
      <c r="E33" s="12">
        <f>IF('Post Qty'!E11&gt;0,'End of Main Deg Calc'!E11-'Post Timing'!E11,0)</f>
        <v>-11.206166596799999</v>
      </c>
      <c r="F33" s="12">
        <f>IF('Post Qty'!F11&gt;0,'End of Main Deg Calc'!F11-'Post Timing'!F11,0)</f>
        <v>-11.583655521600001</v>
      </c>
      <c r="G33" s="12">
        <f>IF('Post Qty'!G11&gt;0,'End of Main Deg Calc'!G11-'Post Timing'!G11,0)</f>
        <v>-16.226724920000002</v>
      </c>
      <c r="H33" s="12">
        <f>IF('Post Qty'!H11&gt;0,'End of Main Deg Calc'!H11-'Post Timing'!H11,0)</f>
        <v>-24.390567000000001</v>
      </c>
      <c r="I33" s="12">
        <f>IF('Post Qty'!I11&gt;0,'End of Main Deg Calc'!I11-'Post Timing'!I11,0)</f>
        <v>-28.489278055999996</v>
      </c>
      <c r="J33" s="12">
        <f>IF('Post Qty'!J11&gt;0,'End of Main Deg Calc'!J11-'Post Timing'!J11,0)</f>
        <v>0</v>
      </c>
      <c r="K33" s="12">
        <f>IF('Post Qty'!K11&gt;0,'End of Main Deg Calc'!K11-'Post Timing'!K11,0)</f>
        <v>0</v>
      </c>
      <c r="L33" s="12">
        <f>IF('Post Qty'!L11&gt;0,'End of Main Deg Calc'!L11-'Post Timing'!L11,0)</f>
        <v>0</v>
      </c>
      <c r="M33" s="12">
        <f>IF('Post Qty'!M11&gt;0,'End of Main Deg Calc'!M11-'Post Timing'!M11,0)</f>
        <v>0</v>
      </c>
      <c r="N33" s="12">
        <f>IF('Post Qty'!N11&gt;0,'End of Main Deg Calc'!N11-'Post Timing'!N11,0)</f>
        <v>0</v>
      </c>
      <c r="O33" s="12">
        <f>IF('Post Qty'!O11&gt;0,'End of Main Deg Calc'!O11-'Post Timing'!O11,0)</f>
        <v>0</v>
      </c>
      <c r="P33" s="12">
        <f>IF('Post Qty'!P11&gt;0,'End of Main Deg Calc'!P11-'Post Timing'!P11,0)</f>
        <v>0</v>
      </c>
      <c r="Q33" s="12">
        <f>IF('Post Qty'!Q11&gt;0,'End of Main Deg Calc'!Q11-'Post Timing'!Q11,0)</f>
        <v>0</v>
      </c>
      <c r="R33" s="12">
        <f>IF('Post Qty'!R11&gt;0,'End of Main Deg Calc'!R11-'Post Timing'!R11,0)</f>
        <v>0</v>
      </c>
      <c r="T33" s="47"/>
      <c r="U33" s="7">
        <v>1800</v>
      </c>
      <c r="V33" s="12">
        <f>IF('Post Qty'!V11&gt;0,'End of Main Deg Calc'!V11-'Post Timing'!V11,0)</f>
        <v>0</v>
      </c>
      <c r="W33" s="12">
        <f>IF('Post Qty'!W11&gt;0,'End of Main Deg Calc'!W11-'Post Timing'!W11,0)</f>
        <v>-10.863706184</v>
      </c>
      <c r="X33" s="12">
        <f>IF('Post Qty'!X11&gt;0,'End of Main Deg Calc'!X11-'Post Timing'!X11,0)</f>
        <v>-11.206166596799999</v>
      </c>
      <c r="Y33" s="12">
        <f>IF('Post Qty'!Y11&gt;0,'End of Main Deg Calc'!Y11-'Post Timing'!Y11,0)</f>
        <v>-11.583655521600001</v>
      </c>
      <c r="Z33" s="12">
        <f>IF('Post Qty'!Z11&gt;0,'End of Main Deg Calc'!Z11-'Post Timing'!Z11,0)</f>
        <v>-16.226724920000002</v>
      </c>
      <c r="AA33" s="12">
        <f>IF('Post Qty'!AA11&gt;0,'End of Main Deg Calc'!AA11-'Post Timing'!AA11,0)</f>
        <v>-24.390567000000001</v>
      </c>
      <c r="AB33" s="12">
        <f>IF('Post Qty'!AB11&gt;0,'End of Main Deg Calc'!AB11-'Post Timing'!AB11,0)</f>
        <v>-28.489278055999996</v>
      </c>
      <c r="AC33" s="12">
        <f>IF('Post Qty'!AC11&gt;0,'End of Main Deg Calc'!AC11-'Post Timing'!AC11,0)</f>
        <v>0</v>
      </c>
      <c r="AD33" s="12">
        <f>IF('Post Qty'!AD11&gt;0,'End of Main Deg Calc'!AD11-'Post Timing'!AD11,0)</f>
        <v>0</v>
      </c>
      <c r="AE33" s="12">
        <f>IF('Post Qty'!AE11&gt;0,'End of Main Deg Calc'!AE11-'Post Timing'!AE11,0)</f>
        <v>0</v>
      </c>
      <c r="AF33" s="12">
        <f>IF('Post Qty'!AF11&gt;0,'End of Main Deg Calc'!AF11-'Post Timing'!AF11,0)</f>
        <v>0</v>
      </c>
      <c r="AG33" s="12">
        <f>IF('Post Qty'!AG11&gt;0,'End of Main Deg Calc'!AG11-'Post Timing'!AG11,0)</f>
        <v>0</v>
      </c>
      <c r="AH33" s="12">
        <f>IF('Post Qty'!AH11&gt;0,'End of Main Deg Calc'!AH11-'Post Timing'!AH11,0)</f>
        <v>0</v>
      </c>
      <c r="AI33" s="12">
        <f>IF('Post Qty'!AI11&gt;0,'End of Main Deg Calc'!AI11-'Post Timing'!AI11,0)</f>
        <v>0</v>
      </c>
      <c r="AJ33" s="12">
        <f>IF('Post Qty'!AJ11&gt;0,'End of Main Deg Calc'!AJ11-'Post Timing'!AJ11,0)</f>
        <v>0</v>
      </c>
      <c r="AK33" s="12">
        <f>IF('Post Qty'!AK11&gt;0,'End of Main Deg Calc'!AK11-'Post Timing'!AK11,0)</f>
        <v>0</v>
      </c>
    </row>
    <row r="34" spans="1:37" x14ac:dyDescent="0.25">
      <c r="A34" s="48"/>
      <c r="B34" s="19">
        <v>2000</v>
      </c>
      <c r="C34" s="12">
        <f>IF('Post Qty'!C12&gt;0,'End of Main Deg Calc'!C12-'Post Timing'!C12,0)</f>
        <v>0</v>
      </c>
      <c r="D34" s="12">
        <f>IF('Post Qty'!D12&gt;0,'End of Main Deg Calc'!D12-'Post Timing'!D12,0)</f>
        <v>-14.023535520000001</v>
      </c>
      <c r="E34" s="12">
        <f>IF('Post Qty'!E12&gt;0,'End of Main Deg Calc'!E12-'Post Timing'!E12,0)</f>
        <v>-13.090025000000001</v>
      </c>
      <c r="F34" s="12">
        <f>IF('Post Qty'!F12&gt;0,'End of Main Deg Calc'!F12-'Post Timing'!F12,0)</f>
        <v>-11.799652296</v>
      </c>
      <c r="G34" s="12">
        <f>IF('Post Qty'!G12&gt;0,'End of Main Deg Calc'!G12-'Post Timing'!G12,0)</f>
        <v>-16.77008876</v>
      </c>
      <c r="H34" s="12">
        <f>IF('Post Qty'!H12&gt;0,'End of Main Deg Calc'!H12-'Post Timing'!H12,0)</f>
        <v>-24.289199613333334</v>
      </c>
      <c r="I34" s="12">
        <f>IF('Post Qty'!I12&gt;0,'End of Main Deg Calc'!I12-'Post Timing'!I12,0)</f>
        <v>0</v>
      </c>
      <c r="J34" s="12">
        <f>IF('Post Qty'!J12&gt;0,'End of Main Deg Calc'!J12-'Post Timing'!J12,0)</f>
        <v>0</v>
      </c>
      <c r="K34" s="12">
        <f>IF('Post Qty'!K12&gt;0,'End of Main Deg Calc'!K12-'Post Timing'!K12,0)</f>
        <v>0</v>
      </c>
      <c r="L34" s="12">
        <f>IF('Post Qty'!L12&gt;0,'End of Main Deg Calc'!L12-'Post Timing'!L12,0)</f>
        <v>0</v>
      </c>
      <c r="M34" s="12">
        <f>IF('Post Qty'!M12&gt;0,'End of Main Deg Calc'!M12-'Post Timing'!M12,0)</f>
        <v>0</v>
      </c>
      <c r="N34" s="12">
        <f>IF('Post Qty'!N12&gt;0,'End of Main Deg Calc'!N12-'Post Timing'!N12,0)</f>
        <v>0</v>
      </c>
      <c r="O34" s="12">
        <f>IF('Post Qty'!O12&gt;0,'End of Main Deg Calc'!O12-'Post Timing'!O12,0)</f>
        <v>0</v>
      </c>
      <c r="P34" s="12">
        <f>IF('Post Qty'!P12&gt;0,'End of Main Deg Calc'!P12-'Post Timing'!P12,0)</f>
        <v>0</v>
      </c>
      <c r="Q34" s="12">
        <f>IF('Post Qty'!Q12&gt;0,'End of Main Deg Calc'!Q12-'Post Timing'!Q12,0)</f>
        <v>0</v>
      </c>
      <c r="R34" s="12">
        <f>IF('Post Qty'!R12&gt;0,'End of Main Deg Calc'!R12-'Post Timing'!R12,0)</f>
        <v>0</v>
      </c>
      <c r="T34" s="47"/>
      <c r="U34" s="7">
        <v>2000</v>
      </c>
      <c r="V34" s="12">
        <f>IF('Post Qty'!V12&gt;0,'End of Main Deg Calc'!V12-'Post Timing'!V12,0)</f>
        <v>0</v>
      </c>
      <c r="W34" s="12">
        <f>IF('Post Qty'!W12&gt;0,'End of Main Deg Calc'!W12-'Post Timing'!W12,0)</f>
        <v>-14.023535520000001</v>
      </c>
      <c r="X34" s="12">
        <f>IF('Post Qty'!X12&gt;0,'End of Main Deg Calc'!X12-'Post Timing'!X12,0)</f>
        <v>-13.090025000000001</v>
      </c>
      <c r="Y34" s="12">
        <f>IF('Post Qty'!Y12&gt;0,'End of Main Deg Calc'!Y12-'Post Timing'!Y12,0)</f>
        <v>-11.799652296</v>
      </c>
      <c r="Z34" s="12">
        <f>IF('Post Qty'!Z12&gt;0,'End of Main Deg Calc'!Z12-'Post Timing'!Z12,0)</f>
        <v>-16.77008876</v>
      </c>
      <c r="AA34" s="12">
        <f>IF('Post Qty'!AA12&gt;0,'End of Main Deg Calc'!AA12-'Post Timing'!AA12,0)</f>
        <v>-24.289199613333334</v>
      </c>
      <c r="AB34" s="12">
        <f>IF('Post Qty'!AB12&gt;0,'End of Main Deg Calc'!AB12-'Post Timing'!AB12,0)</f>
        <v>0</v>
      </c>
      <c r="AC34" s="12">
        <f>IF('Post Qty'!AC12&gt;0,'End of Main Deg Calc'!AC12-'Post Timing'!AC12,0)</f>
        <v>0</v>
      </c>
      <c r="AD34" s="12">
        <f>IF('Post Qty'!AD12&gt;0,'End of Main Deg Calc'!AD12-'Post Timing'!AD12,0)</f>
        <v>0</v>
      </c>
      <c r="AE34" s="12">
        <f>IF('Post Qty'!AE12&gt;0,'End of Main Deg Calc'!AE12-'Post Timing'!AE12,0)</f>
        <v>0</v>
      </c>
      <c r="AF34" s="12">
        <f>IF('Post Qty'!AF12&gt;0,'End of Main Deg Calc'!AF12-'Post Timing'!AF12,0)</f>
        <v>0</v>
      </c>
      <c r="AG34" s="12">
        <f>IF('Post Qty'!AG12&gt;0,'End of Main Deg Calc'!AG12-'Post Timing'!AG12,0)</f>
        <v>0</v>
      </c>
      <c r="AH34" s="12">
        <f>IF('Post Qty'!AH12&gt;0,'End of Main Deg Calc'!AH12-'Post Timing'!AH12,0)</f>
        <v>0</v>
      </c>
      <c r="AI34" s="12">
        <f>IF('Post Qty'!AI12&gt;0,'End of Main Deg Calc'!AI12-'Post Timing'!AI12,0)</f>
        <v>0</v>
      </c>
      <c r="AJ34" s="12">
        <f>IF('Post Qty'!AJ12&gt;0,'End of Main Deg Calc'!AJ12-'Post Timing'!AJ12,0)</f>
        <v>0</v>
      </c>
      <c r="AK34" s="12">
        <f>IF('Post Qty'!AK12&gt;0,'End of Main Deg Calc'!AK12-'Post Timing'!AK12,0)</f>
        <v>0</v>
      </c>
    </row>
    <row r="35" spans="1:37" x14ac:dyDescent="0.25">
      <c r="A35" s="48"/>
      <c r="B35" s="19">
        <v>2200</v>
      </c>
      <c r="C35" s="12">
        <f>IF('Post Qty'!C13&gt;0,'End of Main Deg Calc'!C13-'Post Timing'!C13,0)</f>
        <v>0</v>
      </c>
      <c r="D35" s="12">
        <f>IF('Post Qty'!D13&gt;0,'End of Main Deg Calc'!D13-'Post Timing'!D13,0)</f>
        <v>0</v>
      </c>
      <c r="E35" s="12">
        <f>IF('Post Qty'!E13&gt;0,'End of Main Deg Calc'!E13-'Post Timing'!E13,0)</f>
        <v>0</v>
      </c>
      <c r="F35" s="12">
        <f>IF('Post Qty'!F13&gt;0,'End of Main Deg Calc'!F13-'Post Timing'!F13,0)</f>
        <v>0</v>
      </c>
      <c r="G35" s="12">
        <f>IF('Post Qty'!G13&gt;0,'End of Main Deg Calc'!G13-'Post Timing'!G13,0)</f>
        <v>0</v>
      </c>
      <c r="H35" s="12">
        <f>IF('Post Qty'!H13&gt;0,'End of Main Deg Calc'!H13-'Post Timing'!H13,0)</f>
        <v>0</v>
      </c>
      <c r="I35" s="12">
        <f>IF('Post Qty'!I13&gt;0,'End of Main Deg Calc'!I13-'Post Timing'!I13,0)</f>
        <v>0</v>
      </c>
      <c r="J35" s="12">
        <f>IF('Post Qty'!J13&gt;0,'End of Main Deg Calc'!J13-'Post Timing'!J13,0)</f>
        <v>0</v>
      </c>
      <c r="K35" s="12">
        <f>IF('Post Qty'!K13&gt;0,'End of Main Deg Calc'!K13-'Post Timing'!K13,0)</f>
        <v>0</v>
      </c>
      <c r="L35" s="12">
        <f>IF('Post Qty'!L13&gt;0,'End of Main Deg Calc'!L13-'Post Timing'!L13,0)</f>
        <v>0</v>
      </c>
      <c r="M35" s="12">
        <f>IF('Post Qty'!M13&gt;0,'End of Main Deg Calc'!M13-'Post Timing'!M13,0)</f>
        <v>0</v>
      </c>
      <c r="N35" s="12">
        <f>IF('Post Qty'!N13&gt;0,'End of Main Deg Calc'!N13-'Post Timing'!N13,0)</f>
        <v>0</v>
      </c>
      <c r="O35" s="12">
        <f>IF('Post Qty'!O13&gt;0,'End of Main Deg Calc'!O13-'Post Timing'!O13,0)</f>
        <v>0</v>
      </c>
      <c r="P35" s="12">
        <f>IF('Post Qty'!P13&gt;0,'End of Main Deg Calc'!P13-'Post Timing'!P13,0)</f>
        <v>0</v>
      </c>
      <c r="Q35" s="12">
        <f>IF('Post Qty'!Q13&gt;0,'End of Main Deg Calc'!Q13-'Post Timing'!Q13,0)</f>
        <v>0</v>
      </c>
      <c r="R35" s="12">
        <f>IF('Post Qty'!R13&gt;0,'End of Main Deg Calc'!R13-'Post Timing'!R13,0)</f>
        <v>0</v>
      </c>
      <c r="T35" s="47"/>
      <c r="U35" s="7">
        <v>2200</v>
      </c>
      <c r="V35" s="12">
        <f>IF('Post Qty'!V13&gt;0,'End of Main Deg Calc'!V13-'Post Timing'!V13,0)</f>
        <v>0</v>
      </c>
      <c r="W35" s="12">
        <f>IF('Post Qty'!W13&gt;0,'End of Main Deg Calc'!W13-'Post Timing'!W13,0)</f>
        <v>0</v>
      </c>
      <c r="X35" s="12">
        <f>IF('Post Qty'!X13&gt;0,'End of Main Deg Calc'!X13-'Post Timing'!X13,0)</f>
        <v>0</v>
      </c>
      <c r="Y35" s="12">
        <f>IF('Post Qty'!Y13&gt;0,'End of Main Deg Calc'!Y13-'Post Timing'!Y13,0)</f>
        <v>0</v>
      </c>
      <c r="Z35" s="12">
        <f>IF('Post Qty'!Z13&gt;0,'End of Main Deg Calc'!Z13-'Post Timing'!Z13,0)</f>
        <v>0</v>
      </c>
      <c r="AA35" s="12">
        <f>IF('Post Qty'!AA13&gt;0,'End of Main Deg Calc'!AA13-'Post Timing'!AA13,0)</f>
        <v>0</v>
      </c>
      <c r="AB35" s="12">
        <f>IF('Post Qty'!AB13&gt;0,'End of Main Deg Calc'!AB13-'Post Timing'!AB13,0)</f>
        <v>0</v>
      </c>
      <c r="AC35" s="12">
        <f>IF('Post Qty'!AC13&gt;0,'End of Main Deg Calc'!AC13-'Post Timing'!AC13,0)</f>
        <v>0</v>
      </c>
      <c r="AD35" s="12">
        <f>IF('Post Qty'!AD13&gt;0,'End of Main Deg Calc'!AD13-'Post Timing'!AD13,0)</f>
        <v>0</v>
      </c>
      <c r="AE35" s="12">
        <f>IF('Post Qty'!AE13&gt;0,'End of Main Deg Calc'!AE13-'Post Timing'!AE13,0)</f>
        <v>0</v>
      </c>
      <c r="AF35" s="12">
        <f>IF('Post Qty'!AF13&gt;0,'End of Main Deg Calc'!AF13-'Post Timing'!AF13,0)</f>
        <v>0</v>
      </c>
      <c r="AG35" s="12">
        <f>IF('Post Qty'!AG13&gt;0,'End of Main Deg Calc'!AG13-'Post Timing'!AG13,0)</f>
        <v>0</v>
      </c>
      <c r="AH35" s="12">
        <f>IF('Post Qty'!AH13&gt;0,'End of Main Deg Calc'!AH13-'Post Timing'!AH13,0)</f>
        <v>0</v>
      </c>
      <c r="AI35" s="12">
        <f>IF('Post Qty'!AI13&gt;0,'End of Main Deg Calc'!AI13-'Post Timing'!AI13,0)</f>
        <v>0</v>
      </c>
      <c r="AJ35" s="12">
        <f>IF('Post Qty'!AJ13&gt;0,'End of Main Deg Calc'!AJ13-'Post Timing'!AJ13,0)</f>
        <v>0</v>
      </c>
      <c r="AK35" s="12">
        <f>IF('Post Qty'!AK13&gt;0,'End of Main Deg Calc'!AK13-'Post Timing'!AK13,0)</f>
        <v>0</v>
      </c>
    </row>
    <row r="36" spans="1:37" x14ac:dyDescent="0.25">
      <c r="A36" s="48"/>
      <c r="B36" s="19">
        <v>2400</v>
      </c>
      <c r="C36" s="12">
        <f>IF('Post Qty'!C14&gt;0,'End of Main Deg Calc'!C14-'Post Timing'!C14,0)</f>
        <v>0</v>
      </c>
      <c r="D36" s="12">
        <f>IF('Post Qty'!D14&gt;0,'End of Main Deg Calc'!D14-'Post Timing'!D14,0)</f>
        <v>0</v>
      </c>
      <c r="E36" s="12">
        <f>IF('Post Qty'!E14&gt;0,'End of Main Deg Calc'!E14-'Post Timing'!E14,0)</f>
        <v>0</v>
      </c>
      <c r="F36" s="12">
        <f>IF('Post Qty'!F14&gt;0,'End of Main Deg Calc'!F14-'Post Timing'!F14,0)</f>
        <v>0</v>
      </c>
      <c r="G36" s="12">
        <f>IF('Post Qty'!G14&gt;0,'End of Main Deg Calc'!G14-'Post Timing'!G14,0)</f>
        <v>0</v>
      </c>
      <c r="H36" s="12">
        <f>IF('Post Qty'!H14&gt;0,'End of Main Deg Calc'!H14-'Post Timing'!H14,0)</f>
        <v>0</v>
      </c>
      <c r="I36" s="12">
        <f>IF('Post Qty'!I14&gt;0,'End of Main Deg Calc'!I14-'Post Timing'!I14,0)</f>
        <v>0</v>
      </c>
      <c r="J36" s="12">
        <f>IF('Post Qty'!J14&gt;0,'End of Main Deg Calc'!J14-'Post Timing'!J14,0)</f>
        <v>0</v>
      </c>
      <c r="K36" s="12">
        <f>IF('Post Qty'!K14&gt;0,'End of Main Deg Calc'!K14-'Post Timing'!K14,0)</f>
        <v>0</v>
      </c>
      <c r="L36" s="12">
        <f>IF('Post Qty'!L14&gt;0,'End of Main Deg Calc'!L14-'Post Timing'!L14,0)</f>
        <v>0</v>
      </c>
      <c r="M36" s="12">
        <f>IF('Post Qty'!M14&gt;0,'End of Main Deg Calc'!M14-'Post Timing'!M14,0)</f>
        <v>0</v>
      </c>
      <c r="N36" s="12">
        <f>IF('Post Qty'!N14&gt;0,'End of Main Deg Calc'!N14-'Post Timing'!N14,0)</f>
        <v>0</v>
      </c>
      <c r="O36" s="12">
        <f>IF('Post Qty'!O14&gt;0,'End of Main Deg Calc'!O14-'Post Timing'!O14,0)</f>
        <v>0</v>
      </c>
      <c r="P36" s="12">
        <f>IF('Post Qty'!P14&gt;0,'End of Main Deg Calc'!P14-'Post Timing'!P14,0)</f>
        <v>0</v>
      </c>
      <c r="Q36" s="12">
        <f>IF('Post Qty'!Q14&gt;0,'End of Main Deg Calc'!Q14-'Post Timing'!Q14,0)</f>
        <v>0</v>
      </c>
      <c r="R36" s="12">
        <f>IF('Post Qty'!R14&gt;0,'End of Main Deg Calc'!R14-'Post Timing'!R14,0)</f>
        <v>0</v>
      </c>
      <c r="T36" s="47"/>
      <c r="U36" s="7">
        <v>2400</v>
      </c>
      <c r="V36" s="12">
        <f>IF('Post Qty'!V14&gt;0,'End of Main Deg Calc'!V14-'Post Timing'!V14,0)</f>
        <v>0</v>
      </c>
      <c r="W36" s="12">
        <f>IF('Post Qty'!W14&gt;0,'End of Main Deg Calc'!W14-'Post Timing'!W14,0)</f>
        <v>0</v>
      </c>
      <c r="X36" s="12">
        <f>IF('Post Qty'!X14&gt;0,'End of Main Deg Calc'!X14-'Post Timing'!X14,0)</f>
        <v>0</v>
      </c>
      <c r="Y36" s="12">
        <f>IF('Post Qty'!Y14&gt;0,'End of Main Deg Calc'!Y14-'Post Timing'!Y14,0)</f>
        <v>0</v>
      </c>
      <c r="Z36" s="12">
        <f>IF('Post Qty'!Z14&gt;0,'End of Main Deg Calc'!Z14-'Post Timing'!Z14,0)</f>
        <v>0</v>
      </c>
      <c r="AA36" s="12">
        <f>IF('Post Qty'!AA14&gt;0,'End of Main Deg Calc'!AA14-'Post Timing'!AA14,0)</f>
        <v>0</v>
      </c>
      <c r="AB36" s="12">
        <f>IF('Post Qty'!AB14&gt;0,'End of Main Deg Calc'!AB14-'Post Timing'!AB14,0)</f>
        <v>0</v>
      </c>
      <c r="AC36" s="12">
        <f>IF('Post Qty'!AC14&gt;0,'End of Main Deg Calc'!AC14-'Post Timing'!AC14,0)</f>
        <v>0</v>
      </c>
      <c r="AD36" s="12">
        <f>IF('Post Qty'!AD14&gt;0,'End of Main Deg Calc'!AD14-'Post Timing'!AD14,0)</f>
        <v>0</v>
      </c>
      <c r="AE36" s="12">
        <f>IF('Post Qty'!AE14&gt;0,'End of Main Deg Calc'!AE14-'Post Timing'!AE14,0)</f>
        <v>0</v>
      </c>
      <c r="AF36" s="12">
        <f>IF('Post Qty'!AF14&gt;0,'End of Main Deg Calc'!AF14-'Post Timing'!AF14,0)</f>
        <v>0</v>
      </c>
      <c r="AG36" s="12">
        <f>IF('Post Qty'!AG14&gt;0,'End of Main Deg Calc'!AG14-'Post Timing'!AG14,0)</f>
        <v>0</v>
      </c>
      <c r="AH36" s="12">
        <f>IF('Post Qty'!AH14&gt;0,'End of Main Deg Calc'!AH14-'Post Timing'!AH14,0)</f>
        <v>0</v>
      </c>
      <c r="AI36" s="12">
        <f>IF('Post Qty'!AI14&gt;0,'End of Main Deg Calc'!AI14-'Post Timing'!AI14,0)</f>
        <v>0</v>
      </c>
      <c r="AJ36" s="12">
        <f>IF('Post Qty'!AJ14&gt;0,'End of Main Deg Calc'!AJ14-'Post Timing'!AJ14,0)</f>
        <v>0</v>
      </c>
      <c r="AK36" s="12">
        <f>IF('Post Qty'!AK14&gt;0,'End of Main Deg Calc'!AK14-'Post Timing'!AK14,0)</f>
        <v>0</v>
      </c>
    </row>
    <row r="37" spans="1:37" x14ac:dyDescent="0.25">
      <c r="A37" s="48"/>
      <c r="B37" s="19">
        <v>2600</v>
      </c>
      <c r="C37" s="12">
        <f>IF('Post Qty'!C15&gt;0,'End of Main Deg Calc'!C15-'Post Timing'!C15,0)</f>
        <v>0</v>
      </c>
      <c r="D37" s="12">
        <f>IF('Post Qty'!D15&gt;0,'End of Main Deg Calc'!D15-'Post Timing'!D15,0)</f>
        <v>0</v>
      </c>
      <c r="E37" s="12">
        <f>IF('Post Qty'!E15&gt;0,'End of Main Deg Calc'!E15-'Post Timing'!E15,0)</f>
        <v>0</v>
      </c>
      <c r="F37" s="12">
        <f>IF('Post Qty'!F15&gt;0,'End of Main Deg Calc'!F15-'Post Timing'!F15,0)</f>
        <v>0</v>
      </c>
      <c r="G37" s="12">
        <f>IF('Post Qty'!G15&gt;0,'End of Main Deg Calc'!G15-'Post Timing'!G15,0)</f>
        <v>0</v>
      </c>
      <c r="H37" s="12">
        <f>IF('Post Qty'!H15&gt;0,'End of Main Deg Calc'!H15-'Post Timing'!H15,0)</f>
        <v>0</v>
      </c>
      <c r="I37" s="12">
        <f>IF('Post Qty'!I15&gt;0,'End of Main Deg Calc'!I15-'Post Timing'!I15,0)</f>
        <v>0</v>
      </c>
      <c r="J37" s="12">
        <f>IF('Post Qty'!J15&gt;0,'End of Main Deg Calc'!J15-'Post Timing'!J15,0)</f>
        <v>0</v>
      </c>
      <c r="K37" s="12">
        <f>IF('Post Qty'!K15&gt;0,'End of Main Deg Calc'!K15-'Post Timing'!K15,0)</f>
        <v>0</v>
      </c>
      <c r="L37" s="12">
        <f>IF('Post Qty'!L15&gt;0,'End of Main Deg Calc'!L15-'Post Timing'!L15,0)</f>
        <v>0</v>
      </c>
      <c r="M37" s="12">
        <f>IF('Post Qty'!M15&gt;0,'End of Main Deg Calc'!M15-'Post Timing'!M15,0)</f>
        <v>0</v>
      </c>
      <c r="N37" s="12">
        <f>IF('Post Qty'!N15&gt;0,'End of Main Deg Calc'!N15-'Post Timing'!N15,0)</f>
        <v>0</v>
      </c>
      <c r="O37" s="12">
        <f>IF('Post Qty'!O15&gt;0,'End of Main Deg Calc'!O15-'Post Timing'!O15,0)</f>
        <v>0</v>
      </c>
      <c r="P37" s="12">
        <f>IF('Post Qty'!P15&gt;0,'End of Main Deg Calc'!P15-'Post Timing'!P15,0)</f>
        <v>0</v>
      </c>
      <c r="Q37" s="12">
        <f>IF('Post Qty'!Q15&gt;0,'End of Main Deg Calc'!Q15-'Post Timing'!Q15,0)</f>
        <v>0</v>
      </c>
      <c r="R37" s="12">
        <f>IF('Post Qty'!R15&gt;0,'End of Main Deg Calc'!R15-'Post Timing'!R15,0)</f>
        <v>0</v>
      </c>
      <c r="T37" s="47"/>
      <c r="U37" s="7">
        <v>2600</v>
      </c>
      <c r="V37" s="12">
        <f>IF('Post Qty'!V15&gt;0,'End of Main Deg Calc'!V15-'Post Timing'!V15,0)</f>
        <v>0</v>
      </c>
      <c r="W37" s="12">
        <f>IF('Post Qty'!W15&gt;0,'End of Main Deg Calc'!W15-'Post Timing'!W15,0)</f>
        <v>0</v>
      </c>
      <c r="X37" s="12">
        <f>IF('Post Qty'!X15&gt;0,'End of Main Deg Calc'!X15-'Post Timing'!X15,0)</f>
        <v>0</v>
      </c>
      <c r="Y37" s="12">
        <f>IF('Post Qty'!Y15&gt;0,'End of Main Deg Calc'!Y15-'Post Timing'!Y15,0)</f>
        <v>0</v>
      </c>
      <c r="Z37" s="12">
        <f>IF('Post Qty'!Z15&gt;0,'End of Main Deg Calc'!Z15-'Post Timing'!Z15,0)</f>
        <v>0</v>
      </c>
      <c r="AA37" s="12">
        <f>IF('Post Qty'!AA15&gt;0,'End of Main Deg Calc'!AA15-'Post Timing'!AA15,0)</f>
        <v>0</v>
      </c>
      <c r="AB37" s="12">
        <f>IF('Post Qty'!AB15&gt;0,'End of Main Deg Calc'!AB15-'Post Timing'!AB15,0)</f>
        <v>0</v>
      </c>
      <c r="AC37" s="12">
        <f>IF('Post Qty'!AC15&gt;0,'End of Main Deg Calc'!AC15-'Post Timing'!AC15,0)</f>
        <v>0</v>
      </c>
      <c r="AD37" s="12">
        <f>IF('Post Qty'!AD15&gt;0,'End of Main Deg Calc'!AD15-'Post Timing'!AD15,0)</f>
        <v>0</v>
      </c>
      <c r="AE37" s="12">
        <f>IF('Post Qty'!AE15&gt;0,'End of Main Deg Calc'!AE15-'Post Timing'!AE15,0)</f>
        <v>0</v>
      </c>
      <c r="AF37" s="12">
        <f>IF('Post Qty'!AF15&gt;0,'End of Main Deg Calc'!AF15-'Post Timing'!AF15,0)</f>
        <v>0</v>
      </c>
      <c r="AG37" s="12">
        <f>IF('Post Qty'!AG15&gt;0,'End of Main Deg Calc'!AG15-'Post Timing'!AG15,0)</f>
        <v>0</v>
      </c>
      <c r="AH37" s="12">
        <f>IF('Post Qty'!AH15&gt;0,'End of Main Deg Calc'!AH15-'Post Timing'!AH15,0)</f>
        <v>0</v>
      </c>
      <c r="AI37" s="12">
        <f>IF('Post Qty'!AI15&gt;0,'End of Main Deg Calc'!AI15-'Post Timing'!AI15,0)</f>
        <v>0</v>
      </c>
      <c r="AJ37" s="12">
        <f>IF('Post Qty'!AJ15&gt;0,'End of Main Deg Calc'!AJ15-'Post Timing'!AJ15,0)</f>
        <v>0</v>
      </c>
      <c r="AK37" s="12">
        <f>IF('Post Qty'!AK15&gt;0,'End of Main Deg Calc'!AK15-'Post Timing'!AK15,0)</f>
        <v>0</v>
      </c>
    </row>
    <row r="38" spans="1:37" x14ac:dyDescent="0.25">
      <c r="A38" s="48"/>
      <c r="B38" s="19">
        <v>2800</v>
      </c>
      <c r="C38" s="12">
        <f>IF('Post Qty'!C16&gt;0,'End of Main Deg Calc'!C16-'Post Timing'!C16,0)</f>
        <v>0</v>
      </c>
      <c r="D38" s="12">
        <f>IF('Post Qty'!D16&gt;0,'End of Main Deg Calc'!D16-'Post Timing'!D16,0)</f>
        <v>0</v>
      </c>
      <c r="E38" s="12">
        <f>IF('Post Qty'!E16&gt;0,'End of Main Deg Calc'!E16-'Post Timing'!E16,0)</f>
        <v>0</v>
      </c>
      <c r="F38" s="12">
        <f>IF('Post Qty'!F16&gt;0,'End of Main Deg Calc'!F16-'Post Timing'!F16,0)</f>
        <v>0</v>
      </c>
      <c r="G38" s="12">
        <f>IF('Post Qty'!G16&gt;0,'End of Main Deg Calc'!G16-'Post Timing'!G16,0)</f>
        <v>0</v>
      </c>
      <c r="H38" s="12">
        <f>IF('Post Qty'!H16&gt;0,'End of Main Deg Calc'!H16-'Post Timing'!H16,0)</f>
        <v>0</v>
      </c>
      <c r="I38" s="12">
        <f>IF('Post Qty'!I16&gt;0,'End of Main Deg Calc'!I16-'Post Timing'!I16,0)</f>
        <v>0</v>
      </c>
      <c r="J38" s="12">
        <f>IF('Post Qty'!J16&gt;0,'End of Main Deg Calc'!J16-'Post Timing'!J16,0)</f>
        <v>0</v>
      </c>
      <c r="K38" s="12">
        <f>IF('Post Qty'!K16&gt;0,'End of Main Deg Calc'!K16-'Post Timing'!K16,0)</f>
        <v>0</v>
      </c>
      <c r="L38" s="12">
        <f>IF('Post Qty'!L16&gt;0,'End of Main Deg Calc'!L16-'Post Timing'!L16,0)</f>
        <v>0</v>
      </c>
      <c r="M38" s="12">
        <f>IF('Post Qty'!M16&gt;0,'End of Main Deg Calc'!M16-'Post Timing'!M16,0)</f>
        <v>0</v>
      </c>
      <c r="N38" s="12">
        <f>IF('Post Qty'!N16&gt;0,'End of Main Deg Calc'!N16-'Post Timing'!N16,0)</f>
        <v>0</v>
      </c>
      <c r="O38" s="12">
        <f>IF('Post Qty'!O16&gt;0,'End of Main Deg Calc'!O16-'Post Timing'!O16,0)</f>
        <v>-45.8557599616</v>
      </c>
      <c r="P38" s="12">
        <f>IF('Post Qty'!P16&gt;0,'End of Main Deg Calc'!P16-'Post Timing'!P16,0)</f>
        <v>-42.577717038400003</v>
      </c>
      <c r="Q38" s="12">
        <f>IF('Post Qty'!Q16&gt;0,'End of Main Deg Calc'!Q16-'Post Timing'!Q16,0)</f>
        <v>-40.5732085824</v>
      </c>
      <c r="R38" s="12">
        <f>IF('Post Qty'!R16&gt;0,'End of Main Deg Calc'!R16-'Post Timing'!R16,0)</f>
        <v>-41.732764126399999</v>
      </c>
      <c r="T38" s="47"/>
      <c r="U38" s="7">
        <v>2800</v>
      </c>
      <c r="V38" s="12">
        <f>IF('Post Qty'!V16&gt;0,'End of Main Deg Calc'!V16-'Post Timing'!V16,0)</f>
        <v>0</v>
      </c>
      <c r="W38" s="12">
        <f>IF('Post Qty'!W16&gt;0,'End of Main Deg Calc'!W16-'Post Timing'!W16,0)</f>
        <v>0</v>
      </c>
      <c r="X38" s="12">
        <f>IF('Post Qty'!X16&gt;0,'End of Main Deg Calc'!X16-'Post Timing'!X16,0)</f>
        <v>0</v>
      </c>
      <c r="Y38" s="12">
        <f>IF('Post Qty'!Y16&gt;0,'End of Main Deg Calc'!Y16-'Post Timing'!Y16,0)</f>
        <v>0</v>
      </c>
      <c r="Z38" s="12">
        <f>IF('Post Qty'!Z16&gt;0,'End of Main Deg Calc'!Z16-'Post Timing'!Z16,0)</f>
        <v>0</v>
      </c>
      <c r="AA38" s="12">
        <f>IF('Post Qty'!AA16&gt;0,'End of Main Deg Calc'!AA16-'Post Timing'!AA16,0)</f>
        <v>0</v>
      </c>
      <c r="AB38" s="12">
        <f>IF('Post Qty'!AB16&gt;0,'End of Main Deg Calc'!AB16-'Post Timing'!AB16,0)</f>
        <v>0</v>
      </c>
      <c r="AC38" s="12">
        <f>IF('Post Qty'!AC16&gt;0,'End of Main Deg Calc'!AC16-'Post Timing'!AC16,0)</f>
        <v>0</v>
      </c>
      <c r="AD38" s="12">
        <f>IF('Post Qty'!AD16&gt;0,'End of Main Deg Calc'!AD16-'Post Timing'!AD16,0)</f>
        <v>0</v>
      </c>
      <c r="AE38" s="12">
        <f>IF('Post Qty'!AE16&gt;0,'End of Main Deg Calc'!AE16-'Post Timing'!AE16,0)</f>
        <v>0</v>
      </c>
      <c r="AF38" s="12">
        <f>IF('Post Qty'!AF16&gt;0,'End of Main Deg Calc'!AF16-'Post Timing'!AF16,0)</f>
        <v>0</v>
      </c>
      <c r="AG38" s="12">
        <f>IF('Post Qty'!AG16&gt;0,'End of Main Deg Calc'!AG16-'Post Timing'!AG16,0)</f>
        <v>0</v>
      </c>
      <c r="AH38" s="12">
        <f>IF('Post Qty'!AH16&gt;0,'End of Main Deg Calc'!AH16-'Post Timing'!AH16,0)</f>
        <v>-45.8557599616</v>
      </c>
      <c r="AI38" s="12">
        <f>IF('Post Qty'!AI16&gt;0,'End of Main Deg Calc'!AI16-'Post Timing'!AI16,0)</f>
        <v>-42.577717038400003</v>
      </c>
      <c r="AJ38" s="12">
        <f>IF('Post Qty'!AJ16&gt;0,'End of Main Deg Calc'!AJ16-'Post Timing'!AJ16,0)</f>
        <v>-40.5732085824</v>
      </c>
      <c r="AK38" s="12">
        <f>IF('Post Qty'!AK16&gt;0,'End of Main Deg Calc'!AK16-'Post Timing'!AK16,0)</f>
        <v>-41.732764126399999</v>
      </c>
    </row>
    <row r="39" spans="1:37" x14ac:dyDescent="0.25">
      <c r="A39" s="48"/>
      <c r="B39" s="19">
        <v>2900</v>
      </c>
      <c r="C39" s="12">
        <f>IF('Post Qty'!C17&gt;0,'End of Main Deg Calc'!C17-'Post Timing'!C17,0)</f>
        <v>0</v>
      </c>
      <c r="D39" s="12">
        <f>IF('Post Qty'!D17&gt;0,'End of Main Deg Calc'!D17-'Post Timing'!D17,0)</f>
        <v>0</v>
      </c>
      <c r="E39" s="12">
        <f>IF('Post Qty'!E17&gt;0,'End of Main Deg Calc'!E17-'Post Timing'!E17,0)</f>
        <v>0</v>
      </c>
      <c r="F39" s="12">
        <f>IF('Post Qty'!F17&gt;0,'End of Main Deg Calc'!F17-'Post Timing'!F17,0)</f>
        <v>0</v>
      </c>
      <c r="G39" s="12">
        <f>IF('Post Qty'!G17&gt;0,'End of Main Deg Calc'!G17-'Post Timing'!G17,0)</f>
        <v>0</v>
      </c>
      <c r="H39" s="12">
        <f>IF('Post Qty'!H17&gt;0,'End of Main Deg Calc'!H17-'Post Timing'!H17,0)</f>
        <v>0</v>
      </c>
      <c r="I39" s="12">
        <f>IF('Post Qty'!I17&gt;0,'End of Main Deg Calc'!I17-'Post Timing'!I17,0)</f>
        <v>0</v>
      </c>
      <c r="J39" s="12">
        <f>IF('Post Qty'!J17&gt;0,'End of Main Deg Calc'!J17-'Post Timing'!J17,0)</f>
        <v>0</v>
      </c>
      <c r="K39" s="12">
        <f>IF('Post Qty'!K17&gt;0,'End of Main Deg Calc'!K17-'Post Timing'!K17,0)</f>
        <v>0</v>
      </c>
      <c r="L39" s="12">
        <f>IF('Post Qty'!L17&gt;0,'End of Main Deg Calc'!L17-'Post Timing'!L17,0)</f>
        <v>0</v>
      </c>
      <c r="M39" s="12">
        <f>IF('Post Qty'!M17&gt;0,'End of Main Deg Calc'!M17-'Post Timing'!M17,0)</f>
        <v>0</v>
      </c>
      <c r="N39" s="12">
        <f>IF('Post Qty'!N17&gt;0,'End of Main Deg Calc'!N17-'Post Timing'!N17,0)</f>
        <v>-45.029282627200004</v>
      </c>
      <c r="O39" s="12">
        <f>IF('Post Qty'!O17&gt;0,'End of Main Deg Calc'!O17-'Post Timing'!O17,0)</f>
        <v>-42.835998119200006</v>
      </c>
      <c r="P39" s="12">
        <f>IF('Post Qty'!P17&gt;0,'End of Main Deg Calc'!P17-'Post Timing'!P17,0)</f>
        <v>-40.994275611200003</v>
      </c>
      <c r="Q39" s="12">
        <f>IF('Post Qty'!Q17&gt;0,'End of Main Deg Calc'!Q17-'Post Timing'!Q17,0)</f>
        <v>-39.738491103200005</v>
      </c>
      <c r="R39" s="12">
        <f>IF('Post Qty'!R17&gt;0,'End of Main Deg Calc'!R17-'Post Timing'!R17,0)</f>
        <v>-40.5920815952</v>
      </c>
      <c r="T39" s="47"/>
      <c r="U39" s="7">
        <v>2900</v>
      </c>
      <c r="V39" s="12">
        <f>IF('Post Qty'!V17&gt;0,'End of Main Deg Calc'!V17-'Post Timing'!V17,0)</f>
        <v>0</v>
      </c>
      <c r="W39" s="12">
        <f>IF('Post Qty'!W17&gt;0,'End of Main Deg Calc'!W17-'Post Timing'!W17,0)</f>
        <v>0</v>
      </c>
      <c r="X39" s="12">
        <f>IF('Post Qty'!X17&gt;0,'End of Main Deg Calc'!X17-'Post Timing'!X17,0)</f>
        <v>0</v>
      </c>
      <c r="Y39" s="12">
        <f>IF('Post Qty'!Y17&gt;0,'End of Main Deg Calc'!Y17-'Post Timing'!Y17,0)</f>
        <v>0</v>
      </c>
      <c r="Z39" s="12">
        <f>IF('Post Qty'!Z17&gt;0,'End of Main Deg Calc'!Z17-'Post Timing'!Z17,0)</f>
        <v>0</v>
      </c>
      <c r="AA39" s="12">
        <f>IF('Post Qty'!AA17&gt;0,'End of Main Deg Calc'!AA17-'Post Timing'!AA17,0)</f>
        <v>0</v>
      </c>
      <c r="AB39" s="12">
        <f>IF('Post Qty'!AB17&gt;0,'End of Main Deg Calc'!AB17-'Post Timing'!AB17,0)</f>
        <v>0</v>
      </c>
      <c r="AC39" s="12">
        <f>IF('Post Qty'!AC17&gt;0,'End of Main Deg Calc'!AC17-'Post Timing'!AC17,0)</f>
        <v>0</v>
      </c>
      <c r="AD39" s="12">
        <f>IF('Post Qty'!AD17&gt;0,'End of Main Deg Calc'!AD17-'Post Timing'!AD17,0)</f>
        <v>0</v>
      </c>
      <c r="AE39" s="12">
        <f>IF('Post Qty'!AE17&gt;0,'End of Main Deg Calc'!AE17-'Post Timing'!AE17,0)</f>
        <v>0</v>
      </c>
      <c r="AF39" s="12">
        <f>IF('Post Qty'!AF17&gt;0,'End of Main Deg Calc'!AF17-'Post Timing'!AF17,0)</f>
        <v>0</v>
      </c>
      <c r="AG39" s="12">
        <f>IF('Post Qty'!AG17&gt;0,'End of Main Deg Calc'!AG17-'Post Timing'!AG17,0)</f>
        <v>-45.029282627200004</v>
      </c>
      <c r="AH39" s="12">
        <f>IF('Post Qty'!AH17&gt;0,'End of Main Deg Calc'!AH17-'Post Timing'!AH17,0)</f>
        <v>-42.835998119200006</v>
      </c>
      <c r="AI39" s="12">
        <f>IF('Post Qty'!AI17&gt;0,'End of Main Deg Calc'!AI17-'Post Timing'!AI17,0)</f>
        <v>-40.994275611200003</v>
      </c>
      <c r="AJ39" s="12">
        <f>IF('Post Qty'!AJ17&gt;0,'End of Main Deg Calc'!AJ17-'Post Timing'!AJ17,0)</f>
        <v>-39.738491103200005</v>
      </c>
      <c r="AK39" s="12">
        <f>IF('Post Qty'!AK17&gt;0,'End of Main Deg Calc'!AK17-'Post Timing'!AK17,0)</f>
        <v>-40.5920815952</v>
      </c>
    </row>
    <row r="40" spans="1:37" x14ac:dyDescent="0.25">
      <c r="A40" s="48"/>
      <c r="B40" s="19">
        <v>3000</v>
      </c>
      <c r="C40" s="12">
        <f>IF('Post Qty'!C18&gt;0,'End of Main Deg Calc'!C18-'Post Timing'!C18,0)</f>
        <v>0</v>
      </c>
      <c r="D40" s="12">
        <f>IF('Post Qty'!D18&gt;0,'End of Main Deg Calc'!D18-'Post Timing'!D18,0)</f>
        <v>0</v>
      </c>
      <c r="E40" s="12">
        <f>IF('Post Qty'!E18&gt;0,'End of Main Deg Calc'!E18-'Post Timing'!E18,0)</f>
        <v>0</v>
      </c>
      <c r="F40" s="12">
        <f>IF('Post Qty'!F18&gt;0,'End of Main Deg Calc'!F18-'Post Timing'!F18,0)</f>
        <v>0</v>
      </c>
      <c r="G40" s="12">
        <f>IF('Post Qty'!G18&gt;0,'End of Main Deg Calc'!G18-'Post Timing'!G18,0)</f>
        <v>0</v>
      </c>
      <c r="H40" s="12">
        <f>IF('Post Qty'!H18&gt;0,'End of Main Deg Calc'!H18-'Post Timing'!H18,0)</f>
        <v>0</v>
      </c>
      <c r="I40" s="12">
        <f>IF('Post Qty'!I18&gt;0,'End of Main Deg Calc'!I18-'Post Timing'!I18,0)</f>
        <v>0</v>
      </c>
      <c r="J40" s="12">
        <f>IF('Post Qty'!J18&gt;0,'End of Main Deg Calc'!J18-'Post Timing'!J18,0)</f>
        <v>0</v>
      </c>
      <c r="K40" s="12">
        <f>IF('Post Qty'!K18&gt;0,'End of Main Deg Calc'!K18-'Post Timing'!K18,0)</f>
        <v>0</v>
      </c>
      <c r="L40" s="12">
        <f>IF('Post Qty'!L18&gt;0,'End of Main Deg Calc'!L18-'Post Timing'!L18,0)</f>
        <v>0</v>
      </c>
      <c r="M40" s="12">
        <f>IF('Post Qty'!M18&gt;0,'End of Main Deg Calc'!M18-'Post Timing'!M18,0)</f>
        <v>0</v>
      </c>
      <c r="N40" s="12">
        <f>IF('Post Qty'!N18&gt;0,'End of Main Deg Calc'!N18-'Post Timing'!N18,0)</f>
        <v>-44.526520304000002</v>
      </c>
      <c r="O40" s="12">
        <f>IF('Post Qty'!O18&gt;0,'End of Main Deg Calc'!O18-'Post Timing'!O18,0)</f>
        <v>-44.371021744000004</v>
      </c>
      <c r="P40" s="12">
        <f>IF('Post Qty'!P18&gt;0,'End of Main Deg Calc'!P18-'Post Timing'!P18,0)</f>
        <v>-43.512397184000001</v>
      </c>
      <c r="Q40" s="12">
        <f>IF('Post Qty'!Q18&gt;0,'End of Main Deg Calc'!Q18-'Post Timing'!Q18,0)</f>
        <v>-41.599085624000004</v>
      </c>
      <c r="R40" s="12">
        <f>IF('Post Qty'!R18&gt;0,'End of Main Deg Calc'!R18-'Post Timing'!R18,0)</f>
        <v>-42.498274064</v>
      </c>
      <c r="T40" s="47"/>
      <c r="U40" s="7">
        <v>3000</v>
      </c>
      <c r="V40" s="12">
        <f>IF('Post Qty'!V18&gt;0,'End of Main Deg Calc'!V18-'Post Timing'!V18,0)</f>
        <v>0</v>
      </c>
      <c r="W40" s="12">
        <f>IF('Post Qty'!W18&gt;0,'End of Main Deg Calc'!W18-'Post Timing'!W18,0)</f>
        <v>0</v>
      </c>
      <c r="X40" s="12">
        <f>IF('Post Qty'!X18&gt;0,'End of Main Deg Calc'!X18-'Post Timing'!X18,0)</f>
        <v>0</v>
      </c>
      <c r="Y40" s="12">
        <f>IF('Post Qty'!Y18&gt;0,'End of Main Deg Calc'!Y18-'Post Timing'!Y18,0)</f>
        <v>0</v>
      </c>
      <c r="Z40" s="12">
        <f>IF('Post Qty'!Z18&gt;0,'End of Main Deg Calc'!Z18-'Post Timing'!Z18,0)</f>
        <v>0</v>
      </c>
      <c r="AA40" s="12">
        <f>IF('Post Qty'!AA18&gt;0,'End of Main Deg Calc'!AA18-'Post Timing'!AA18,0)</f>
        <v>0</v>
      </c>
      <c r="AB40" s="12">
        <f>IF('Post Qty'!AB18&gt;0,'End of Main Deg Calc'!AB18-'Post Timing'!AB18,0)</f>
        <v>0</v>
      </c>
      <c r="AC40" s="12">
        <f>IF('Post Qty'!AC18&gt;0,'End of Main Deg Calc'!AC18-'Post Timing'!AC18,0)</f>
        <v>0</v>
      </c>
      <c r="AD40" s="12">
        <f>IF('Post Qty'!AD18&gt;0,'End of Main Deg Calc'!AD18-'Post Timing'!AD18,0)</f>
        <v>0</v>
      </c>
      <c r="AE40" s="12">
        <f>IF('Post Qty'!AE18&gt;0,'End of Main Deg Calc'!AE18-'Post Timing'!AE18,0)</f>
        <v>0</v>
      </c>
      <c r="AF40" s="12">
        <f>IF('Post Qty'!AF18&gt;0,'End of Main Deg Calc'!AF18-'Post Timing'!AF18,0)</f>
        <v>0</v>
      </c>
      <c r="AG40" s="12">
        <f>IF('Post Qty'!AG18&gt;0,'End of Main Deg Calc'!AG18-'Post Timing'!AG18,0)</f>
        <v>-44.526520304000002</v>
      </c>
      <c r="AH40" s="12">
        <f>IF('Post Qty'!AH18&gt;0,'End of Main Deg Calc'!AH18-'Post Timing'!AH18,0)</f>
        <v>-44.371021744000004</v>
      </c>
      <c r="AI40" s="12">
        <f>IF('Post Qty'!AI18&gt;0,'End of Main Deg Calc'!AI18-'Post Timing'!AI18,0)</f>
        <v>-43.512397184000001</v>
      </c>
      <c r="AJ40" s="12">
        <f>IF('Post Qty'!AJ18&gt;0,'End of Main Deg Calc'!AJ18-'Post Timing'!AJ18,0)</f>
        <v>-41.599085624000004</v>
      </c>
      <c r="AK40" s="12">
        <f>IF('Post Qty'!AK18&gt;0,'End of Main Deg Calc'!AK18-'Post Timing'!AK18,0)</f>
        <v>-42.498274064</v>
      </c>
    </row>
    <row r="41" spans="1:37" x14ac:dyDescent="0.25">
      <c r="A41" s="48"/>
      <c r="B41" s="19">
        <v>3200</v>
      </c>
      <c r="C41" s="12">
        <f>IF('Post Qty'!C19&gt;0,'End of Main Deg Calc'!C19-'Post Timing'!C19,0)</f>
        <v>0</v>
      </c>
      <c r="D41" s="12">
        <f>IF('Post Qty'!D19&gt;0,'End of Main Deg Calc'!D19-'Post Timing'!D19,0)</f>
        <v>0</v>
      </c>
      <c r="E41" s="12">
        <f>IF('Post Qty'!E19&gt;0,'End of Main Deg Calc'!E19-'Post Timing'!E19,0)</f>
        <v>0</v>
      </c>
      <c r="F41" s="12">
        <f>IF('Post Qty'!F19&gt;0,'End of Main Deg Calc'!F19-'Post Timing'!F19,0)</f>
        <v>0</v>
      </c>
      <c r="G41" s="12">
        <f>IF('Post Qty'!G19&gt;0,'End of Main Deg Calc'!G19-'Post Timing'!G19,0)</f>
        <v>0</v>
      </c>
      <c r="H41" s="12">
        <f>IF('Post Qty'!H19&gt;0,'End of Main Deg Calc'!H19-'Post Timing'!H19,0)</f>
        <v>0</v>
      </c>
      <c r="I41" s="12">
        <f>IF('Post Qty'!I19&gt;0,'End of Main Deg Calc'!I19-'Post Timing'!I19,0)</f>
        <v>0</v>
      </c>
      <c r="J41" s="12">
        <f>IF('Post Qty'!J19&gt;0,'End of Main Deg Calc'!J19-'Post Timing'!J19,0)</f>
        <v>0</v>
      </c>
      <c r="K41" s="12">
        <f>IF('Post Qty'!K19&gt;0,'End of Main Deg Calc'!K19-'Post Timing'!K19,0)</f>
        <v>0</v>
      </c>
      <c r="L41" s="12">
        <f>IF('Post Qty'!L19&gt;0,'End of Main Deg Calc'!L19-'Post Timing'!L19,0)</f>
        <v>-44.269011304000003</v>
      </c>
      <c r="M41" s="12">
        <f>IF('Post Qty'!M19&gt;0,'End of Main Deg Calc'!M19-'Post Timing'!M19,0)</f>
        <v>-45.747452148800001</v>
      </c>
      <c r="N41" s="12">
        <f>IF('Post Qty'!N19&gt;0,'End of Main Deg Calc'!N19-'Post Timing'!N19,0)</f>
        <v>-45.630371657600001</v>
      </c>
      <c r="O41" s="12">
        <f>IF('Post Qty'!O19&gt;0,'End of Main Deg Calc'!O19-'Post Timing'!O19,0)</f>
        <v>-48.612942993600001</v>
      </c>
      <c r="P41" s="12">
        <f>IF('Post Qty'!P19&gt;0,'End of Main Deg Calc'!P19-'Post Timing'!P19,0)</f>
        <v>-50.072077329599999</v>
      </c>
      <c r="Q41" s="12">
        <f>IF('Post Qty'!Q19&gt;0,'End of Main Deg Calc'!Q19-'Post Timing'!Q19,0)</f>
        <v>-50.476524665599996</v>
      </c>
      <c r="R41" s="12">
        <f>IF('Post Qty'!R19&gt;0,'End of Main Deg Calc'!R19-'Post Timing'!R19,0)</f>
        <v>-51.935659001600001</v>
      </c>
      <c r="T41" s="47"/>
      <c r="U41" s="7">
        <v>3200</v>
      </c>
      <c r="V41" s="12">
        <f>IF('Post Qty'!V19&gt;0,'End of Main Deg Calc'!V19-'Post Timing'!V19,0)</f>
        <v>0</v>
      </c>
      <c r="W41" s="12">
        <f>IF('Post Qty'!W19&gt;0,'End of Main Deg Calc'!W19-'Post Timing'!W19,0)</f>
        <v>0</v>
      </c>
      <c r="X41" s="12">
        <f>IF('Post Qty'!X19&gt;0,'End of Main Deg Calc'!X19-'Post Timing'!X19,0)</f>
        <v>0</v>
      </c>
      <c r="Y41" s="12">
        <f>IF('Post Qty'!Y19&gt;0,'End of Main Deg Calc'!Y19-'Post Timing'!Y19,0)</f>
        <v>0</v>
      </c>
      <c r="Z41" s="12">
        <f>IF('Post Qty'!Z19&gt;0,'End of Main Deg Calc'!Z19-'Post Timing'!Z19,0)</f>
        <v>0</v>
      </c>
      <c r="AA41" s="12">
        <f>IF('Post Qty'!AA19&gt;0,'End of Main Deg Calc'!AA19-'Post Timing'!AA19,0)</f>
        <v>0</v>
      </c>
      <c r="AB41" s="12">
        <f>IF('Post Qty'!AB19&gt;0,'End of Main Deg Calc'!AB19-'Post Timing'!AB19,0)</f>
        <v>0</v>
      </c>
      <c r="AC41" s="12">
        <f>IF('Post Qty'!AC19&gt;0,'End of Main Deg Calc'!AC19-'Post Timing'!AC19,0)</f>
        <v>0</v>
      </c>
      <c r="AD41" s="12">
        <f>IF('Post Qty'!AD19&gt;0,'End of Main Deg Calc'!AD19-'Post Timing'!AD19,0)</f>
        <v>0</v>
      </c>
      <c r="AE41" s="12">
        <f>IF('Post Qty'!AE19&gt;0,'End of Main Deg Calc'!AE19-'Post Timing'!AE19,0)</f>
        <v>-44.269011304000003</v>
      </c>
      <c r="AF41" s="12">
        <f>IF('Post Qty'!AF19&gt;0,'End of Main Deg Calc'!AF19-'Post Timing'!AF19,0)</f>
        <v>-45.747452148800001</v>
      </c>
      <c r="AG41" s="12">
        <f>IF('Post Qty'!AG19&gt;0,'End of Main Deg Calc'!AG19-'Post Timing'!AG19,0)</f>
        <v>-45.630371657600001</v>
      </c>
      <c r="AH41" s="12">
        <f>IF('Post Qty'!AH19&gt;0,'End of Main Deg Calc'!AH19-'Post Timing'!AH19,0)</f>
        <v>-48.612942993600001</v>
      </c>
      <c r="AI41" s="12">
        <f>IF('Post Qty'!AI19&gt;0,'End of Main Deg Calc'!AI19-'Post Timing'!AI19,0)</f>
        <v>-50.072077329599999</v>
      </c>
      <c r="AJ41" s="12">
        <f>IF('Post Qty'!AJ19&gt;0,'End of Main Deg Calc'!AJ19-'Post Timing'!AJ19,0)</f>
        <v>-50.476524665599996</v>
      </c>
      <c r="AK41" s="12">
        <f>IF('Post Qty'!AK19&gt;0,'End of Main Deg Calc'!AK19-'Post Timing'!AK19,0)</f>
        <v>-51.935659001600001</v>
      </c>
    </row>
    <row r="42" spans="1:37" x14ac:dyDescent="0.25">
      <c r="A42" s="48"/>
      <c r="B42" s="19">
        <v>3300</v>
      </c>
      <c r="C42" s="12">
        <f>IF('Post Qty'!C20&gt;0,'End of Main Deg Calc'!C20-'Post Timing'!C20,0)</f>
        <v>0</v>
      </c>
      <c r="D42" s="12">
        <f>IF('Post Qty'!D20&gt;0,'End of Main Deg Calc'!D20-'Post Timing'!D20,0)</f>
        <v>0</v>
      </c>
      <c r="E42" s="12">
        <f>IF('Post Qty'!E20&gt;0,'End of Main Deg Calc'!E20-'Post Timing'!E20,0)</f>
        <v>0</v>
      </c>
      <c r="F42" s="12">
        <f>IF('Post Qty'!F20&gt;0,'End of Main Deg Calc'!F20-'Post Timing'!F20,0)</f>
        <v>0</v>
      </c>
      <c r="G42" s="12">
        <f>IF('Post Qty'!G20&gt;0,'End of Main Deg Calc'!G20-'Post Timing'!G20,0)</f>
        <v>0</v>
      </c>
      <c r="H42" s="12">
        <f>IF('Post Qty'!H20&gt;0,'End of Main Deg Calc'!H20-'Post Timing'!H20,0)</f>
        <v>0</v>
      </c>
      <c r="I42" s="12">
        <f>IF('Post Qty'!I20&gt;0,'End of Main Deg Calc'!I20-'Post Timing'!I20,0)</f>
        <v>0</v>
      </c>
      <c r="J42" s="12">
        <f>IF('Post Qty'!J20&gt;0,'End of Main Deg Calc'!J20-'Post Timing'!J20,0)</f>
        <v>0</v>
      </c>
      <c r="K42" s="12">
        <f>IF('Post Qty'!K20&gt;0,'End of Main Deg Calc'!K20-'Post Timing'!K20,0)</f>
        <v>0</v>
      </c>
      <c r="L42" s="12">
        <f>IF('Post Qty'!L20&gt;0,'End of Main Deg Calc'!L20-'Post Timing'!L20,0)</f>
        <v>-46.346700577599997</v>
      </c>
      <c r="M42" s="12">
        <f>IF('Post Qty'!M20&gt;0,'End of Main Deg Calc'!M20-'Post Timing'!M20,0)</f>
        <v>-47.544293911999993</v>
      </c>
      <c r="N42" s="12">
        <f>IF('Post Qty'!N20&gt;0,'End of Main Deg Calc'!N20-'Post Timing'!N20,0)</f>
        <v>0</v>
      </c>
      <c r="O42" s="12">
        <f>IF('Post Qty'!O20&gt;0,'End of Main Deg Calc'!O20-'Post Timing'!O20,0)</f>
        <v>0</v>
      </c>
      <c r="P42" s="12">
        <f>IF('Post Qty'!P20&gt;0,'End of Main Deg Calc'!P20-'Post Timing'!P20,0)</f>
        <v>0</v>
      </c>
      <c r="Q42" s="12">
        <f>IF('Post Qty'!Q20&gt;0,'End of Main Deg Calc'!Q20-'Post Timing'!Q20,0)</f>
        <v>0</v>
      </c>
      <c r="R42" s="12">
        <f>IF('Post Qty'!R20&gt;0,'End of Main Deg Calc'!R20-'Post Timing'!R20,0)</f>
        <v>0</v>
      </c>
      <c r="T42" s="47"/>
      <c r="U42" s="7">
        <v>3300</v>
      </c>
      <c r="V42" s="12">
        <f>IF('Post Qty'!V20&gt;0,'End of Main Deg Calc'!V20-'Post Timing'!V20,0)</f>
        <v>0</v>
      </c>
      <c r="W42" s="12">
        <f>IF('Post Qty'!W20&gt;0,'End of Main Deg Calc'!W20-'Post Timing'!W20,0)</f>
        <v>0</v>
      </c>
      <c r="X42" s="12">
        <f>IF('Post Qty'!X20&gt;0,'End of Main Deg Calc'!X20-'Post Timing'!X20,0)</f>
        <v>0</v>
      </c>
      <c r="Y42" s="12">
        <f>IF('Post Qty'!Y20&gt;0,'End of Main Deg Calc'!Y20-'Post Timing'!Y20,0)</f>
        <v>0</v>
      </c>
      <c r="Z42" s="12">
        <f>IF('Post Qty'!Z20&gt;0,'End of Main Deg Calc'!Z20-'Post Timing'!Z20,0)</f>
        <v>0</v>
      </c>
      <c r="AA42" s="12">
        <f>IF('Post Qty'!AA20&gt;0,'End of Main Deg Calc'!AA20-'Post Timing'!AA20,0)</f>
        <v>0</v>
      </c>
      <c r="AB42" s="12">
        <f>IF('Post Qty'!AB20&gt;0,'End of Main Deg Calc'!AB20-'Post Timing'!AB20,0)</f>
        <v>0</v>
      </c>
      <c r="AC42" s="12">
        <f>IF('Post Qty'!AC20&gt;0,'End of Main Deg Calc'!AC20-'Post Timing'!AC20,0)</f>
        <v>0</v>
      </c>
      <c r="AD42" s="12">
        <f>IF('Post Qty'!AD20&gt;0,'End of Main Deg Calc'!AD20-'Post Timing'!AD20,0)</f>
        <v>0</v>
      </c>
      <c r="AE42" s="12">
        <f>IF('Post Qty'!AE20&gt;0,'End of Main Deg Calc'!AE20-'Post Timing'!AE20,0)</f>
        <v>-46.346700577599997</v>
      </c>
      <c r="AF42" s="12">
        <f>IF('Post Qty'!AF20&gt;0,'End of Main Deg Calc'!AF20-'Post Timing'!AF20,0)</f>
        <v>-47.544293911999993</v>
      </c>
      <c r="AG42" s="12">
        <f>IF('Post Qty'!AG20&gt;0,'End of Main Deg Calc'!AG20-'Post Timing'!AG20,0)</f>
        <v>0</v>
      </c>
      <c r="AH42" s="12">
        <f>IF('Post Qty'!AH20&gt;0,'End of Main Deg Calc'!AH20-'Post Timing'!AH20,0)</f>
        <v>0</v>
      </c>
      <c r="AI42" s="12">
        <f>IF('Post Qty'!AI20&gt;0,'End of Main Deg Calc'!AI20-'Post Timing'!AI20,0)</f>
        <v>0</v>
      </c>
      <c r="AJ42" s="12">
        <f>IF('Post Qty'!AJ20&gt;0,'End of Main Deg Calc'!AJ20-'Post Timing'!AJ20,0)</f>
        <v>0</v>
      </c>
      <c r="AK42" s="12">
        <f>IF('Post Qty'!AK20&gt;0,'End of Main Deg Calc'!AK20-'Post Timing'!AK20,0)</f>
        <v>0</v>
      </c>
    </row>
    <row r="43" spans="1:37" x14ac:dyDescent="0.25">
      <c r="A43" s="48"/>
      <c r="B43" s="19">
        <v>3500</v>
      </c>
      <c r="C43" s="12">
        <f>IF('Post Qty'!C21&gt;0,'End of Main Deg Calc'!C21-'Post Timing'!C21,0)</f>
        <v>0</v>
      </c>
      <c r="D43" s="12">
        <f>IF('Post Qty'!D21&gt;0,'End of Main Deg Calc'!D21-'Post Timing'!D21,0)</f>
        <v>0</v>
      </c>
      <c r="E43" s="12">
        <f>IF('Post Qty'!E21&gt;0,'End of Main Deg Calc'!E21-'Post Timing'!E21,0)</f>
        <v>0</v>
      </c>
      <c r="F43" s="12">
        <f>IF('Post Qty'!F21&gt;0,'End of Main Deg Calc'!F21-'Post Timing'!F21,0)</f>
        <v>0</v>
      </c>
      <c r="G43" s="12">
        <f>IF('Post Qty'!G21&gt;0,'End of Main Deg Calc'!G21-'Post Timing'!G21,0)</f>
        <v>0</v>
      </c>
      <c r="H43" s="12">
        <f>IF('Post Qty'!H21&gt;0,'End of Main Deg Calc'!H21-'Post Timing'!H21,0)</f>
        <v>0</v>
      </c>
      <c r="I43" s="12">
        <f>IF('Post Qty'!I21&gt;0,'End of Main Deg Calc'!I21-'Post Timing'!I21,0)</f>
        <v>0</v>
      </c>
      <c r="J43" s="12">
        <f>IF('Post Qty'!J21&gt;0,'End of Main Deg Calc'!J21-'Post Timing'!J21,0)</f>
        <v>0</v>
      </c>
      <c r="K43" s="12">
        <f>IF('Post Qty'!K21&gt;0,'End of Main Deg Calc'!K21-'Post Timing'!K21,0)</f>
        <v>0</v>
      </c>
      <c r="L43" s="12">
        <f>IF('Post Qty'!L21&gt;0,'End of Main Deg Calc'!L21-'Post Timing'!L21,0)</f>
        <v>0</v>
      </c>
      <c r="M43" s="12">
        <f>IF('Post Qty'!M21&gt;0,'End of Main Deg Calc'!M21-'Post Timing'!M21,0)</f>
        <v>0</v>
      </c>
      <c r="N43" s="12">
        <f>IF('Post Qty'!N21&gt;0,'End of Main Deg Calc'!N21-'Post Timing'!N21,0)</f>
        <v>0</v>
      </c>
      <c r="O43" s="12">
        <f>IF('Post Qty'!O21&gt;0,'End of Main Deg Calc'!O21-'Post Timing'!O21,0)</f>
        <v>0</v>
      </c>
      <c r="P43" s="12">
        <f>IF('Post Qty'!P21&gt;0,'End of Main Deg Calc'!P21-'Post Timing'!P21,0)</f>
        <v>0</v>
      </c>
      <c r="Q43" s="12">
        <f>IF('Post Qty'!Q21&gt;0,'End of Main Deg Calc'!Q21-'Post Timing'!Q21,0)</f>
        <v>0</v>
      </c>
      <c r="R43" s="12">
        <f>IF('Post Qty'!R21&gt;0,'End of Main Deg Calc'!R21-'Post Timing'!R21,0)</f>
        <v>0</v>
      </c>
      <c r="T43" s="47"/>
      <c r="U43" s="7">
        <v>3500</v>
      </c>
      <c r="V43" s="12">
        <f>IF('Post Qty'!V21&gt;0,'End of Main Deg Calc'!V21-'Post Timing'!V21,0)</f>
        <v>0</v>
      </c>
      <c r="W43" s="12">
        <f>IF('Post Qty'!W21&gt;0,'End of Main Deg Calc'!W21-'Post Timing'!W21,0)</f>
        <v>0</v>
      </c>
      <c r="X43" s="12">
        <f>IF('Post Qty'!X21&gt;0,'End of Main Deg Calc'!X21-'Post Timing'!X21,0)</f>
        <v>0</v>
      </c>
      <c r="Y43" s="12">
        <f>IF('Post Qty'!Y21&gt;0,'End of Main Deg Calc'!Y21-'Post Timing'!Y21,0)</f>
        <v>0</v>
      </c>
      <c r="Z43" s="12">
        <f>IF('Post Qty'!Z21&gt;0,'End of Main Deg Calc'!Z21-'Post Timing'!Z21,0)</f>
        <v>0</v>
      </c>
      <c r="AA43" s="12">
        <f>IF('Post Qty'!AA21&gt;0,'End of Main Deg Calc'!AA21-'Post Timing'!AA21,0)</f>
        <v>0</v>
      </c>
      <c r="AB43" s="12">
        <f>IF('Post Qty'!AB21&gt;0,'End of Main Deg Calc'!AB21-'Post Timing'!AB21,0)</f>
        <v>0</v>
      </c>
      <c r="AC43" s="12">
        <f>IF('Post Qty'!AC21&gt;0,'End of Main Deg Calc'!AC21-'Post Timing'!AC21,0)</f>
        <v>0</v>
      </c>
      <c r="AD43" s="12">
        <f>IF('Post Qty'!AD21&gt;0,'End of Main Deg Calc'!AD21-'Post Timing'!AD21,0)</f>
        <v>0</v>
      </c>
      <c r="AE43" s="12">
        <f>IF('Post Qty'!AE21&gt;0,'End of Main Deg Calc'!AE21-'Post Timing'!AE21,0)</f>
        <v>0</v>
      </c>
      <c r="AF43" s="12">
        <f>IF('Post Qty'!AF21&gt;0,'End of Main Deg Calc'!AF21-'Post Timing'!AF21,0)</f>
        <v>0</v>
      </c>
      <c r="AG43" s="12">
        <f>IF('Post Qty'!AG21&gt;0,'End of Main Deg Calc'!AG21-'Post Timing'!AG21,0)</f>
        <v>0</v>
      </c>
      <c r="AH43" s="12">
        <f>IF('Post Qty'!AH21&gt;0,'End of Main Deg Calc'!AH21-'Post Timing'!AH21,0)</f>
        <v>0</v>
      </c>
      <c r="AI43" s="12">
        <f>IF('Post Qty'!AI21&gt;0,'End of Main Deg Calc'!AI21-'Post Timing'!AI21,0)</f>
        <v>0</v>
      </c>
      <c r="AJ43" s="12">
        <f>IF('Post Qty'!AJ21&gt;0,'End of Main Deg Calc'!AJ21-'Post Timing'!AJ21,0)</f>
        <v>0</v>
      </c>
      <c r="AK43" s="12">
        <f>IF('Post Qty'!AK21&gt;0,'End of Main Deg Calc'!AK21-'Post Timing'!AK21,0)</f>
        <v>0</v>
      </c>
    </row>
  </sheetData>
  <sheetProtection password="BAE5" sheet="1" objects="1" scenarios="1"/>
  <mergeCells count="12">
    <mergeCell ref="A1:B2"/>
    <mergeCell ref="C1:R1"/>
    <mergeCell ref="T1:U2"/>
    <mergeCell ref="V1:AK1"/>
    <mergeCell ref="A3:A21"/>
    <mergeCell ref="T3:T21"/>
    <mergeCell ref="A23:B24"/>
    <mergeCell ref="C23:R23"/>
    <mergeCell ref="T23:U24"/>
    <mergeCell ref="V23:AK23"/>
    <mergeCell ref="A25:A43"/>
    <mergeCell ref="T25:T43"/>
  </mergeCells>
  <conditionalFormatting sqref="V3:AK2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R4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5:AK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R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5:AK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K44"/>
  <sheetViews>
    <sheetView zoomScaleNormal="100" workbookViewId="0">
      <selection sqref="A1:R21"/>
    </sheetView>
  </sheetViews>
  <sheetFormatPr defaultColWidth="8.85546875" defaultRowHeight="15" x14ac:dyDescent="0.25"/>
  <cols>
    <col min="1" max="1" width="5.7109375" style="9" bestFit="1" customWidth="1"/>
    <col min="2" max="2" width="7.28515625" style="9" customWidth="1"/>
    <col min="3" max="18" width="4.5703125" style="9" bestFit="1" customWidth="1"/>
    <col min="19" max="19" width="8.85546875" style="9"/>
    <col min="20" max="20" width="5.7109375" style="9" bestFit="1" customWidth="1"/>
    <col min="21" max="21" width="6.28515625" style="9" bestFit="1" customWidth="1"/>
    <col min="22" max="37" width="4.5703125" style="9" bestFit="1" customWidth="1"/>
    <col min="38" max="16384" width="8.85546875" style="9"/>
  </cols>
  <sheetData>
    <row r="1" spans="1:37" x14ac:dyDescent="0.25">
      <c r="A1" s="51" t="s">
        <v>12</v>
      </c>
      <c r="B1" s="51"/>
      <c r="C1" s="50" t="s">
        <v>10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T1" s="47" t="s">
        <v>0</v>
      </c>
      <c r="U1" s="47"/>
      <c r="V1" s="46" t="s">
        <v>10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</row>
    <row r="2" spans="1:37" x14ac:dyDescent="0.25">
      <c r="A2" s="51"/>
      <c r="B2" s="51"/>
      <c r="C2" s="17">
        <v>0</v>
      </c>
      <c r="D2" s="17">
        <v>10</v>
      </c>
      <c r="E2" s="17">
        <v>20</v>
      </c>
      <c r="F2" s="17">
        <v>30</v>
      </c>
      <c r="G2" s="17">
        <v>45</v>
      </c>
      <c r="H2" s="17">
        <v>55</v>
      </c>
      <c r="I2" s="17">
        <v>65</v>
      </c>
      <c r="J2" s="17">
        <v>75</v>
      </c>
      <c r="K2" s="17">
        <v>85</v>
      </c>
      <c r="L2" s="17">
        <v>95</v>
      </c>
      <c r="M2" s="17">
        <v>110</v>
      </c>
      <c r="N2" s="17">
        <v>120</v>
      </c>
      <c r="O2" s="17">
        <v>125</v>
      </c>
      <c r="P2" s="17">
        <v>130</v>
      </c>
      <c r="Q2" s="17">
        <v>135</v>
      </c>
      <c r="R2" s="17">
        <v>140</v>
      </c>
      <c r="T2" s="47"/>
      <c r="U2" s="47"/>
      <c r="V2" s="7">
        <v>0</v>
      </c>
      <c r="W2" s="7">
        <v>10</v>
      </c>
      <c r="X2" s="7">
        <v>20</v>
      </c>
      <c r="Y2" s="7">
        <v>30</v>
      </c>
      <c r="Z2" s="7">
        <v>45</v>
      </c>
      <c r="AA2" s="7">
        <v>55</v>
      </c>
      <c r="AB2" s="7">
        <v>65</v>
      </c>
      <c r="AC2" s="7">
        <v>75</v>
      </c>
      <c r="AD2" s="7">
        <v>85</v>
      </c>
      <c r="AE2" s="7">
        <v>95</v>
      </c>
      <c r="AF2" s="7">
        <v>110</v>
      </c>
      <c r="AG2" s="7">
        <v>120</v>
      </c>
      <c r="AH2" s="7">
        <v>125</v>
      </c>
      <c r="AI2" s="7">
        <v>130</v>
      </c>
      <c r="AJ2" s="7">
        <v>135</v>
      </c>
      <c r="AK2" s="7">
        <v>140</v>
      </c>
    </row>
    <row r="3" spans="1:37" x14ac:dyDescent="0.25">
      <c r="A3" s="51" t="s">
        <v>7</v>
      </c>
      <c r="B3" s="17">
        <v>400</v>
      </c>
      <c r="C3" s="5">
        <v>34.989600000000003</v>
      </c>
      <c r="D3" s="5">
        <v>34.989600000000003</v>
      </c>
      <c r="E3" s="5">
        <v>40.015999999999998</v>
      </c>
      <c r="F3" s="5">
        <v>40.015999999999998</v>
      </c>
      <c r="G3" s="5">
        <v>50.02</v>
      </c>
      <c r="H3" s="5">
        <v>50.02</v>
      </c>
      <c r="I3" s="5">
        <v>54.997599999999998</v>
      </c>
      <c r="J3" s="5">
        <v>60.024000000000001</v>
      </c>
      <c r="K3" s="5">
        <v>61</v>
      </c>
      <c r="L3" s="5">
        <v>65.001599999999996</v>
      </c>
      <c r="M3" s="5">
        <v>69.979200000000006</v>
      </c>
      <c r="N3" s="5">
        <v>69.979200000000006</v>
      </c>
      <c r="O3" s="5">
        <v>69.979200000000006</v>
      </c>
      <c r="P3" s="5">
        <v>71.004000000000005</v>
      </c>
      <c r="Q3" s="5">
        <v>79.983199999999997</v>
      </c>
      <c r="R3" s="5">
        <v>79.983199999999997</v>
      </c>
      <c r="T3" s="47" t="s">
        <v>7</v>
      </c>
      <c r="U3" s="7">
        <v>400</v>
      </c>
      <c r="V3" s="8">
        <v>34.989600000000003</v>
      </c>
      <c r="W3" s="8">
        <v>34.989600000000003</v>
      </c>
      <c r="X3" s="8">
        <v>40.015999999999998</v>
      </c>
      <c r="Y3" s="8">
        <v>40.015999999999998</v>
      </c>
      <c r="Z3" s="8">
        <v>50.02</v>
      </c>
      <c r="AA3" s="8">
        <v>50.02</v>
      </c>
      <c r="AB3" s="8">
        <v>54.997599999999998</v>
      </c>
      <c r="AC3" s="8">
        <v>60.024000000000001</v>
      </c>
      <c r="AD3" s="8">
        <v>61</v>
      </c>
      <c r="AE3" s="8">
        <v>65.001599999999996</v>
      </c>
      <c r="AF3" s="8">
        <v>69.979200000000006</v>
      </c>
      <c r="AG3" s="8">
        <v>69.979200000000006</v>
      </c>
      <c r="AH3" s="8">
        <v>69.979200000000006</v>
      </c>
      <c r="AI3" s="8">
        <v>71.004000000000005</v>
      </c>
      <c r="AJ3" s="8">
        <v>79.983199999999997</v>
      </c>
      <c r="AK3" s="8">
        <v>79.983199999999997</v>
      </c>
    </row>
    <row r="4" spans="1:37" x14ac:dyDescent="0.25">
      <c r="A4" s="51"/>
      <c r="B4" s="17">
        <v>600</v>
      </c>
      <c r="C4" s="5">
        <v>34.989600000000003</v>
      </c>
      <c r="D4" s="5">
        <v>34.989600000000003</v>
      </c>
      <c r="E4" s="5">
        <v>40.015999999999998</v>
      </c>
      <c r="F4" s="5">
        <v>44.993600000000001</v>
      </c>
      <c r="G4" s="5">
        <v>60.024000000000001</v>
      </c>
      <c r="H4" s="5">
        <v>60.024000000000001</v>
      </c>
      <c r="I4" s="5">
        <v>65.001599999999996</v>
      </c>
      <c r="J4" s="5">
        <v>69.979200000000006</v>
      </c>
      <c r="K4" s="5">
        <v>71.004000000000005</v>
      </c>
      <c r="L4" s="5">
        <v>75.005600000000001</v>
      </c>
      <c r="M4" s="5">
        <v>79.983199999999997</v>
      </c>
      <c r="N4" s="5">
        <v>79.983199999999997</v>
      </c>
      <c r="O4" s="5">
        <v>79.983199999999997</v>
      </c>
      <c r="P4" s="5">
        <v>79.983199999999997</v>
      </c>
      <c r="Q4" s="5">
        <v>79.983199999999997</v>
      </c>
      <c r="R4" s="5">
        <v>79.983199999999997</v>
      </c>
      <c r="T4" s="47"/>
      <c r="U4" s="7">
        <v>600</v>
      </c>
      <c r="V4" s="8">
        <v>34.989600000000003</v>
      </c>
      <c r="W4" s="8">
        <v>34.989600000000003</v>
      </c>
      <c r="X4" s="8">
        <v>40.015999999999998</v>
      </c>
      <c r="Y4" s="8">
        <v>44.993600000000001</v>
      </c>
      <c r="Z4" s="8">
        <v>60.024000000000001</v>
      </c>
      <c r="AA4" s="8">
        <v>60.024000000000001</v>
      </c>
      <c r="AB4" s="8">
        <v>65.001599999999996</v>
      </c>
      <c r="AC4" s="8">
        <v>69.979200000000006</v>
      </c>
      <c r="AD4" s="8">
        <v>71.004000000000005</v>
      </c>
      <c r="AE4" s="8">
        <v>75.005600000000001</v>
      </c>
      <c r="AF4" s="8">
        <v>79.983199999999997</v>
      </c>
      <c r="AG4" s="8">
        <v>79.983199999999997</v>
      </c>
      <c r="AH4" s="8">
        <v>79.983199999999997</v>
      </c>
      <c r="AI4" s="8">
        <v>79.983199999999997</v>
      </c>
      <c r="AJ4" s="8">
        <v>79.983199999999997</v>
      </c>
      <c r="AK4" s="8">
        <v>79.983199999999997</v>
      </c>
    </row>
    <row r="5" spans="1:37" x14ac:dyDescent="0.25">
      <c r="A5" s="51"/>
      <c r="B5" s="17">
        <v>650</v>
      </c>
      <c r="C5" s="5">
        <v>42.992800000000003</v>
      </c>
      <c r="D5" s="5">
        <v>42.992800000000003</v>
      </c>
      <c r="E5" s="5">
        <v>42.992800000000003</v>
      </c>
      <c r="F5" s="5">
        <v>50.02</v>
      </c>
      <c r="G5" s="5">
        <v>65.001599999999996</v>
      </c>
      <c r="H5" s="5">
        <v>69.979200000000006</v>
      </c>
      <c r="I5" s="5">
        <v>75.005600000000001</v>
      </c>
      <c r="J5" s="5">
        <v>75.005600000000001</v>
      </c>
      <c r="K5" s="5">
        <v>79.983199999999997</v>
      </c>
      <c r="L5" s="5">
        <v>79.983199999999997</v>
      </c>
      <c r="M5" s="5">
        <v>99.991200000000006</v>
      </c>
      <c r="N5" s="5">
        <v>99.991200000000006</v>
      </c>
      <c r="O5" s="5">
        <v>99.991200000000006</v>
      </c>
      <c r="P5" s="5">
        <v>99.991200000000006</v>
      </c>
      <c r="Q5" s="5">
        <v>99.991200000000006</v>
      </c>
      <c r="R5" s="5">
        <v>99.991200000000006</v>
      </c>
      <c r="T5" s="47"/>
      <c r="U5" s="7">
        <v>650</v>
      </c>
      <c r="V5" s="8">
        <v>42.992800000000003</v>
      </c>
      <c r="W5" s="8">
        <v>42.992800000000003</v>
      </c>
      <c r="X5" s="8">
        <v>42.992800000000003</v>
      </c>
      <c r="Y5" s="8">
        <v>50.02</v>
      </c>
      <c r="Z5" s="8">
        <v>65.001599999999996</v>
      </c>
      <c r="AA5" s="8">
        <v>69.979200000000006</v>
      </c>
      <c r="AB5" s="8">
        <v>75.005600000000001</v>
      </c>
      <c r="AC5" s="8">
        <v>75.005600000000001</v>
      </c>
      <c r="AD5" s="8">
        <v>79.983199999999997</v>
      </c>
      <c r="AE5" s="8">
        <v>79.983199999999997</v>
      </c>
      <c r="AF5" s="8">
        <v>99.991200000000006</v>
      </c>
      <c r="AG5" s="8">
        <v>99.991200000000006</v>
      </c>
      <c r="AH5" s="8">
        <v>99.991200000000006</v>
      </c>
      <c r="AI5" s="8">
        <v>99.991200000000006</v>
      </c>
      <c r="AJ5" s="8">
        <v>99.991200000000006</v>
      </c>
      <c r="AK5" s="8">
        <v>99.991200000000006</v>
      </c>
    </row>
    <row r="6" spans="1:37" x14ac:dyDescent="0.25">
      <c r="A6" s="51"/>
      <c r="B6" s="17">
        <v>800</v>
      </c>
      <c r="C6" s="5">
        <v>44.993600000000001</v>
      </c>
      <c r="D6" s="5">
        <v>48.019199999999998</v>
      </c>
      <c r="E6" s="5">
        <v>48.019199999999998</v>
      </c>
      <c r="F6" s="5">
        <v>60.024000000000001</v>
      </c>
      <c r="G6" s="5">
        <v>63.976799999999997</v>
      </c>
      <c r="H6" s="5">
        <v>71.004000000000005</v>
      </c>
      <c r="I6" s="5">
        <v>75.9816</v>
      </c>
      <c r="J6" s="5">
        <v>81.007999999999996</v>
      </c>
      <c r="K6" s="5">
        <v>85.985600000000005</v>
      </c>
      <c r="L6" s="5">
        <v>91.012</v>
      </c>
      <c r="M6" s="5">
        <v>97.990399999999994</v>
      </c>
      <c r="N6" s="5">
        <v>103.0168</v>
      </c>
      <c r="O6" s="5">
        <v>105.0176</v>
      </c>
      <c r="P6" s="5">
        <v>107.9944</v>
      </c>
      <c r="Q6" s="5">
        <v>109.9952</v>
      </c>
      <c r="R6" s="5">
        <v>113.02079999999999</v>
      </c>
      <c r="T6" s="47"/>
      <c r="U6" s="7">
        <v>800</v>
      </c>
      <c r="V6" s="8">
        <v>44.993600000000001</v>
      </c>
      <c r="W6" s="8">
        <v>48.019199999999998</v>
      </c>
      <c r="X6" s="8">
        <v>48.019199999999998</v>
      </c>
      <c r="Y6" s="8">
        <v>60.024000000000001</v>
      </c>
      <c r="Z6" s="8">
        <v>63.976799999999997</v>
      </c>
      <c r="AA6" s="8">
        <v>71.004000000000005</v>
      </c>
      <c r="AB6" s="8">
        <v>75.9816</v>
      </c>
      <c r="AC6" s="8">
        <v>81.007999999999996</v>
      </c>
      <c r="AD6" s="8">
        <v>85.985600000000005</v>
      </c>
      <c r="AE6" s="8">
        <v>91.012</v>
      </c>
      <c r="AF6" s="8">
        <v>97.990399999999994</v>
      </c>
      <c r="AG6" s="8">
        <v>103.0168</v>
      </c>
      <c r="AH6" s="8">
        <v>105.0176</v>
      </c>
      <c r="AI6" s="8">
        <v>107.9944</v>
      </c>
      <c r="AJ6" s="8">
        <v>109.9952</v>
      </c>
      <c r="AK6" s="8">
        <v>113.02079999999999</v>
      </c>
    </row>
    <row r="7" spans="1:37" x14ac:dyDescent="0.25">
      <c r="A7" s="51"/>
      <c r="B7" s="17">
        <v>1000</v>
      </c>
      <c r="C7" s="5">
        <v>50.02</v>
      </c>
      <c r="D7" s="5">
        <v>58.023200000000003</v>
      </c>
      <c r="E7" s="5">
        <v>54.997599999999998</v>
      </c>
      <c r="F7" s="5">
        <v>67.978399999999993</v>
      </c>
      <c r="G7" s="5">
        <v>85.009600000000006</v>
      </c>
      <c r="H7" s="5">
        <v>85.009600000000006</v>
      </c>
      <c r="I7" s="5">
        <v>87.010400000000004</v>
      </c>
      <c r="J7" s="5">
        <v>91.012</v>
      </c>
      <c r="K7" s="5">
        <v>95.013599999999997</v>
      </c>
      <c r="L7" s="5">
        <v>99.015199999999993</v>
      </c>
      <c r="M7" s="5">
        <v>105.0176</v>
      </c>
      <c r="N7" s="5">
        <v>107.9944</v>
      </c>
      <c r="O7" s="5">
        <v>109.9952</v>
      </c>
      <c r="P7" s="5">
        <v>111.996</v>
      </c>
      <c r="Q7" s="5">
        <v>113.99679999999999</v>
      </c>
      <c r="R7" s="5">
        <v>115.99760000000001</v>
      </c>
      <c r="T7" s="47"/>
      <c r="U7" s="7">
        <v>1000</v>
      </c>
      <c r="V7" s="8">
        <v>50.02</v>
      </c>
      <c r="W7" s="8">
        <v>58.023200000000003</v>
      </c>
      <c r="X7" s="8">
        <v>54.997599999999998</v>
      </c>
      <c r="Y7" s="8">
        <v>67.978399999999993</v>
      </c>
      <c r="Z7" s="8">
        <v>85.009600000000006</v>
      </c>
      <c r="AA7" s="8">
        <v>85.009600000000006</v>
      </c>
      <c r="AB7" s="8">
        <v>87.010400000000004</v>
      </c>
      <c r="AC7" s="8">
        <v>91.012</v>
      </c>
      <c r="AD7" s="8">
        <v>95.013599999999997</v>
      </c>
      <c r="AE7" s="8">
        <v>99.015199999999993</v>
      </c>
      <c r="AF7" s="8">
        <v>105.0176</v>
      </c>
      <c r="AG7" s="8">
        <v>107.9944</v>
      </c>
      <c r="AH7" s="8">
        <v>109.9952</v>
      </c>
      <c r="AI7" s="8">
        <v>111.996</v>
      </c>
      <c r="AJ7" s="8">
        <v>113.99679999999999</v>
      </c>
      <c r="AK7" s="8">
        <v>115.99760000000001</v>
      </c>
    </row>
    <row r="8" spans="1:37" x14ac:dyDescent="0.25">
      <c r="A8" s="51"/>
      <c r="B8" s="17">
        <v>1200</v>
      </c>
      <c r="C8" s="5">
        <v>54.021599999999999</v>
      </c>
      <c r="D8" s="5">
        <v>54.021599999999999</v>
      </c>
      <c r="E8" s="5">
        <v>65.977599999999995</v>
      </c>
      <c r="F8" s="5">
        <v>79.983199999999997</v>
      </c>
      <c r="G8" s="5">
        <v>105.0176</v>
      </c>
      <c r="H8" s="5">
        <v>102.48</v>
      </c>
      <c r="I8" s="5">
        <v>87.986400000000003</v>
      </c>
      <c r="J8" s="5">
        <v>87.010400000000004</v>
      </c>
      <c r="K8" s="5">
        <v>87.986400000000003</v>
      </c>
      <c r="L8" s="5">
        <v>89.011200000000002</v>
      </c>
      <c r="M8" s="5">
        <v>91.012</v>
      </c>
      <c r="N8" s="5">
        <v>91.988</v>
      </c>
      <c r="O8" s="5">
        <v>93.012799999999999</v>
      </c>
      <c r="P8" s="5">
        <v>93.012799999999999</v>
      </c>
      <c r="Q8" s="5">
        <v>93.988799999999998</v>
      </c>
      <c r="R8" s="5">
        <v>93.988799999999998</v>
      </c>
      <c r="T8" s="47"/>
      <c r="U8" s="7">
        <v>1200</v>
      </c>
      <c r="V8" s="8">
        <v>54.021599999999999</v>
      </c>
      <c r="W8" s="8">
        <v>54.021599999999999</v>
      </c>
      <c r="X8" s="8">
        <v>65.977599999999995</v>
      </c>
      <c r="Y8" s="8">
        <v>79.983199999999997</v>
      </c>
      <c r="Z8" s="8">
        <v>105.0176</v>
      </c>
      <c r="AA8" s="8">
        <v>102.48</v>
      </c>
      <c r="AB8" s="8">
        <v>87.986400000000003</v>
      </c>
      <c r="AC8" s="8">
        <v>87.010400000000004</v>
      </c>
      <c r="AD8" s="8">
        <v>87.986400000000003</v>
      </c>
      <c r="AE8" s="8">
        <v>89.011200000000002</v>
      </c>
      <c r="AF8" s="8">
        <v>91.012</v>
      </c>
      <c r="AG8" s="8">
        <v>91.988</v>
      </c>
      <c r="AH8" s="8">
        <v>93.012799999999999</v>
      </c>
      <c r="AI8" s="8">
        <v>93.012799999999999</v>
      </c>
      <c r="AJ8" s="8">
        <v>93.988799999999998</v>
      </c>
      <c r="AK8" s="8">
        <v>93.988799999999998</v>
      </c>
    </row>
    <row r="9" spans="1:37" x14ac:dyDescent="0.25">
      <c r="A9" s="51"/>
      <c r="B9" s="17">
        <v>1400</v>
      </c>
      <c r="C9" s="5">
        <v>58.023200000000003</v>
      </c>
      <c r="D9" s="5">
        <v>58.023200000000003</v>
      </c>
      <c r="E9" s="5">
        <v>77.006399999999999</v>
      </c>
      <c r="F9" s="5">
        <v>89.987200000000001</v>
      </c>
      <c r="G9" s="5">
        <v>123.0248</v>
      </c>
      <c r="H9" s="5">
        <v>119.9992</v>
      </c>
      <c r="I9" s="5">
        <v>107.0184</v>
      </c>
      <c r="J9" s="5">
        <v>103.9928</v>
      </c>
      <c r="K9" s="5">
        <v>103.0168</v>
      </c>
      <c r="L9" s="5">
        <v>101.01600000000001</v>
      </c>
      <c r="M9" s="5">
        <v>99.015199999999993</v>
      </c>
      <c r="N9" s="5">
        <v>97.990399999999994</v>
      </c>
      <c r="O9" s="5">
        <v>97.014399999999995</v>
      </c>
      <c r="P9" s="5">
        <v>95.989599999999996</v>
      </c>
      <c r="Q9" s="5">
        <v>95.989599999999996</v>
      </c>
      <c r="R9" s="5">
        <v>95.013599999999997</v>
      </c>
      <c r="T9" s="47"/>
      <c r="U9" s="7">
        <v>1400</v>
      </c>
      <c r="V9" s="8">
        <v>58.023200000000003</v>
      </c>
      <c r="W9" s="8">
        <v>58.023200000000003</v>
      </c>
      <c r="X9" s="8">
        <v>77.006399999999999</v>
      </c>
      <c r="Y9" s="8">
        <v>89.987200000000001</v>
      </c>
      <c r="Z9" s="8">
        <v>123.0248</v>
      </c>
      <c r="AA9" s="8">
        <v>119.9992</v>
      </c>
      <c r="AB9" s="8">
        <v>107.0184</v>
      </c>
      <c r="AC9" s="8">
        <v>103.9928</v>
      </c>
      <c r="AD9" s="8">
        <v>103.0168</v>
      </c>
      <c r="AE9" s="8">
        <v>101.01600000000001</v>
      </c>
      <c r="AF9" s="8">
        <v>99.015199999999993</v>
      </c>
      <c r="AG9" s="8">
        <v>97.990399999999994</v>
      </c>
      <c r="AH9" s="8">
        <v>97.014399999999995</v>
      </c>
      <c r="AI9" s="8">
        <v>95.989599999999996</v>
      </c>
      <c r="AJ9" s="8">
        <v>95.989599999999996</v>
      </c>
      <c r="AK9" s="8">
        <v>95.013599999999997</v>
      </c>
    </row>
    <row r="10" spans="1:37" x14ac:dyDescent="0.25">
      <c r="A10" s="51"/>
      <c r="B10" s="17">
        <v>1600</v>
      </c>
      <c r="C10" s="5">
        <v>65.001599999999996</v>
      </c>
      <c r="D10" s="5">
        <v>69.979200000000006</v>
      </c>
      <c r="E10" s="5">
        <v>85.985600000000005</v>
      </c>
      <c r="F10" s="5">
        <v>103.9928</v>
      </c>
      <c r="G10" s="5">
        <v>128.00239999999999</v>
      </c>
      <c r="H10" s="5">
        <v>128.00239999999999</v>
      </c>
      <c r="I10" s="5">
        <v>117.9984</v>
      </c>
      <c r="J10" s="5">
        <v>101.992</v>
      </c>
      <c r="K10" s="5">
        <v>99.991200000000006</v>
      </c>
      <c r="L10" s="5">
        <v>99.015199999999993</v>
      </c>
      <c r="M10" s="5">
        <v>103.0168</v>
      </c>
      <c r="N10" s="5">
        <v>107.0184</v>
      </c>
      <c r="O10" s="5">
        <v>115.02160000000001</v>
      </c>
      <c r="P10" s="5">
        <v>117.9984</v>
      </c>
      <c r="Q10" s="5">
        <v>119.9992</v>
      </c>
      <c r="R10" s="5">
        <v>124.9768</v>
      </c>
      <c r="T10" s="47"/>
      <c r="U10" s="7">
        <v>1600</v>
      </c>
      <c r="V10" s="8">
        <v>65.001599999999996</v>
      </c>
      <c r="W10" s="8">
        <v>69.979200000000006</v>
      </c>
      <c r="X10" s="8">
        <v>85.985600000000005</v>
      </c>
      <c r="Y10" s="8">
        <v>103.9928</v>
      </c>
      <c r="Z10" s="8">
        <v>128.00239999999999</v>
      </c>
      <c r="AA10" s="8">
        <v>128.00239999999999</v>
      </c>
      <c r="AB10" s="8">
        <v>117.9984</v>
      </c>
      <c r="AC10" s="8">
        <v>101.992</v>
      </c>
      <c r="AD10" s="8">
        <v>99.991200000000006</v>
      </c>
      <c r="AE10" s="8">
        <v>99.015199999999993</v>
      </c>
      <c r="AF10" s="8">
        <v>103.0168</v>
      </c>
      <c r="AG10" s="8">
        <v>107.0184</v>
      </c>
      <c r="AH10" s="8">
        <v>115.02160000000001</v>
      </c>
      <c r="AI10" s="8">
        <v>117.9984</v>
      </c>
      <c r="AJ10" s="8">
        <v>119.9992</v>
      </c>
      <c r="AK10" s="8">
        <v>124.9768</v>
      </c>
    </row>
    <row r="11" spans="1:37" x14ac:dyDescent="0.25">
      <c r="A11" s="51"/>
      <c r="B11" s="17">
        <v>1800</v>
      </c>
      <c r="C11" s="5">
        <v>79.983199999999997</v>
      </c>
      <c r="D11" s="5">
        <v>89.987200000000001</v>
      </c>
      <c r="E11" s="5">
        <v>95.989599999999996</v>
      </c>
      <c r="F11" s="5">
        <v>105.0176</v>
      </c>
      <c r="G11" s="5">
        <v>132.00399999999999</v>
      </c>
      <c r="H11" s="5">
        <v>122</v>
      </c>
      <c r="I11" s="5">
        <v>111.996</v>
      </c>
      <c r="J11" s="5">
        <v>109.9952</v>
      </c>
      <c r="K11" s="5">
        <v>109.0192</v>
      </c>
      <c r="L11" s="5">
        <v>107.9944</v>
      </c>
      <c r="M11" s="5">
        <v>113.02079999999999</v>
      </c>
      <c r="N11" s="5">
        <v>119.0232</v>
      </c>
      <c r="O11" s="5">
        <v>122</v>
      </c>
      <c r="P11" s="5">
        <v>126.0016</v>
      </c>
      <c r="Q11" s="5">
        <v>138.98240000000001</v>
      </c>
      <c r="R11" s="5">
        <v>142.98400000000001</v>
      </c>
      <c r="T11" s="47"/>
      <c r="U11" s="7">
        <v>1800</v>
      </c>
      <c r="V11" s="8">
        <v>79.983199999999997</v>
      </c>
      <c r="W11" s="8">
        <v>89.987200000000001</v>
      </c>
      <c r="X11" s="8">
        <v>95.989599999999996</v>
      </c>
      <c r="Y11" s="8">
        <v>105.0176</v>
      </c>
      <c r="Z11" s="8">
        <v>132.00399999999999</v>
      </c>
      <c r="AA11" s="8">
        <v>122</v>
      </c>
      <c r="AB11" s="8">
        <v>111.996</v>
      </c>
      <c r="AC11" s="8">
        <v>109.9952</v>
      </c>
      <c r="AD11" s="8">
        <v>109.0192</v>
      </c>
      <c r="AE11" s="8">
        <v>107.9944</v>
      </c>
      <c r="AF11" s="8">
        <v>113.02079999999999</v>
      </c>
      <c r="AG11" s="8">
        <v>119.0232</v>
      </c>
      <c r="AH11" s="8">
        <v>122</v>
      </c>
      <c r="AI11" s="8">
        <v>126.0016</v>
      </c>
      <c r="AJ11" s="8">
        <v>138.98240000000001</v>
      </c>
      <c r="AK11" s="8">
        <v>142.98400000000001</v>
      </c>
    </row>
    <row r="12" spans="1:37" x14ac:dyDescent="0.25">
      <c r="A12" s="51"/>
      <c r="B12" s="17">
        <v>2000</v>
      </c>
      <c r="C12" s="5">
        <v>95.013599999999997</v>
      </c>
      <c r="D12" s="5">
        <v>97.014399999999995</v>
      </c>
      <c r="E12" s="5">
        <v>109.9952</v>
      </c>
      <c r="F12" s="5">
        <v>115.99760000000001</v>
      </c>
      <c r="G12" s="5">
        <v>134.98079999999999</v>
      </c>
      <c r="H12" s="5">
        <v>134.98079999999999</v>
      </c>
      <c r="I12" s="5">
        <v>130.00319999999999</v>
      </c>
      <c r="J12" s="5">
        <v>126.9776</v>
      </c>
      <c r="K12" s="5">
        <v>124.9768</v>
      </c>
      <c r="L12" s="5">
        <v>115.02160000000001</v>
      </c>
      <c r="M12" s="5">
        <v>109.9952</v>
      </c>
      <c r="N12" s="5">
        <v>109.9952</v>
      </c>
      <c r="O12" s="5">
        <v>109.9952</v>
      </c>
      <c r="P12" s="5">
        <v>134.98079999999999</v>
      </c>
      <c r="Q12" s="5">
        <v>140.00720000000001</v>
      </c>
      <c r="R12" s="5">
        <v>144.00880000000001</v>
      </c>
      <c r="T12" s="47"/>
      <c r="U12" s="7">
        <v>2000</v>
      </c>
      <c r="V12" s="8">
        <v>95.013599999999997</v>
      </c>
      <c r="W12" s="8">
        <v>97.014399999999995</v>
      </c>
      <c r="X12" s="8">
        <v>109.9952</v>
      </c>
      <c r="Y12" s="8">
        <v>115.99760000000001</v>
      </c>
      <c r="Z12" s="8">
        <v>134.98079999999999</v>
      </c>
      <c r="AA12" s="8">
        <v>134.98079999999999</v>
      </c>
      <c r="AB12" s="8">
        <v>130.00319999999999</v>
      </c>
      <c r="AC12" s="8">
        <v>126.9776</v>
      </c>
      <c r="AD12" s="8">
        <v>124.9768</v>
      </c>
      <c r="AE12" s="8">
        <v>115.02160000000001</v>
      </c>
      <c r="AF12" s="8">
        <v>109.9952</v>
      </c>
      <c r="AG12" s="8">
        <v>109.9952</v>
      </c>
      <c r="AH12" s="8">
        <v>109.9952</v>
      </c>
      <c r="AI12" s="8">
        <v>134.98079999999999</v>
      </c>
      <c r="AJ12" s="8">
        <v>140.00720000000001</v>
      </c>
      <c r="AK12" s="8">
        <v>144.00880000000001</v>
      </c>
    </row>
    <row r="13" spans="1:37" x14ac:dyDescent="0.25">
      <c r="A13" s="51"/>
      <c r="B13" s="17">
        <v>2200</v>
      </c>
      <c r="C13" s="5">
        <v>99.991200000000006</v>
      </c>
      <c r="D13" s="5">
        <v>105.0176</v>
      </c>
      <c r="E13" s="5">
        <v>115.99760000000001</v>
      </c>
      <c r="F13" s="5">
        <v>124.9768</v>
      </c>
      <c r="G13" s="5">
        <v>134.98079999999999</v>
      </c>
      <c r="H13" s="5">
        <v>134.98079999999999</v>
      </c>
      <c r="I13" s="5">
        <v>134.98079999999999</v>
      </c>
      <c r="J13" s="5">
        <v>130.00319999999999</v>
      </c>
      <c r="K13" s="5">
        <v>126.9776</v>
      </c>
      <c r="L13" s="5">
        <v>122.488</v>
      </c>
      <c r="M13" s="5">
        <v>115.02160000000001</v>
      </c>
      <c r="N13" s="5">
        <v>122.976</v>
      </c>
      <c r="O13" s="5">
        <v>126.9776</v>
      </c>
      <c r="P13" s="5">
        <v>136.00559999999999</v>
      </c>
      <c r="Q13" s="5">
        <v>142.00800000000001</v>
      </c>
      <c r="R13" s="5">
        <v>144.98480000000001</v>
      </c>
      <c r="T13" s="47"/>
      <c r="U13" s="7">
        <v>2200</v>
      </c>
      <c r="V13" s="8">
        <v>99.991200000000006</v>
      </c>
      <c r="W13" s="8">
        <v>105.0176</v>
      </c>
      <c r="X13" s="8">
        <v>115.99760000000001</v>
      </c>
      <c r="Y13" s="8">
        <v>124.9768</v>
      </c>
      <c r="Z13" s="8">
        <v>134.98079999999999</v>
      </c>
      <c r="AA13" s="8">
        <v>134.98079999999999</v>
      </c>
      <c r="AB13" s="8">
        <v>134.98079999999999</v>
      </c>
      <c r="AC13" s="8">
        <v>130.00319999999999</v>
      </c>
      <c r="AD13" s="8">
        <v>126.9776</v>
      </c>
      <c r="AE13" s="8">
        <v>122.488</v>
      </c>
      <c r="AF13" s="8">
        <v>115.02160000000001</v>
      </c>
      <c r="AG13" s="8">
        <v>122.976</v>
      </c>
      <c r="AH13" s="8">
        <v>126.9776</v>
      </c>
      <c r="AI13" s="8">
        <v>136.00559999999999</v>
      </c>
      <c r="AJ13" s="8">
        <v>142.00800000000001</v>
      </c>
      <c r="AK13" s="8">
        <v>144.98480000000001</v>
      </c>
    </row>
    <row r="14" spans="1:37" x14ac:dyDescent="0.25">
      <c r="A14" s="51"/>
      <c r="B14" s="17">
        <v>2400</v>
      </c>
      <c r="C14" s="5">
        <v>105.0176</v>
      </c>
      <c r="D14" s="5">
        <v>109.9952</v>
      </c>
      <c r="E14" s="5">
        <v>115.99760000000001</v>
      </c>
      <c r="F14" s="5">
        <v>134.98079999999999</v>
      </c>
      <c r="G14" s="5">
        <v>126.9776</v>
      </c>
      <c r="H14" s="5">
        <v>119.9992</v>
      </c>
      <c r="I14" s="5">
        <v>119.9992</v>
      </c>
      <c r="J14" s="5">
        <v>119.9992</v>
      </c>
      <c r="K14" s="5">
        <v>115.02160000000001</v>
      </c>
      <c r="L14" s="5">
        <v>117.5104</v>
      </c>
      <c r="M14" s="5">
        <v>119.9992</v>
      </c>
      <c r="N14" s="5">
        <v>134.98079999999999</v>
      </c>
      <c r="O14" s="5">
        <v>136.00559999999999</v>
      </c>
      <c r="P14" s="5">
        <v>142.98400000000001</v>
      </c>
      <c r="Q14" s="5">
        <v>152.012</v>
      </c>
      <c r="R14" s="5">
        <v>154.0128</v>
      </c>
      <c r="T14" s="47"/>
      <c r="U14" s="7">
        <v>2400</v>
      </c>
      <c r="V14" s="8">
        <v>105.0176</v>
      </c>
      <c r="W14" s="8">
        <v>109.9952</v>
      </c>
      <c r="X14" s="8">
        <v>115.99760000000001</v>
      </c>
      <c r="Y14" s="8">
        <v>134.98079999999999</v>
      </c>
      <c r="Z14" s="8">
        <v>126.9776</v>
      </c>
      <c r="AA14" s="8">
        <v>119.9992</v>
      </c>
      <c r="AB14" s="8">
        <v>119.9992</v>
      </c>
      <c r="AC14" s="8">
        <v>119.9992</v>
      </c>
      <c r="AD14" s="8">
        <v>115.02160000000001</v>
      </c>
      <c r="AE14" s="8">
        <v>117.5104</v>
      </c>
      <c r="AF14" s="8">
        <v>119.9992</v>
      </c>
      <c r="AG14" s="8">
        <v>134.98079999999999</v>
      </c>
      <c r="AH14" s="8">
        <v>136.00559999999999</v>
      </c>
      <c r="AI14" s="8">
        <v>142.98400000000001</v>
      </c>
      <c r="AJ14" s="8">
        <v>152.012</v>
      </c>
      <c r="AK14" s="8">
        <v>154.0128</v>
      </c>
    </row>
    <row r="15" spans="1:37" x14ac:dyDescent="0.25">
      <c r="A15" s="51"/>
      <c r="B15" s="17">
        <v>2600</v>
      </c>
      <c r="C15" s="5">
        <v>109.9952</v>
      </c>
      <c r="D15" s="5">
        <v>115.02160000000001</v>
      </c>
      <c r="E15" s="5">
        <v>115.02160000000001</v>
      </c>
      <c r="F15" s="5">
        <v>124.0008</v>
      </c>
      <c r="G15" s="5">
        <v>126.9776</v>
      </c>
      <c r="H15" s="5">
        <v>121.024</v>
      </c>
      <c r="I15" s="5">
        <v>119.9992</v>
      </c>
      <c r="J15" s="5">
        <v>119.9992</v>
      </c>
      <c r="K15" s="5">
        <v>119.9992</v>
      </c>
      <c r="L15" s="5">
        <v>119.0232</v>
      </c>
      <c r="M15" s="5">
        <v>124.9768</v>
      </c>
      <c r="N15" s="5">
        <v>140.00720000000001</v>
      </c>
      <c r="O15" s="5">
        <v>144.98480000000001</v>
      </c>
      <c r="P15" s="5">
        <v>150.0112</v>
      </c>
      <c r="Q15" s="5">
        <v>160.01519999999999</v>
      </c>
      <c r="R15" s="5">
        <v>160.01519999999999</v>
      </c>
      <c r="T15" s="47"/>
      <c r="U15" s="7">
        <v>2600</v>
      </c>
      <c r="V15" s="8">
        <v>109.9952</v>
      </c>
      <c r="W15" s="8">
        <v>115.02160000000001</v>
      </c>
      <c r="X15" s="8">
        <v>115.02160000000001</v>
      </c>
      <c r="Y15" s="8">
        <v>124.0008</v>
      </c>
      <c r="Z15" s="8">
        <v>126.9776</v>
      </c>
      <c r="AA15" s="8">
        <v>121.024</v>
      </c>
      <c r="AB15" s="8">
        <v>119.9992</v>
      </c>
      <c r="AC15" s="8">
        <v>119.9992</v>
      </c>
      <c r="AD15" s="8">
        <v>119.9992</v>
      </c>
      <c r="AE15" s="8">
        <v>119.0232</v>
      </c>
      <c r="AF15" s="8">
        <v>124.9768</v>
      </c>
      <c r="AG15" s="8">
        <v>140.00720000000001</v>
      </c>
      <c r="AH15" s="8">
        <v>144.98480000000001</v>
      </c>
      <c r="AI15" s="8">
        <v>150.0112</v>
      </c>
      <c r="AJ15" s="8">
        <v>160.01519999999999</v>
      </c>
      <c r="AK15" s="8">
        <v>160.01519999999999</v>
      </c>
    </row>
    <row r="16" spans="1:37" x14ac:dyDescent="0.25">
      <c r="A16" s="51"/>
      <c r="B16" s="17">
        <v>2700</v>
      </c>
      <c r="C16" s="5">
        <v>115.02160000000001</v>
      </c>
      <c r="D16" s="5">
        <v>119.9992</v>
      </c>
      <c r="E16" s="5">
        <v>113.99679999999999</v>
      </c>
      <c r="F16" s="5">
        <v>122.976</v>
      </c>
      <c r="G16" s="5">
        <v>132.97999999999999</v>
      </c>
      <c r="H16" s="5">
        <v>130.97919999999999</v>
      </c>
      <c r="I16" s="5">
        <v>127.51439999999999</v>
      </c>
      <c r="J16" s="5">
        <v>124.9768</v>
      </c>
      <c r="K16" s="5">
        <v>124.9768</v>
      </c>
      <c r="L16" s="5">
        <v>127.51439999999999</v>
      </c>
      <c r="M16" s="5">
        <v>130.00319999999999</v>
      </c>
      <c r="N16" s="5">
        <v>144.98480000000001</v>
      </c>
      <c r="O16" s="5">
        <v>152.012</v>
      </c>
      <c r="P16" s="5">
        <v>154.0128</v>
      </c>
      <c r="Q16" s="5">
        <v>160.01519999999999</v>
      </c>
      <c r="R16" s="5">
        <v>160.01519999999999</v>
      </c>
      <c r="T16" s="47"/>
      <c r="U16" s="7">
        <v>2700</v>
      </c>
      <c r="V16" s="8">
        <v>115.02160000000001</v>
      </c>
      <c r="W16" s="8">
        <v>119.9992</v>
      </c>
      <c r="X16" s="8">
        <v>113.99679999999999</v>
      </c>
      <c r="Y16" s="8">
        <v>122.976</v>
      </c>
      <c r="Z16" s="8">
        <v>132.97999999999999</v>
      </c>
      <c r="AA16" s="8">
        <v>130.97919999999999</v>
      </c>
      <c r="AB16" s="8">
        <v>127.51439999999999</v>
      </c>
      <c r="AC16" s="8">
        <v>124.9768</v>
      </c>
      <c r="AD16" s="8">
        <v>124.9768</v>
      </c>
      <c r="AE16" s="8">
        <v>127.51439999999999</v>
      </c>
      <c r="AF16" s="8">
        <v>130.00319999999999</v>
      </c>
      <c r="AG16" s="8">
        <v>144.98480000000001</v>
      </c>
      <c r="AH16" s="8">
        <v>152.012</v>
      </c>
      <c r="AI16" s="8">
        <v>154.0128</v>
      </c>
      <c r="AJ16" s="8">
        <v>160.01519999999999</v>
      </c>
      <c r="AK16" s="8">
        <v>160.01519999999999</v>
      </c>
    </row>
    <row r="17" spans="1:37" x14ac:dyDescent="0.25">
      <c r="A17" s="51"/>
      <c r="B17" s="17">
        <v>2800</v>
      </c>
      <c r="C17" s="5">
        <v>119.9992</v>
      </c>
      <c r="D17" s="5">
        <v>119.9992</v>
      </c>
      <c r="E17" s="5">
        <v>134.98079999999999</v>
      </c>
      <c r="F17" s="5">
        <v>121.024</v>
      </c>
      <c r="G17" s="5">
        <v>136.00559999999999</v>
      </c>
      <c r="H17" s="5">
        <v>142.98400000000001</v>
      </c>
      <c r="I17" s="5">
        <v>140.00720000000001</v>
      </c>
      <c r="J17" s="5">
        <v>134.98079999999999</v>
      </c>
      <c r="K17" s="5">
        <v>134.98079999999999</v>
      </c>
      <c r="L17" s="5">
        <v>137.51840000000001</v>
      </c>
      <c r="M17" s="5">
        <v>140.00720000000001</v>
      </c>
      <c r="N17" s="5">
        <v>154.9888</v>
      </c>
      <c r="O17" s="5">
        <v>154.9888</v>
      </c>
      <c r="P17" s="5">
        <v>160.01519999999999</v>
      </c>
      <c r="Q17" s="5">
        <v>160.01519999999999</v>
      </c>
      <c r="R17" s="5">
        <v>160.01519999999999</v>
      </c>
      <c r="T17" s="47"/>
      <c r="U17" s="7">
        <v>2800</v>
      </c>
      <c r="V17" s="8">
        <v>119.9992</v>
      </c>
      <c r="W17" s="8">
        <v>119.9992</v>
      </c>
      <c r="X17" s="8">
        <v>134.98079999999999</v>
      </c>
      <c r="Y17" s="8">
        <v>121.024</v>
      </c>
      <c r="Z17" s="8">
        <v>136.00559999999999</v>
      </c>
      <c r="AA17" s="8">
        <v>142.98400000000001</v>
      </c>
      <c r="AB17" s="8">
        <v>140.00720000000001</v>
      </c>
      <c r="AC17" s="8">
        <v>134.98079999999999</v>
      </c>
      <c r="AD17" s="8">
        <v>134.98079999999999</v>
      </c>
      <c r="AE17" s="8">
        <v>137.51840000000001</v>
      </c>
      <c r="AF17" s="8">
        <v>140.00720000000001</v>
      </c>
      <c r="AG17" s="8">
        <v>154.9888</v>
      </c>
      <c r="AH17" s="8">
        <v>154.9888</v>
      </c>
      <c r="AI17" s="8">
        <v>160.01519999999999</v>
      </c>
      <c r="AJ17" s="8">
        <v>160.01519999999999</v>
      </c>
      <c r="AK17" s="8">
        <v>160.01519999999999</v>
      </c>
    </row>
    <row r="18" spans="1:37" x14ac:dyDescent="0.25">
      <c r="A18" s="51"/>
      <c r="B18" s="17">
        <v>2900</v>
      </c>
      <c r="C18" s="5">
        <v>115.02160000000001</v>
      </c>
      <c r="D18" s="5">
        <v>115.02160000000001</v>
      </c>
      <c r="E18" s="5">
        <v>119.9992</v>
      </c>
      <c r="F18" s="5">
        <v>130.00319999999999</v>
      </c>
      <c r="G18" s="5">
        <v>140.00720000000001</v>
      </c>
      <c r="H18" s="5">
        <v>154.9888</v>
      </c>
      <c r="I18" s="5">
        <v>150.0112</v>
      </c>
      <c r="J18" s="5">
        <v>150.0112</v>
      </c>
      <c r="K18" s="5">
        <v>150.0112</v>
      </c>
      <c r="L18" s="5">
        <v>154.9888</v>
      </c>
      <c r="M18" s="5">
        <v>160.01519999999999</v>
      </c>
      <c r="N18" s="5">
        <v>160.01519999999999</v>
      </c>
      <c r="O18" s="5">
        <v>160.01519999999999</v>
      </c>
      <c r="P18" s="5">
        <v>160.01519999999999</v>
      </c>
      <c r="Q18" s="5">
        <v>160.01519999999999</v>
      </c>
      <c r="R18" s="5">
        <v>160.01519999999999</v>
      </c>
      <c r="T18" s="47"/>
      <c r="U18" s="7">
        <v>2900</v>
      </c>
      <c r="V18" s="8">
        <v>115.02160000000001</v>
      </c>
      <c r="W18" s="8">
        <v>115.02160000000001</v>
      </c>
      <c r="X18" s="8">
        <v>119.9992</v>
      </c>
      <c r="Y18" s="8">
        <v>130.00319999999999</v>
      </c>
      <c r="Z18" s="8">
        <v>140.00720000000001</v>
      </c>
      <c r="AA18" s="8">
        <v>154.9888</v>
      </c>
      <c r="AB18" s="8">
        <v>150.0112</v>
      </c>
      <c r="AC18" s="8">
        <v>150.0112</v>
      </c>
      <c r="AD18" s="8">
        <v>150.0112</v>
      </c>
      <c r="AE18" s="8">
        <v>154.9888</v>
      </c>
      <c r="AF18" s="8">
        <v>160.01519999999999</v>
      </c>
      <c r="AG18" s="8">
        <v>160.01519999999999</v>
      </c>
      <c r="AH18" s="8">
        <v>160.01519999999999</v>
      </c>
      <c r="AI18" s="8">
        <v>160.01519999999999</v>
      </c>
      <c r="AJ18" s="8">
        <v>160.01519999999999</v>
      </c>
      <c r="AK18" s="8">
        <v>160.01519999999999</v>
      </c>
    </row>
    <row r="19" spans="1:37" x14ac:dyDescent="0.25">
      <c r="A19" s="51"/>
      <c r="B19" s="17">
        <v>3000</v>
      </c>
      <c r="C19" s="5">
        <v>109.9952</v>
      </c>
      <c r="D19" s="5">
        <v>109.9952</v>
      </c>
      <c r="E19" s="5">
        <v>140.00720000000001</v>
      </c>
      <c r="F19" s="5">
        <v>140.00720000000001</v>
      </c>
      <c r="G19" s="5">
        <v>150.0112</v>
      </c>
      <c r="H19" s="5">
        <v>160.01519999999999</v>
      </c>
      <c r="I19" s="5">
        <v>160.01519999999999</v>
      </c>
      <c r="J19" s="5">
        <v>160.01519999999999</v>
      </c>
      <c r="K19" s="5">
        <v>160.01519999999999</v>
      </c>
      <c r="L19" s="5">
        <v>160.01519999999999</v>
      </c>
      <c r="M19" s="5">
        <v>160.01519999999999</v>
      </c>
      <c r="N19" s="5">
        <v>160.01519999999999</v>
      </c>
      <c r="O19" s="5">
        <v>160.01519999999999</v>
      </c>
      <c r="P19" s="5">
        <v>160.01519999999999</v>
      </c>
      <c r="Q19" s="5">
        <v>160.01519999999999</v>
      </c>
      <c r="R19" s="5">
        <v>160.01519999999999</v>
      </c>
      <c r="T19" s="47"/>
      <c r="U19" s="7">
        <v>3000</v>
      </c>
      <c r="V19" s="8">
        <v>109.9952</v>
      </c>
      <c r="W19" s="8">
        <v>109.9952</v>
      </c>
      <c r="X19" s="8">
        <v>140.00720000000001</v>
      </c>
      <c r="Y19" s="8">
        <v>140.00720000000001</v>
      </c>
      <c r="Z19" s="8">
        <v>150.0112</v>
      </c>
      <c r="AA19" s="8">
        <v>160.01519999999999</v>
      </c>
      <c r="AB19" s="8">
        <v>160.01519999999999</v>
      </c>
      <c r="AC19" s="8">
        <v>160.01519999999999</v>
      </c>
      <c r="AD19" s="8">
        <v>160.01519999999999</v>
      </c>
      <c r="AE19" s="8">
        <v>160.01519999999999</v>
      </c>
      <c r="AF19" s="8">
        <v>160.01519999999999</v>
      </c>
      <c r="AG19" s="8">
        <v>160.01519999999999</v>
      </c>
      <c r="AH19" s="8">
        <v>160.01519999999999</v>
      </c>
      <c r="AI19" s="8">
        <v>160.01519999999999</v>
      </c>
      <c r="AJ19" s="8">
        <v>160.01519999999999</v>
      </c>
      <c r="AK19" s="8">
        <v>160.01519999999999</v>
      </c>
    </row>
    <row r="20" spans="1:37" x14ac:dyDescent="0.25">
      <c r="A20" s="51"/>
      <c r="B20" s="17">
        <v>3200</v>
      </c>
      <c r="C20" s="5">
        <v>109.9952</v>
      </c>
      <c r="D20" s="5">
        <v>109.9952</v>
      </c>
      <c r="E20" s="5">
        <v>140.00720000000001</v>
      </c>
      <c r="F20" s="5">
        <v>140.00720000000001</v>
      </c>
      <c r="G20" s="5">
        <v>154.9888</v>
      </c>
      <c r="H20" s="5">
        <v>160.01519999999999</v>
      </c>
      <c r="I20" s="5">
        <v>160.01519999999999</v>
      </c>
      <c r="J20" s="5">
        <v>160.01519999999999</v>
      </c>
      <c r="K20" s="5">
        <v>160.01519999999999</v>
      </c>
      <c r="L20" s="5">
        <v>160.01519999999999</v>
      </c>
      <c r="M20" s="5">
        <v>160.01519999999999</v>
      </c>
      <c r="N20" s="5">
        <v>160.01519999999999</v>
      </c>
      <c r="O20" s="5">
        <v>160.01519999999999</v>
      </c>
      <c r="P20" s="5">
        <v>160.01519999999999</v>
      </c>
      <c r="Q20" s="5">
        <v>160.01519999999999</v>
      </c>
      <c r="R20" s="5">
        <v>160.01519999999999</v>
      </c>
      <c r="T20" s="47"/>
      <c r="U20" s="7">
        <v>3200</v>
      </c>
      <c r="V20" s="8">
        <v>109.9952</v>
      </c>
      <c r="W20" s="8">
        <v>109.9952</v>
      </c>
      <c r="X20" s="8">
        <v>140.00720000000001</v>
      </c>
      <c r="Y20" s="8">
        <v>140.00720000000001</v>
      </c>
      <c r="Z20" s="8">
        <v>154.9888</v>
      </c>
      <c r="AA20" s="8">
        <v>160.01519999999999</v>
      </c>
      <c r="AB20" s="8">
        <v>160.01519999999999</v>
      </c>
      <c r="AC20" s="8">
        <v>160.01519999999999</v>
      </c>
      <c r="AD20" s="8">
        <v>160.01519999999999</v>
      </c>
      <c r="AE20" s="8">
        <v>160.01519999999999</v>
      </c>
      <c r="AF20" s="8">
        <v>160.01519999999999</v>
      </c>
      <c r="AG20" s="8">
        <v>160.01519999999999</v>
      </c>
      <c r="AH20" s="8">
        <v>160.01519999999999</v>
      </c>
      <c r="AI20" s="8">
        <v>160.01519999999999</v>
      </c>
      <c r="AJ20" s="8">
        <v>160.01519999999999</v>
      </c>
      <c r="AK20" s="8">
        <v>160.01519999999999</v>
      </c>
    </row>
    <row r="21" spans="1:37" x14ac:dyDescent="0.25">
      <c r="A21" s="51"/>
      <c r="B21" s="17">
        <v>3500</v>
      </c>
      <c r="C21" s="5">
        <v>109.9952</v>
      </c>
      <c r="D21" s="5">
        <v>109.9952</v>
      </c>
      <c r="E21" s="5">
        <v>130.00319999999999</v>
      </c>
      <c r="F21" s="5">
        <v>140.00720000000001</v>
      </c>
      <c r="G21" s="5">
        <v>150.0112</v>
      </c>
      <c r="H21" s="5">
        <v>150.0112</v>
      </c>
      <c r="I21" s="5">
        <v>150.0112</v>
      </c>
      <c r="J21" s="5">
        <v>150.0112</v>
      </c>
      <c r="K21" s="5">
        <v>150.0112</v>
      </c>
      <c r="L21" s="5">
        <v>150.0112</v>
      </c>
      <c r="M21" s="5">
        <v>150.0112</v>
      </c>
      <c r="N21" s="5">
        <v>150.0112</v>
      </c>
      <c r="O21" s="5">
        <v>150.0112</v>
      </c>
      <c r="P21" s="5">
        <v>150.0112</v>
      </c>
      <c r="Q21" s="5">
        <v>150.0112</v>
      </c>
      <c r="R21" s="5">
        <v>150.0112</v>
      </c>
      <c r="T21" s="47"/>
      <c r="U21" s="7">
        <v>3500</v>
      </c>
      <c r="V21" s="8">
        <v>109.9952</v>
      </c>
      <c r="W21" s="8">
        <v>109.9952</v>
      </c>
      <c r="X21" s="8">
        <v>130.00319999999999</v>
      </c>
      <c r="Y21" s="8">
        <v>140.00720000000001</v>
      </c>
      <c r="Z21" s="8">
        <v>150.0112</v>
      </c>
      <c r="AA21" s="8">
        <v>150.0112</v>
      </c>
      <c r="AB21" s="8">
        <v>150.0112</v>
      </c>
      <c r="AC21" s="8">
        <v>150.0112</v>
      </c>
      <c r="AD21" s="8">
        <v>150.0112</v>
      </c>
      <c r="AE21" s="8">
        <v>150.0112</v>
      </c>
      <c r="AF21" s="8">
        <v>150.0112</v>
      </c>
      <c r="AG21" s="8">
        <v>150.0112</v>
      </c>
      <c r="AH21" s="8">
        <v>150.0112</v>
      </c>
      <c r="AI21" s="8">
        <v>150.0112</v>
      </c>
      <c r="AJ21" s="8">
        <v>150.0112</v>
      </c>
      <c r="AK21" s="8">
        <v>150.0112</v>
      </c>
    </row>
    <row r="24" spans="1:37" ht="15" customHeight="1" x14ac:dyDescent="0.25">
      <c r="A24" s="48" t="s">
        <v>17</v>
      </c>
      <c r="B24" s="48"/>
      <c r="C24" s="49" t="s">
        <v>10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T24" s="47" t="s">
        <v>0</v>
      </c>
      <c r="U24" s="47"/>
      <c r="V24" s="46" t="s">
        <v>10</v>
      </c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</row>
    <row r="25" spans="1:37" x14ac:dyDescent="0.25">
      <c r="A25" s="48"/>
      <c r="B25" s="48"/>
      <c r="C25" s="19">
        <v>0</v>
      </c>
      <c r="D25" s="19">
        <v>10</v>
      </c>
      <c r="E25" s="19">
        <v>20</v>
      </c>
      <c r="F25" s="19">
        <v>30</v>
      </c>
      <c r="G25" s="19">
        <v>45</v>
      </c>
      <c r="H25" s="19">
        <v>55</v>
      </c>
      <c r="I25" s="19">
        <v>65</v>
      </c>
      <c r="J25" s="19">
        <v>75</v>
      </c>
      <c r="K25" s="19">
        <v>85</v>
      </c>
      <c r="L25" s="19">
        <v>95</v>
      </c>
      <c r="M25" s="19">
        <v>110</v>
      </c>
      <c r="N25" s="19">
        <v>120</v>
      </c>
      <c r="O25" s="19">
        <v>125</v>
      </c>
      <c r="P25" s="19">
        <v>130</v>
      </c>
      <c r="Q25" s="19">
        <v>135</v>
      </c>
      <c r="R25" s="19">
        <v>140</v>
      </c>
      <c r="T25" s="47"/>
      <c r="U25" s="47"/>
      <c r="V25" s="7">
        <v>0</v>
      </c>
      <c r="W25" s="7">
        <v>10</v>
      </c>
      <c r="X25" s="7">
        <v>20</v>
      </c>
      <c r="Y25" s="7">
        <v>30</v>
      </c>
      <c r="Z25" s="7">
        <v>45</v>
      </c>
      <c r="AA25" s="7">
        <v>55</v>
      </c>
      <c r="AB25" s="7">
        <v>65</v>
      </c>
      <c r="AC25" s="7">
        <v>75</v>
      </c>
      <c r="AD25" s="7">
        <v>85</v>
      </c>
      <c r="AE25" s="7">
        <v>95</v>
      </c>
      <c r="AF25" s="7">
        <v>110</v>
      </c>
      <c r="AG25" s="7">
        <v>120</v>
      </c>
      <c r="AH25" s="7">
        <v>125</v>
      </c>
      <c r="AI25" s="7">
        <v>130</v>
      </c>
      <c r="AJ25" s="7">
        <v>135</v>
      </c>
      <c r="AK25" s="7">
        <v>140</v>
      </c>
    </row>
    <row r="26" spans="1:37" x14ac:dyDescent="0.25">
      <c r="A26" s="48" t="s">
        <v>7</v>
      </c>
      <c r="B26" s="19">
        <v>620</v>
      </c>
      <c r="C26" s="8">
        <f>_xll.Interp2dTab(-1,0,$C$2:$R$2,$B$3:$B$21,$C$3:$R$21,C$25,$B26,0)</f>
        <v>38.190880000000007</v>
      </c>
      <c r="D26" s="8">
        <f>_xll.Interp2dTab(-1,0,$C$2:$R$2,$B$3:$B$21,$C$3:$R$21,D$25,$B26,0)</f>
        <v>38.190880000000007</v>
      </c>
      <c r="E26" s="8">
        <f>_xll.Interp2dTab(-1,0,$C$2:$R$2,$B$3:$B$21,$C$3:$R$21,E$25,$B26,0)</f>
        <v>41.206720000000004</v>
      </c>
      <c r="F26" s="8">
        <f>_xll.Interp2dTab(-1,0,$C$2:$R$2,$B$3:$B$21,$C$3:$R$21,F$25,$B26,0)</f>
        <v>47.004159999999999</v>
      </c>
      <c r="G26" s="8">
        <f>_xll.Interp2dTab(-1,0,$C$2:$R$2,$B$3:$B$21,$C$3:$R$21,G$25,$B26,0)</f>
        <v>62.015039999999999</v>
      </c>
      <c r="H26" s="8">
        <f>_xll.Interp2dTab(-1,0,$C$2:$R$2,$B$3:$B$21,$C$3:$R$21,H$25,$B26,0)</f>
        <v>64.006079999999997</v>
      </c>
      <c r="I26" s="8">
        <f>_xll.Interp2dTab(-1,0,$C$2:$R$2,$B$3:$B$21,$C$3:$R$21,I$25,$B26,0)</f>
        <v>69.003199999999993</v>
      </c>
      <c r="J26" s="8">
        <f>_xll.Interp2dTab(-1,0,$C$2:$R$2,$B$3:$B$21,$C$3:$R$21,J$25,$B26,0)</f>
        <v>71.989760000000004</v>
      </c>
      <c r="K26" s="8">
        <f>_xll.Interp2dTab(-1,0,$C$2:$R$2,$B$3:$B$21,$C$3:$R$21,K$25,$B26,0)</f>
        <v>74.595680000000002</v>
      </c>
      <c r="L26" s="8">
        <f>_xll.Interp2dTab(-1,0,$C$2:$R$2,$B$3:$B$21,$C$3:$R$21,L$25,$B26,0)</f>
        <v>76.996639999999999</v>
      </c>
      <c r="M26" s="8">
        <f>_xll.Interp2dTab(-1,0,$C$2:$R$2,$B$3:$B$21,$C$3:$R$21,M$25,$B26,0)</f>
        <v>87.986400000000003</v>
      </c>
      <c r="N26" s="8">
        <f>_xll.Interp2dTab(-1,0,$C$2:$R$2,$B$3:$B$21,$C$3:$R$21,N$25,$B26,0)</f>
        <v>87.986400000000003</v>
      </c>
      <c r="O26" s="8">
        <f>_xll.Interp2dTab(-1,0,$C$2:$R$2,$B$3:$B$21,$C$3:$R$21,O$25,$B26,0)</f>
        <v>87.986400000000003</v>
      </c>
      <c r="P26" s="8">
        <f>_xll.Interp2dTab(-1,0,$C$2:$R$2,$B$3:$B$21,$C$3:$R$21,P$25,$B26,0)</f>
        <v>87.986400000000003</v>
      </c>
      <c r="Q26" s="8">
        <f>_xll.Interp2dTab(-1,0,$C$2:$R$2,$B$3:$B$21,$C$3:$R$21,Q$25,$B26,0)</f>
        <v>87.986400000000003</v>
      </c>
      <c r="R26" s="8">
        <f>_xll.Interp2dTab(-1,0,$C$2:$R$2,$B$3:$B$21,$C$3:$R$21,R$25,$B26,0)</f>
        <v>87.986400000000003</v>
      </c>
      <c r="T26" s="47" t="s">
        <v>7</v>
      </c>
      <c r="U26" s="7">
        <v>620</v>
      </c>
      <c r="V26" s="8">
        <v>38.190880000000007</v>
      </c>
      <c r="W26" s="8">
        <v>38.190880000000007</v>
      </c>
      <c r="X26" s="8">
        <v>41.206720000000004</v>
      </c>
      <c r="Y26" s="8">
        <v>47.004159999999999</v>
      </c>
      <c r="Z26" s="8">
        <v>62.015039999999999</v>
      </c>
      <c r="AA26" s="8">
        <v>64.006079999999997</v>
      </c>
      <c r="AB26" s="8">
        <v>69.003199999999993</v>
      </c>
      <c r="AC26" s="8">
        <v>71.989760000000004</v>
      </c>
      <c r="AD26" s="8">
        <v>74.595680000000002</v>
      </c>
      <c r="AE26" s="8">
        <v>76.996639999999999</v>
      </c>
      <c r="AF26" s="8">
        <v>87.986400000000003</v>
      </c>
      <c r="AG26" s="8">
        <v>87.986400000000003</v>
      </c>
      <c r="AH26" s="8">
        <v>87.986400000000003</v>
      </c>
      <c r="AI26" s="8">
        <v>87.986400000000003</v>
      </c>
      <c r="AJ26" s="8">
        <v>87.986400000000003</v>
      </c>
      <c r="AK26" s="8">
        <v>87.986400000000003</v>
      </c>
    </row>
    <row r="27" spans="1:37" x14ac:dyDescent="0.25">
      <c r="A27" s="48"/>
      <c r="B27" s="19">
        <v>650</v>
      </c>
      <c r="C27" s="8">
        <f>_xll.Interp2dTab(-1,0,$C$2:$R$2,$B$3:$B$21,$C$3:$R$21,C$25,$B27,0)</f>
        <v>42.992800000000003</v>
      </c>
      <c r="D27" s="8">
        <f>_xll.Interp2dTab(-1,0,$C$2:$R$2,$B$3:$B$21,$C$3:$R$21,D$25,$B27,0)</f>
        <v>42.992800000000003</v>
      </c>
      <c r="E27" s="8">
        <f>_xll.Interp2dTab(-1,0,$C$2:$R$2,$B$3:$B$21,$C$3:$R$21,E$25,$B27,0)</f>
        <v>42.992800000000003</v>
      </c>
      <c r="F27" s="8">
        <f>_xll.Interp2dTab(-1,0,$C$2:$R$2,$B$3:$B$21,$C$3:$R$21,F$25,$B27,0)</f>
        <v>50.02</v>
      </c>
      <c r="G27" s="8">
        <f>_xll.Interp2dTab(-1,0,$C$2:$R$2,$B$3:$B$21,$C$3:$R$21,G$25,$B27,0)</f>
        <v>65.001599999999996</v>
      </c>
      <c r="H27" s="8">
        <f>_xll.Interp2dTab(-1,0,$C$2:$R$2,$B$3:$B$21,$C$3:$R$21,H$25,$B27,0)</f>
        <v>69.979200000000006</v>
      </c>
      <c r="I27" s="8">
        <f>_xll.Interp2dTab(-1,0,$C$2:$R$2,$B$3:$B$21,$C$3:$R$21,I$25,$B27,0)</f>
        <v>75.005600000000001</v>
      </c>
      <c r="J27" s="8">
        <f>_xll.Interp2dTab(-1,0,$C$2:$R$2,$B$3:$B$21,$C$3:$R$21,J$25,$B27,0)</f>
        <v>75.005600000000001</v>
      </c>
      <c r="K27" s="8">
        <f>_xll.Interp2dTab(-1,0,$C$2:$R$2,$B$3:$B$21,$C$3:$R$21,K$25,$B27,0)</f>
        <v>79.983199999999997</v>
      </c>
      <c r="L27" s="8">
        <f>_xll.Interp2dTab(-1,0,$C$2:$R$2,$B$3:$B$21,$C$3:$R$21,L$25,$B27,0)</f>
        <v>79.983199999999997</v>
      </c>
      <c r="M27" s="8">
        <f>_xll.Interp2dTab(-1,0,$C$2:$R$2,$B$3:$B$21,$C$3:$R$21,M$25,$B27,0)</f>
        <v>99.991200000000006</v>
      </c>
      <c r="N27" s="8">
        <f>_xll.Interp2dTab(-1,0,$C$2:$R$2,$B$3:$B$21,$C$3:$R$21,N$25,$B27,0)</f>
        <v>99.991200000000006</v>
      </c>
      <c r="O27" s="8">
        <f>_xll.Interp2dTab(-1,0,$C$2:$R$2,$B$3:$B$21,$C$3:$R$21,O$25,$B27,0)</f>
        <v>99.991200000000006</v>
      </c>
      <c r="P27" s="8">
        <f>_xll.Interp2dTab(-1,0,$C$2:$R$2,$B$3:$B$21,$C$3:$R$21,P$25,$B27,0)</f>
        <v>99.991200000000006</v>
      </c>
      <c r="Q27" s="8">
        <f>_xll.Interp2dTab(-1,0,$C$2:$R$2,$B$3:$B$21,$C$3:$R$21,Q$25,$B27,0)</f>
        <v>99.991200000000006</v>
      </c>
      <c r="R27" s="8">
        <f>_xll.Interp2dTab(-1,0,$C$2:$R$2,$B$3:$B$21,$C$3:$R$21,R$25,$B27,0)</f>
        <v>99.991200000000006</v>
      </c>
      <c r="T27" s="47"/>
      <c r="U27" s="7">
        <v>650</v>
      </c>
      <c r="V27" s="8">
        <v>42.992800000000003</v>
      </c>
      <c r="W27" s="8">
        <v>42.992800000000003</v>
      </c>
      <c r="X27" s="8">
        <v>42.992800000000003</v>
      </c>
      <c r="Y27" s="8">
        <v>50.02</v>
      </c>
      <c r="Z27" s="8">
        <v>65.001599999999996</v>
      </c>
      <c r="AA27" s="8">
        <v>69.979200000000006</v>
      </c>
      <c r="AB27" s="8">
        <v>75.005600000000001</v>
      </c>
      <c r="AC27" s="8">
        <v>75.005600000000001</v>
      </c>
      <c r="AD27" s="8">
        <v>79.983199999999997</v>
      </c>
      <c r="AE27" s="8">
        <v>79.983199999999997</v>
      </c>
      <c r="AF27" s="8">
        <v>99.991200000000006</v>
      </c>
      <c r="AG27" s="8">
        <v>99.991200000000006</v>
      </c>
      <c r="AH27" s="8">
        <v>99.991200000000006</v>
      </c>
      <c r="AI27" s="8">
        <v>99.991200000000006</v>
      </c>
      <c r="AJ27" s="8">
        <v>99.991200000000006</v>
      </c>
      <c r="AK27" s="8">
        <v>99.991200000000006</v>
      </c>
    </row>
    <row r="28" spans="1:37" x14ac:dyDescent="0.25">
      <c r="A28" s="48"/>
      <c r="B28" s="19">
        <v>800</v>
      </c>
      <c r="C28" s="8">
        <f>_xll.Interp2dTab(-1,0,$C$2:$R$2,$B$3:$B$21,$C$3:$R$21,C$25,$B28,0)</f>
        <v>44.993600000000001</v>
      </c>
      <c r="D28" s="8">
        <f>_xll.Interp2dTab(-1,0,$C$2:$R$2,$B$3:$B$21,$C$3:$R$21,D$25,$B28,0)</f>
        <v>48.019199999999998</v>
      </c>
      <c r="E28" s="8">
        <f>_xll.Interp2dTab(-1,0,$C$2:$R$2,$B$3:$B$21,$C$3:$R$21,E$25,$B28,0)</f>
        <v>48.019199999999998</v>
      </c>
      <c r="F28" s="8">
        <f>_xll.Interp2dTab(-1,0,$C$2:$R$2,$B$3:$B$21,$C$3:$R$21,F$25,$B28,0)</f>
        <v>60.024000000000001</v>
      </c>
      <c r="G28" s="8">
        <f>_xll.Interp2dTab(-1,0,$C$2:$R$2,$B$3:$B$21,$C$3:$R$21,G$25,$B28,0)</f>
        <v>63.976799999999997</v>
      </c>
      <c r="H28" s="8">
        <f>_xll.Interp2dTab(-1,0,$C$2:$R$2,$B$3:$B$21,$C$3:$R$21,H$25,$B28,0)</f>
        <v>71.004000000000005</v>
      </c>
      <c r="I28" s="8">
        <f>_xll.Interp2dTab(-1,0,$C$2:$R$2,$B$3:$B$21,$C$3:$R$21,I$25,$B28,0)</f>
        <v>75.9816</v>
      </c>
      <c r="J28" s="8">
        <f>_xll.Interp2dTab(-1,0,$C$2:$R$2,$B$3:$B$21,$C$3:$R$21,J$25,$B28,0)</f>
        <v>81.007999999999996</v>
      </c>
      <c r="K28" s="8">
        <f>_xll.Interp2dTab(-1,0,$C$2:$R$2,$B$3:$B$21,$C$3:$R$21,K$25,$B28,0)</f>
        <v>85.985600000000005</v>
      </c>
      <c r="L28" s="8">
        <f>_xll.Interp2dTab(-1,0,$C$2:$R$2,$B$3:$B$21,$C$3:$R$21,L$25,$B28,0)</f>
        <v>91.012</v>
      </c>
      <c r="M28" s="8">
        <f>_xll.Interp2dTab(-1,0,$C$2:$R$2,$B$3:$B$21,$C$3:$R$21,M$25,$B28,0)</f>
        <v>97.990399999999994</v>
      </c>
      <c r="N28" s="8">
        <f>_xll.Interp2dTab(-1,0,$C$2:$R$2,$B$3:$B$21,$C$3:$R$21,N$25,$B28,0)</f>
        <v>103.0168</v>
      </c>
      <c r="O28" s="8">
        <f>_xll.Interp2dTab(-1,0,$C$2:$R$2,$B$3:$B$21,$C$3:$R$21,O$25,$B28,0)</f>
        <v>105.0176</v>
      </c>
      <c r="P28" s="8">
        <f>_xll.Interp2dTab(-1,0,$C$2:$R$2,$B$3:$B$21,$C$3:$R$21,P$25,$B28,0)</f>
        <v>107.9944</v>
      </c>
      <c r="Q28" s="8">
        <f>_xll.Interp2dTab(-1,0,$C$2:$R$2,$B$3:$B$21,$C$3:$R$21,Q$25,$B28,0)</f>
        <v>109.9952</v>
      </c>
      <c r="R28" s="8">
        <f>_xll.Interp2dTab(-1,0,$C$2:$R$2,$B$3:$B$21,$C$3:$R$21,R$25,$B28,0)</f>
        <v>113.02079999999999</v>
      </c>
      <c r="T28" s="47"/>
      <c r="U28" s="7">
        <v>800</v>
      </c>
      <c r="V28" s="8">
        <v>44.993600000000001</v>
      </c>
      <c r="W28" s="8">
        <v>48.019199999999998</v>
      </c>
      <c r="X28" s="8">
        <v>48.019199999999998</v>
      </c>
      <c r="Y28" s="8">
        <v>60.024000000000001</v>
      </c>
      <c r="Z28" s="8">
        <v>63.976799999999997</v>
      </c>
      <c r="AA28" s="8">
        <v>71.004000000000005</v>
      </c>
      <c r="AB28" s="8">
        <v>75.9816</v>
      </c>
      <c r="AC28" s="8">
        <v>81.007999999999996</v>
      </c>
      <c r="AD28" s="8">
        <v>85.985600000000005</v>
      </c>
      <c r="AE28" s="8">
        <v>91.012</v>
      </c>
      <c r="AF28" s="8">
        <v>97.990399999999994</v>
      </c>
      <c r="AG28" s="8">
        <v>103.0168</v>
      </c>
      <c r="AH28" s="8">
        <v>105.0176</v>
      </c>
      <c r="AI28" s="8">
        <v>107.9944</v>
      </c>
      <c r="AJ28" s="8">
        <v>109.9952</v>
      </c>
      <c r="AK28" s="8">
        <v>113.02079999999999</v>
      </c>
    </row>
    <row r="29" spans="1:37" x14ac:dyDescent="0.25">
      <c r="A29" s="48"/>
      <c r="B29" s="19">
        <v>1000</v>
      </c>
      <c r="C29" s="8">
        <f>_xll.Interp2dTab(-1,0,$C$2:$R$2,$B$3:$B$21,$C$3:$R$21,C$25,$B29,0)</f>
        <v>50.02</v>
      </c>
      <c r="D29" s="8">
        <f>_xll.Interp2dTab(-1,0,$C$2:$R$2,$B$3:$B$21,$C$3:$R$21,D$25,$B29,0)</f>
        <v>58.023200000000003</v>
      </c>
      <c r="E29" s="8">
        <f>_xll.Interp2dTab(-1,0,$C$2:$R$2,$B$3:$B$21,$C$3:$R$21,E$25,$B29,0)</f>
        <v>54.997599999999998</v>
      </c>
      <c r="F29" s="8">
        <f>_xll.Interp2dTab(-1,0,$C$2:$R$2,$B$3:$B$21,$C$3:$R$21,F$25,$B29,0)</f>
        <v>67.978399999999993</v>
      </c>
      <c r="G29" s="8">
        <f>_xll.Interp2dTab(-1,0,$C$2:$R$2,$B$3:$B$21,$C$3:$R$21,G$25,$B29,0)</f>
        <v>85.009600000000006</v>
      </c>
      <c r="H29" s="8">
        <f>_xll.Interp2dTab(-1,0,$C$2:$R$2,$B$3:$B$21,$C$3:$R$21,H$25,$B29,0)</f>
        <v>85.009600000000006</v>
      </c>
      <c r="I29" s="8">
        <f>_xll.Interp2dTab(-1,0,$C$2:$R$2,$B$3:$B$21,$C$3:$R$21,I$25,$B29,0)</f>
        <v>87.010400000000004</v>
      </c>
      <c r="J29" s="8">
        <f>_xll.Interp2dTab(-1,0,$C$2:$R$2,$B$3:$B$21,$C$3:$R$21,J$25,$B29,0)</f>
        <v>91.012</v>
      </c>
      <c r="K29" s="8">
        <f>_xll.Interp2dTab(-1,0,$C$2:$R$2,$B$3:$B$21,$C$3:$R$21,K$25,$B29,0)</f>
        <v>95.013599999999997</v>
      </c>
      <c r="L29" s="8">
        <f>_xll.Interp2dTab(-1,0,$C$2:$R$2,$B$3:$B$21,$C$3:$R$21,L$25,$B29,0)</f>
        <v>99.015199999999993</v>
      </c>
      <c r="M29" s="8">
        <f>_xll.Interp2dTab(-1,0,$C$2:$R$2,$B$3:$B$21,$C$3:$R$21,M$25,$B29,0)</f>
        <v>105.0176</v>
      </c>
      <c r="N29" s="8">
        <f>_xll.Interp2dTab(-1,0,$C$2:$R$2,$B$3:$B$21,$C$3:$R$21,N$25,$B29,0)</f>
        <v>107.9944</v>
      </c>
      <c r="O29" s="8">
        <f>_xll.Interp2dTab(-1,0,$C$2:$R$2,$B$3:$B$21,$C$3:$R$21,O$25,$B29,0)</f>
        <v>109.9952</v>
      </c>
      <c r="P29" s="8">
        <f>_xll.Interp2dTab(-1,0,$C$2:$R$2,$B$3:$B$21,$C$3:$R$21,P$25,$B29,0)</f>
        <v>111.996</v>
      </c>
      <c r="Q29" s="8">
        <f>_xll.Interp2dTab(-1,0,$C$2:$R$2,$B$3:$B$21,$C$3:$R$21,Q$25,$B29,0)</f>
        <v>113.99679999999999</v>
      </c>
      <c r="R29" s="8">
        <f>_xll.Interp2dTab(-1,0,$C$2:$R$2,$B$3:$B$21,$C$3:$R$21,R$25,$B29,0)</f>
        <v>115.99760000000001</v>
      </c>
      <c r="T29" s="47"/>
      <c r="U29" s="7">
        <v>1000</v>
      </c>
      <c r="V29" s="8">
        <v>50.02</v>
      </c>
      <c r="W29" s="8">
        <v>58.023200000000003</v>
      </c>
      <c r="X29" s="8">
        <v>54.997599999999998</v>
      </c>
      <c r="Y29" s="8">
        <v>67.978399999999993</v>
      </c>
      <c r="Z29" s="8">
        <v>85.009600000000006</v>
      </c>
      <c r="AA29" s="8">
        <v>85.009600000000006</v>
      </c>
      <c r="AB29" s="8">
        <v>87.010400000000004</v>
      </c>
      <c r="AC29" s="8">
        <v>91.012</v>
      </c>
      <c r="AD29" s="8">
        <v>95.013599999999997</v>
      </c>
      <c r="AE29" s="8">
        <v>99.015199999999993</v>
      </c>
      <c r="AF29" s="8">
        <v>105.0176</v>
      </c>
      <c r="AG29" s="8">
        <v>107.9944</v>
      </c>
      <c r="AH29" s="8">
        <v>109.9952</v>
      </c>
      <c r="AI29" s="8">
        <v>111.996</v>
      </c>
      <c r="AJ29" s="8">
        <v>113.99679999999999</v>
      </c>
      <c r="AK29" s="8">
        <v>115.99760000000001</v>
      </c>
    </row>
    <row r="30" spans="1:37" x14ac:dyDescent="0.25">
      <c r="A30" s="48"/>
      <c r="B30" s="19">
        <v>1200</v>
      </c>
      <c r="C30" s="8">
        <f>_xll.Interp2dTab(-1,0,$C$2:$R$2,$B$3:$B$21,$C$3:$R$21,C$25,$B30,0)</f>
        <v>54.021599999999999</v>
      </c>
      <c r="D30" s="8">
        <f>_xll.Interp2dTab(-1,0,$C$2:$R$2,$B$3:$B$21,$C$3:$R$21,D$25,$B30,0)</f>
        <v>54.021599999999999</v>
      </c>
      <c r="E30" s="8">
        <f>_xll.Interp2dTab(-1,0,$C$2:$R$2,$B$3:$B$21,$C$3:$R$21,E$25,$B30,0)</f>
        <v>65.977599999999995</v>
      </c>
      <c r="F30" s="8">
        <f>_xll.Interp2dTab(-1,0,$C$2:$R$2,$B$3:$B$21,$C$3:$R$21,F$25,$B30,0)</f>
        <v>79.983199999999997</v>
      </c>
      <c r="G30" s="8">
        <f>_xll.Interp2dTab(-1,0,$C$2:$R$2,$B$3:$B$21,$C$3:$R$21,G$25,$B30,0)</f>
        <v>105.0176</v>
      </c>
      <c r="H30" s="8">
        <f>_xll.Interp2dTab(-1,0,$C$2:$R$2,$B$3:$B$21,$C$3:$R$21,H$25,$B30,0)</f>
        <v>102.48</v>
      </c>
      <c r="I30" s="8">
        <f>_xll.Interp2dTab(-1,0,$C$2:$R$2,$B$3:$B$21,$C$3:$R$21,I$25,$B30,0)</f>
        <v>87.986400000000003</v>
      </c>
      <c r="J30" s="8">
        <f>_xll.Interp2dTab(-1,0,$C$2:$R$2,$B$3:$B$21,$C$3:$R$21,J$25,$B30,0)</f>
        <v>87.010400000000004</v>
      </c>
      <c r="K30" s="8">
        <f>_xll.Interp2dTab(-1,0,$C$2:$R$2,$B$3:$B$21,$C$3:$R$21,K$25,$B30,0)</f>
        <v>87.986400000000003</v>
      </c>
      <c r="L30" s="8">
        <f>_xll.Interp2dTab(-1,0,$C$2:$R$2,$B$3:$B$21,$C$3:$R$21,L$25,$B30,0)</f>
        <v>89.011200000000002</v>
      </c>
      <c r="M30" s="8">
        <f>_xll.Interp2dTab(-1,0,$C$2:$R$2,$B$3:$B$21,$C$3:$R$21,M$25,$B30,0)</f>
        <v>91.012</v>
      </c>
      <c r="N30" s="8">
        <f>_xll.Interp2dTab(-1,0,$C$2:$R$2,$B$3:$B$21,$C$3:$R$21,N$25,$B30,0)</f>
        <v>91.988</v>
      </c>
      <c r="O30" s="8">
        <f>_xll.Interp2dTab(-1,0,$C$2:$R$2,$B$3:$B$21,$C$3:$R$21,O$25,$B30,0)</f>
        <v>93.012799999999999</v>
      </c>
      <c r="P30" s="8">
        <f>_xll.Interp2dTab(-1,0,$C$2:$R$2,$B$3:$B$21,$C$3:$R$21,P$25,$B30,0)</f>
        <v>93.012799999999999</v>
      </c>
      <c r="Q30" s="8">
        <f>_xll.Interp2dTab(-1,0,$C$2:$R$2,$B$3:$B$21,$C$3:$R$21,Q$25,$B30,0)</f>
        <v>93.988799999999998</v>
      </c>
      <c r="R30" s="8">
        <f>_xll.Interp2dTab(-1,0,$C$2:$R$2,$B$3:$B$21,$C$3:$R$21,R$25,$B30,0)</f>
        <v>93.988799999999998</v>
      </c>
      <c r="T30" s="47"/>
      <c r="U30" s="7">
        <v>1200</v>
      </c>
      <c r="V30" s="8">
        <v>54.021599999999999</v>
      </c>
      <c r="W30" s="8">
        <v>54.021599999999999</v>
      </c>
      <c r="X30" s="8">
        <v>65.977599999999995</v>
      </c>
      <c r="Y30" s="8">
        <v>79.983199999999997</v>
      </c>
      <c r="Z30" s="8">
        <v>105.0176</v>
      </c>
      <c r="AA30" s="8">
        <v>102.48</v>
      </c>
      <c r="AB30" s="8">
        <v>87.986400000000003</v>
      </c>
      <c r="AC30" s="8">
        <v>87.010400000000004</v>
      </c>
      <c r="AD30" s="8">
        <v>87.986400000000003</v>
      </c>
      <c r="AE30" s="8">
        <v>89.011200000000002</v>
      </c>
      <c r="AF30" s="8">
        <v>91.012</v>
      </c>
      <c r="AG30" s="8">
        <v>91.988</v>
      </c>
      <c r="AH30" s="8">
        <v>93.012799999999999</v>
      </c>
      <c r="AI30" s="8">
        <v>93.012799999999999</v>
      </c>
      <c r="AJ30" s="8">
        <v>93.988799999999998</v>
      </c>
      <c r="AK30" s="8">
        <v>93.988799999999998</v>
      </c>
    </row>
    <row r="31" spans="1:37" x14ac:dyDescent="0.25">
      <c r="A31" s="48"/>
      <c r="B31" s="19">
        <v>1400</v>
      </c>
      <c r="C31" s="8">
        <f>_xll.Interp2dTab(-1,0,$C$2:$R$2,$B$3:$B$21,$C$3:$R$21,C$25,$B31,0)</f>
        <v>58.023200000000003</v>
      </c>
      <c r="D31" s="8">
        <f>_xll.Interp2dTab(-1,0,$C$2:$R$2,$B$3:$B$21,$C$3:$R$21,D$25,$B31,0)</f>
        <v>58.023200000000003</v>
      </c>
      <c r="E31" s="8">
        <f>_xll.Interp2dTab(-1,0,$C$2:$R$2,$B$3:$B$21,$C$3:$R$21,E$25,$B31,0)</f>
        <v>77.006399999999999</v>
      </c>
      <c r="F31" s="8">
        <f>_xll.Interp2dTab(-1,0,$C$2:$R$2,$B$3:$B$21,$C$3:$R$21,F$25,$B31,0)</f>
        <v>89.987200000000001</v>
      </c>
      <c r="G31" s="8">
        <f>_xll.Interp2dTab(-1,0,$C$2:$R$2,$B$3:$B$21,$C$3:$R$21,G$25,$B31,0)</f>
        <v>123.0248</v>
      </c>
      <c r="H31" s="8">
        <f>_xll.Interp2dTab(-1,0,$C$2:$R$2,$B$3:$B$21,$C$3:$R$21,H$25,$B31,0)</f>
        <v>119.9992</v>
      </c>
      <c r="I31" s="8">
        <f>_xll.Interp2dTab(-1,0,$C$2:$R$2,$B$3:$B$21,$C$3:$R$21,I$25,$B31,0)</f>
        <v>107.0184</v>
      </c>
      <c r="J31" s="8">
        <f>_xll.Interp2dTab(-1,0,$C$2:$R$2,$B$3:$B$21,$C$3:$R$21,J$25,$B31,0)</f>
        <v>103.9928</v>
      </c>
      <c r="K31" s="8">
        <f>_xll.Interp2dTab(-1,0,$C$2:$R$2,$B$3:$B$21,$C$3:$R$21,K$25,$B31,0)</f>
        <v>103.0168</v>
      </c>
      <c r="L31" s="8">
        <f>_xll.Interp2dTab(-1,0,$C$2:$R$2,$B$3:$B$21,$C$3:$R$21,L$25,$B31,0)</f>
        <v>101.01600000000001</v>
      </c>
      <c r="M31" s="8">
        <f>_xll.Interp2dTab(-1,0,$C$2:$R$2,$B$3:$B$21,$C$3:$R$21,M$25,$B31,0)</f>
        <v>99.015199999999993</v>
      </c>
      <c r="N31" s="8">
        <f>_xll.Interp2dTab(-1,0,$C$2:$R$2,$B$3:$B$21,$C$3:$R$21,N$25,$B31,0)</f>
        <v>97.990399999999994</v>
      </c>
      <c r="O31" s="8">
        <f>_xll.Interp2dTab(-1,0,$C$2:$R$2,$B$3:$B$21,$C$3:$R$21,O$25,$B31,0)</f>
        <v>97.014399999999995</v>
      </c>
      <c r="P31" s="8">
        <f>_xll.Interp2dTab(-1,0,$C$2:$R$2,$B$3:$B$21,$C$3:$R$21,P$25,$B31,0)</f>
        <v>95.989599999999996</v>
      </c>
      <c r="Q31" s="8">
        <f>_xll.Interp2dTab(-1,0,$C$2:$R$2,$B$3:$B$21,$C$3:$R$21,Q$25,$B31,0)</f>
        <v>95.989599999999996</v>
      </c>
      <c r="R31" s="8">
        <f>_xll.Interp2dTab(-1,0,$C$2:$R$2,$B$3:$B$21,$C$3:$R$21,R$25,$B31,0)</f>
        <v>95.013599999999997</v>
      </c>
      <c r="T31" s="47"/>
      <c r="U31" s="7">
        <v>1400</v>
      </c>
      <c r="V31" s="8">
        <v>58.023200000000003</v>
      </c>
      <c r="W31" s="8">
        <v>58.023200000000003</v>
      </c>
      <c r="X31" s="8">
        <v>77.006399999999999</v>
      </c>
      <c r="Y31" s="8">
        <v>89.987200000000001</v>
      </c>
      <c r="Z31" s="8">
        <v>123.0248</v>
      </c>
      <c r="AA31" s="8">
        <v>119.9992</v>
      </c>
      <c r="AB31" s="8">
        <v>107.0184</v>
      </c>
      <c r="AC31" s="8">
        <v>103.9928</v>
      </c>
      <c r="AD31" s="8">
        <v>103.0168</v>
      </c>
      <c r="AE31" s="8">
        <v>101.01600000000001</v>
      </c>
      <c r="AF31" s="8">
        <v>99.015199999999993</v>
      </c>
      <c r="AG31" s="8">
        <v>97.990399999999994</v>
      </c>
      <c r="AH31" s="8">
        <v>97.014399999999995</v>
      </c>
      <c r="AI31" s="8">
        <v>95.989599999999996</v>
      </c>
      <c r="AJ31" s="8">
        <v>95.989599999999996</v>
      </c>
      <c r="AK31" s="8">
        <v>95.013599999999997</v>
      </c>
    </row>
    <row r="32" spans="1:37" x14ac:dyDescent="0.25">
      <c r="A32" s="48"/>
      <c r="B32" s="19">
        <v>1550</v>
      </c>
      <c r="C32" s="8">
        <f>_xll.Interp2dTab(-1,0,$C$2:$R$2,$B$3:$B$21,$C$3:$R$21,C$25,$B32,0)</f>
        <v>63.256999999999998</v>
      </c>
      <c r="D32" s="8">
        <f>_xll.Interp2dTab(-1,0,$C$2:$R$2,$B$3:$B$21,$C$3:$R$21,D$25,$B32,0)</f>
        <v>66.990200000000016</v>
      </c>
      <c r="E32" s="8">
        <f>_xll.Interp2dTab(-1,0,$C$2:$R$2,$B$3:$B$21,$C$3:$R$21,E$25,$B32,0)</f>
        <v>83.740800000000007</v>
      </c>
      <c r="F32" s="8">
        <f>_xll.Interp2dTab(-1,0,$C$2:$R$2,$B$3:$B$21,$C$3:$R$21,F$25,$B32,0)</f>
        <v>100.4914</v>
      </c>
      <c r="G32" s="8">
        <f>_xll.Interp2dTab(-1,0,$C$2:$R$2,$B$3:$B$21,$C$3:$R$21,G$25,$B32,0)</f>
        <v>126.75800000000001</v>
      </c>
      <c r="H32" s="8">
        <f>_xll.Interp2dTab(-1,0,$C$2:$R$2,$B$3:$B$21,$C$3:$R$21,H$25,$B32,0)</f>
        <v>126.0016</v>
      </c>
      <c r="I32" s="8">
        <f>_xll.Interp2dTab(-1,0,$C$2:$R$2,$B$3:$B$21,$C$3:$R$21,I$25,$B32,0)</f>
        <v>115.2534</v>
      </c>
      <c r="J32" s="8">
        <f>_xll.Interp2dTab(-1,0,$C$2:$R$2,$B$3:$B$21,$C$3:$R$21,J$25,$B32,0)</f>
        <v>102.4922</v>
      </c>
      <c r="K32" s="8">
        <f>_xll.Interp2dTab(-1,0,$C$2:$R$2,$B$3:$B$21,$C$3:$R$21,K$25,$B32,0)</f>
        <v>100.74760000000001</v>
      </c>
      <c r="L32" s="8">
        <f>_xll.Interp2dTab(-1,0,$C$2:$R$2,$B$3:$B$21,$C$3:$R$21,L$25,$B32,0)</f>
        <v>99.5154</v>
      </c>
      <c r="M32" s="8">
        <f>_xll.Interp2dTab(-1,0,$C$2:$R$2,$B$3:$B$21,$C$3:$R$21,M$25,$B32,0)</f>
        <v>102.0164</v>
      </c>
      <c r="N32" s="8">
        <f>_xll.Interp2dTab(-1,0,$C$2:$R$2,$B$3:$B$21,$C$3:$R$21,N$25,$B32,0)</f>
        <v>104.76140000000001</v>
      </c>
      <c r="O32" s="8">
        <f>_xll.Interp2dTab(-1,0,$C$2:$R$2,$B$3:$B$21,$C$3:$R$21,O$25,$B32,0)</f>
        <v>110.5198</v>
      </c>
      <c r="P32" s="8">
        <f>_xll.Interp2dTab(-1,0,$C$2:$R$2,$B$3:$B$21,$C$3:$R$21,P$25,$B32,0)</f>
        <v>112.4962</v>
      </c>
      <c r="Q32" s="8">
        <f>_xll.Interp2dTab(-1,0,$C$2:$R$2,$B$3:$B$21,$C$3:$R$21,Q$25,$B32,0)</f>
        <v>113.99680000000001</v>
      </c>
      <c r="R32" s="8">
        <f>_xll.Interp2dTab(-1,0,$C$2:$R$2,$B$3:$B$21,$C$3:$R$21,R$25,$B32,0)</f>
        <v>117.48599999999999</v>
      </c>
      <c r="T32" s="47"/>
      <c r="U32" s="7">
        <v>1550</v>
      </c>
      <c r="V32" s="8">
        <v>63.256999999999998</v>
      </c>
      <c r="W32" s="8">
        <v>66.990200000000016</v>
      </c>
      <c r="X32" s="8">
        <v>83.740800000000007</v>
      </c>
      <c r="Y32" s="8">
        <v>100.4914</v>
      </c>
      <c r="Z32" s="8">
        <v>126.75800000000001</v>
      </c>
      <c r="AA32" s="8">
        <v>126.0016</v>
      </c>
      <c r="AB32" s="8">
        <v>115.2534</v>
      </c>
      <c r="AC32" s="8">
        <v>102.4922</v>
      </c>
      <c r="AD32" s="8">
        <v>100.74760000000001</v>
      </c>
      <c r="AE32" s="8">
        <v>99.5154</v>
      </c>
      <c r="AF32" s="8">
        <v>102.0164</v>
      </c>
      <c r="AG32" s="8">
        <v>104.76140000000001</v>
      </c>
      <c r="AH32" s="8">
        <v>110.5198</v>
      </c>
      <c r="AI32" s="8">
        <v>112.4962</v>
      </c>
      <c r="AJ32" s="8">
        <v>113.99680000000001</v>
      </c>
      <c r="AK32" s="8">
        <v>117.48599999999999</v>
      </c>
    </row>
    <row r="33" spans="1:37" x14ac:dyDescent="0.25">
      <c r="A33" s="48"/>
      <c r="B33" s="19">
        <v>1700</v>
      </c>
      <c r="C33" s="8">
        <f>_xll.Interp2dTab(-1,0,$C$2:$R$2,$B$3:$B$21,$C$3:$R$21,C$25,$B33,0)</f>
        <v>72.492400000000004</v>
      </c>
      <c r="D33" s="8">
        <f>_xll.Interp2dTab(-1,0,$C$2:$R$2,$B$3:$B$21,$C$3:$R$21,D$25,$B33,0)</f>
        <v>79.983200000000011</v>
      </c>
      <c r="E33" s="8">
        <f>_xll.Interp2dTab(-1,0,$C$2:$R$2,$B$3:$B$21,$C$3:$R$21,E$25,$B33,0)</f>
        <v>90.9876</v>
      </c>
      <c r="F33" s="8">
        <f>_xll.Interp2dTab(-1,0,$C$2:$R$2,$B$3:$B$21,$C$3:$R$21,F$25,$B33,0)</f>
        <v>104.5052</v>
      </c>
      <c r="G33" s="8">
        <f>_xll.Interp2dTab(-1,0,$C$2:$R$2,$B$3:$B$21,$C$3:$R$21,G$25,$B33,0)</f>
        <v>130.00319999999999</v>
      </c>
      <c r="H33" s="8">
        <f>_xll.Interp2dTab(-1,0,$C$2:$R$2,$B$3:$B$21,$C$3:$R$21,H$25,$B33,0)</f>
        <v>125.0012</v>
      </c>
      <c r="I33" s="8">
        <f>_xll.Interp2dTab(-1,0,$C$2:$R$2,$B$3:$B$21,$C$3:$R$21,I$25,$B33,0)</f>
        <v>114.99719999999999</v>
      </c>
      <c r="J33" s="8">
        <f>_xll.Interp2dTab(-1,0,$C$2:$R$2,$B$3:$B$21,$C$3:$R$21,J$25,$B33,0)</f>
        <v>105.9936</v>
      </c>
      <c r="K33" s="8">
        <f>_xll.Interp2dTab(-1,0,$C$2:$R$2,$B$3:$B$21,$C$3:$R$21,K$25,$B33,0)</f>
        <v>104.5052</v>
      </c>
      <c r="L33" s="8">
        <f>_xll.Interp2dTab(-1,0,$C$2:$R$2,$B$3:$B$21,$C$3:$R$21,L$25,$B33,0)</f>
        <v>103.50479999999999</v>
      </c>
      <c r="M33" s="8">
        <f>_xll.Interp2dTab(-1,0,$C$2:$R$2,$B$3:$B$21,$C$3:$R$21,M$25,$B33,0)</f>
        <v>108.0188</v>
      </c>
      <c r="N33" s="8">
        <f>_xll.Interp2dTab(-1,0,$C$2:$R$2,$B$3:$B$21,$C$3:$R$21,N$25,$B33,0)</f>
        <v>113.02080000000001</v>
      </c>
      <c r="O33" s="8">
        <f>_xll.Interp2dTab(-1,0,$C$2:$R$2,$B$3:$B$21,$C$3:$R$21,O$25,$B33,0)</f>
        <v>118.5108</v>
      </c>
      <c r="P33" s="8">
        <f>_xll.Interp2dTab(-1,0,$C$2:$R$2,$B$3:$B$21,$C$3:$R$21,P$25,$B33,0)</f>
        <v>122</v>
      </c>
      <c r="Q33" s="8">
        <f>_xll.Interp2dTab(-1,0,$C$2:$R$2,$B$3:$B$21,$C$3:$R$21,Q$25,$B33,0)</f>
        <v>129.49080000000001</v>
      </c>
      <c r="R33" s="8">
        <f>_xll.Interp2dTab(-1,0,$C$2:$R$2,$B$3:$B$21,$C$3:$R$21,R$25,$B33,0)</f>
        <v>133.9804</v>
      </c>
      <c r="T33" s="47"/>
      <c r="U33" s="7">
        <v>1700</v>
      </c>
      <c r="V33" s="8">
        <v>72.492400000000004</v>
      </c>
      <c r="W33" s="8">
        <v>79.983200000000011</v>
      </c>
      <c r="X33" s="8">
        <v>90.9876</v>
      </c>
      <c r="Y33" s="8">
        <v>104.5052</v>
      </c>
      <c r="Z33" s="8">
        <v>130.00319999999999</v>
      </c>
      <c r="AA33" s="8">
        <v>125.0012</v>
      </c>
      <c r="AB33" s="8">
        <v>114.99719999999999</v>
      </c>
      <c r="AC33" s="8">
        <v>105.9936</v>
      </c>
      <c r="AD33" s="8">
        <v>104.5052</v>
      </c>
      <c r="AE33" s="8">
        <v>103.50479999999999</v>
      </c>
      <c r="AF33" s="8">
        <v>108.0188</v>
      </c>
      <c r="AG33" s="8">
        <v>113.02080000000001</v>
      </c>
      <c r="AH33" s="8">
        <v>118.5108</v>
      </c>
      <c r="AI33" s="8">
        <v>122</v>
      </c>
      <c r="AJ33" s="8">
        <v>129.49080000000001</v>
      </c>
      <c r="AK33" s="8">
        <v>133.9804</v>
      </c>
    </row>
    <row r="34" spans="1:37" x14ac:dyDescent="0.25">
      <c r="A34" s="48"/>
      <c r="B34" s="19">
        <v>1800</v>
      </c>
      <c r="C34" s="8">
        <f>_xll.Interp2dTab(-1,0,$C$2:$R$2,$B$3:$B$21,$C$3:$R$21,C$25,$B34,0)</f>
        <v>79.983199999999997</v>
      </c>
      <c r="D34" s="8">
        <f>_xll.Interp2dTab(-1,0,$C$2:$R$2,$B$3:$B$21,$C$3:$R$21,D$25,$B34,0)</f>
        <v>89.987200000000001</v>
      </c>
      <c r="E34" s="8">
        <f>_xll.Interp2dTab(-1,0,$C$2:$R$2,$B$3:$B$21,$C$3:$R$21,E$25,$B34,0)</f>
        <v>95.989599999999996</v>
      </c>
      <c r="F34" s="8">
        <f>_xll.Interp2dTab(-1,0,$C$2:$R$2,$B$3:$B$21,$C$3:$R$21,F$25,$B34,0)</f>
        <v>105.0176</v>
      </c>
      <c r="G34" s="8">
        <f>_xll.Interp2dTab(-1,0,$C$2:$R$2,$B$3:$B$21,$C$3:$R$21,G$25,$B34,0)</f>
        <v>132.00399999999999</v>
      </c>
      <c r="H34" s="8">
        <f>_xll.Interp2dTab(-1,0,$C$2:$R$2,$B$3:$B$21,$C$3:$R$21,H$25,$B34,0)</f>
        <v>122</v>
      </c>
      <c r="I34" s="8">
        <f>_xll.Interp2dTab(-1,0,$C$2:$R$2,$B$3:$B$21,$C$3:$R$21,I$25,$B34,0)</f>
        <v>111.996</v>
      </c>
      <c r="J34" s="8">
        <f>_xll.Interp2dTab(-1,0,$C$2:$R$2,$B$3:$B$21,$C$3:$R$21,J$25,$B34,0)</f>
        <v>109.9952</v>
      </c>
      <c r="K34" s="8">
        <f>_xll.Interp2dTab(-1,0,$C$2:$R$2,$B$3:$B$21,$C$3:$R$21,K$25,$B34,0)</f>
        <v>109.0192</v>
      </c>
      <c r="L34" s="8">
        <f>_xll.Interp2dTab(-1,0,$C$2:$R$2,$B$3:$B$21,$C$3:$R$21,L$25,$B34,0)</f>
        <v>107.9944</v>
      </c>
      <c r="M34" s="8">
        <f>_xll.Interp2dTab(-1,0,$C$2:$R$2,$B$3:$B$21,$C$3:$R$21,M$25,$B34,0)</f>
        <v>113.02079999999999</v>
      </c>
      <c r="N34" s="8">
        <f>_xll.Interp2dTab(-1,0,$C$2:$R$2,$B$3:$B$21,$C$3:$R$21,N$25,$B34,0)</f>
        <v>119.0232</v>
      </c>
      <c r="O34" s="8">
        <f>_xll.Interp2dTab(-1,0,$C$2:$R$2,$B$3:$B$21,$C$3:$R$21,O$25,$B34,0)</f>
        <v>122</v>
      </c>
      <c r="P34" s="8">
        <f>_xll.Interp2dTab(-1,0,$C$2:$R$2,$B$3:$B$21,$C$3:$R$21,P$25,$B34,0)</f>
        <v>126.0016</v>
      </c>
      <c r="Q34" s="8">
        <f>_xll.Interp2dTab(-1,0,$C$2:$R$2,$B$3:$B$21,$C$3:$R$21,Q$25,$B34,0)</f>
        <v>138.98240000000001</v>
      </c>
      <c r="R34" s="8">
        <f>_xll.Interp2dTab(-1,0,$C$2:$R$2,$B$3:$B$21,$C$3:$R$21,R$25,$B34,0)</f>
        <v>142.98400000000001</v>
      </c>
      <c r="T34" s="47"/>
      <c r="U34" s="7">
        <v>1800</v>
      </c>
      <c r="V34" s="8">
        <v>79.983199999999997</v>
      </c>
      <c r="W34" s="8">
        <v>89.987200000000001</v>
      </c>
      <c r="X34" s="8">
        <v>95.989599999999996</v>
      </c>
      <c r="Y34" s="8">
        <v>105.0176</v>
      </c>
      <c r="Z34" s="8">
        <v>132.00399999999999</v>
      </c>
      <c r="AA34" s="8">
        <v>122</v>
      </c>
      <c r="AB34" s="8">
        <v>111.996</v>
      </c>
      <c r="AC34" s="8">
        <v>109.9952</v>
      </c>
      <c r="AD34" s="8">
        <v>109.0192</v>
      </c>
      <c r="AE34" s="8">
        <v>107.9944</v>
      </c>
      <c r="AF34" s="8">
        <v>113.02079999999999</v>
      </c>
      <c r="AG34" s="8">
        <v>119.0232</v>
      </c>
      <c r="AH34" s="8">
        <v>122</v>
      </c>
      <c r="AI34" s="8">
        <v>126.0016</v>
      </c>
      <c r="AJ34" s="8">
        <v>138.98240000000001</v>
      </c>
      <c r="AK34" s="8">
        <v>142.98400000000001</v>
      </c>
    </row>
    <row r="35" spans="1:37" x14ac:dyDescent="0.25">
      <c r="A35" s="48"/>
      <c r="B35" s="19">
        <v>2000</v>
      </c>
      <c r="C35" s="8">
        <f>_xll.Interp2dTab(-1,0,$C$2:$R$2,$B$3:$B$21,$C$3:$R$21,C$25,$B35,0)</f>
        <v>95.013599999999997</v>
      </c>
      <c r="D35" s="8">
        <f>_xll.Interp2dTab(-1,0,$C$2:$R$2,$B$3:$B$21,$C$3:$R$21,D$25,$B35,0)</f>
        <v>97.014399999999995</v>
      </c>
      <c r="E35" s="8">
        <f>_xll.Interp2dTab(-1,0,$C$2:$R$2,$B$3:$B$21,$C$3:$R$21,E$25,$B35,0)</f>
        <v>109.9952</v>
      </c>
      <c r="F35" s="8">
        <f>_xll.Interp2dTab(-1,0,$C$2:$R$2,$B$3:$B$21,$C$3:$R$21,F$25,$B35,0)</f>
        <v>115.99760000000001</v>
      </c>
      <c r="G35" s="8">
        <f>_xll.Interp2dTab(-1,0,$C$2:$R$2,$B$3:$B$21,$C$3:$R$21,G$25,$B35,0)</f>
        <v>134.98079999999999</v>
      </c>
      <c r="H35" s="8">
        <f>_xll.Interp2dTab(-1,0,$C$2:$R$2,$B$3:$B$21,$C$3:$R$21,H$25,$B35,0)</f>
        <v>134.98079999999999</v>
      </c>
      <c r="I35" s="8">
        <f>_xll.Interp2dTab(-1,0,$C$2:$R$2,$B$3:$B$21,$C$3:$R$21,I$25,$B35,0)</f>
        <v>130.00319999999999</v>
      </c>
      <c r="J35" s="8">
        <f>_xll.Interp2dTab(-1,0,$C$2:$R$2,$B$3:$B$21,$C$3:$R$21,J$25,$B35,0)</f>
        <v>126.9776</v>
      </c>
      <c r="K35" s="8">
        <f>_xll.Interp2dTab(-1,0,$C$2:$R$2,$B$3:$B$21,$C$3:$R$21,K$25,$B35,0)</f>
        <v>124.9768</v>
      </c>
      <c r="L35" s="8">
        <f>_xll.Interp2dTab(-1,0,$C$2:$R$2,$B$3:$B$21,$C$3:$R$21,L$25,$B35,0)</f>
        <v>115.02160000000001</v>
      </c>
      <c r="M35" s="8">
        <f>_xll.Interp2dTab(-1,0,$C$2:$R$2,$B$3:$B$21,$C$3:$R$21,M$25,$B35,0)</f>
        <v>109.9952</v>
      </c>
      <c r="N35" s="8">
        <f>_xll.Interp2dTab(-1,0,$C$2:$R$2,$B$3:$B$21,$C$3:$R$21,N$25,$B35,0)</f>
        <v>109.9952</v>
      </c>
      <c r="O35" s="8">
        <f>_xll.Interp2dTab(-1,0,$C$2:$R$2,$B$3:$B$21,$C$3:$R$21,O$25,$B35,0)</f>
        <v>109.9952</v>
      </c>
      <c r="P35" s="8">
        <f>_xll.Interp2dTab(-1,0,$C$2:$R$2,$B$3:$B$21,$C$3:$R$21,P$25,$B35,0)</f>
        <v>134.98079999999999</v>
      </c>
      <c r="Q35" s="8">
        <f>_xll.Interp2dTab(-1,0,$C$2:$R$2,$B$3:$B$21,$C$3:$R$21,Q$25,$B35,0)</f>
        <v>140.00720000000001</v>
      </c>
      <c r="R35" s="8">
        <f>_xll.Interp2dTab(-1,0,$C$2:$R$2,$B$3:$B$21,$C$3:$R$21,R$25,$B35,0)</f>
        <v>144.00880000000001</v>
      </c>
      <c r="T35" s="47"/>
      <c r="U35" s="7">
        <v>2000</v>
      </c>
      <c r="V35" s="8">
        <v>95.013599999999997</v>
      </c>
      <c r="W35" s="8">
        <v>97.014399999999995</v>
      </c>
      <c r="X35" s="8">
        <v>109.9952</v>
      </c>
      <c r="Y35" s="8">
        <v>115.99760000000001</v>
      </c>
      <c r="Z35" s="8">
        <v>134.98079999999999</v>
      </c>
      <c r="AA35" s="8">
        <v>134.98079999999999</v>
      </c>
      <c r="AB35" s="8">
        <v>130.00319999999999</v>
      </c>
      <c r="AC35" s="8">
        <v>126.9776</v>
      </c>
      <c r="AD35" s="8">
        <v>124.9768</v>
      </c>
      <c r="AE35" s="8">
        <v>115.02160000000001</v>
      </c>
      <c r="AF35" s="8">
        <v>109.9952</v>
      </c>
      <c r="AG35" s="8">
        <v>109.9952</v>
      </c>
      <c r="AH35" s="8">
        <v>109.9952</v>
      </c>
      <c r="AI35" s="8">
        <v>134.98079999999999</v>
      </c>
      <c r="AJ35" s="8">
        <v>140.00720000000001</v>
      </c>
      <c r="AK35" s="8">
        <v>144.00880000000001</v>
      </c>
    </row>
    <row r="36" spans="1:37" x14ac:dyDescent="0.25">
      <c r="A36" s="48"/>
      <c r="B36" s="19">
        <v>2200</v>
      </c>
      <c r="C36" s="8">
        <f>_xll.Interp2dTab(-1,0,$C$2:$R$2,$B$3:$B$21,$C$3:$R$21,C$25,$B36,0)</f>
        <v>99.991200000000006</v>
      </c>
      <c r="D36" s="8">
        <f>_xll.Interp2dTab(-1,0,$C$2:$R$2,$B$3:$B$21,$C$3:$R$21,D$25,$B36,0)</f>
        <v>105.0176</v>
      </c>
      <c r="E36" s="8">
        <f>_xll.Interp2dTab(-1,0,$C$2:$R$2,$B$3:$B$21,$C$3:$R$21,E$25,$B36,0)</f>
        <v>115.99760000000001</v>
      </c>
      <c r="F36" s="8">
        <f>_xll.Interp2dTab(-1,0,$C$2:$R$2,$B$3:$B$21,$C$3:$R$21,F$25,$B36,0)</f>
        <v>124.9768</v>
      </c>
      <c r="G36" s="8">
        <f>_xll.Interp2dTab(-1,0,$C$2:$R$2,$B$3:$B$21,$C$3:$R$21,G$25,$B36,0)</f>
        <v>134.98079999999999</v>
      </c>
      <c r="H36" s="8">
        <f>_xll.Interp2dTab(-1,0,$C$2:$R$2,$B$3:$B$21,$C$3:$R$21,H$25,$B36,0)</f>
        <v>134.98079999999999</v>
      </c>
      <c r="I36" s="8">
        <f>_xll.Interp2dTab(-1,0,$C$2:$R$2,$B$3:$B$21,$C$3:$R$21,I$25,$B36,0)</f>
        <v>134.98079999999999</v>
      </c>
      <c r="J36" s="8">
        <f>_xll.Interp2dTab(-1,0,$C$2:$R$2,$B$3:$B$21,$C$3:$R$21,J$25,$B36,0)</f>
        <v>130.00319999999999</v>
      </c>
      <c r="K36" s="8">
        <f>_xll.Interp2dTab(-1,0,$C$2:$R$2,$B$3:$B$21,$C$3:$R$21,K$25,$B36,0)</f>
        <v>126.9776</v>
      </c>
      <c r="L36" s="8">
        <f>_xll.Interp2dTab(-1,0,$C$2:$R$2,$B$3:$B$21,$C$3:$R$21,L$25,$B36,0)</f>
        <v>122.488</v>
      </c>
      <c r="M36" s="8">
        <f>_xll.Interp2dTab(-1,0,$C$2:$R$2,$B$3:$B$21,$C$3:$R$21,M$25,$B36,0)</f>
        <v>115.02160000000001</v>
      </c>
      <c r="N36" s="8">
        <f>_xll.Interp2dTab(-1,0,$C$2:$R$2,$B$3:$B$21,$C$3:$R$21,N$25,$B36,0)</f>
        <v>122.976</v>
      </c>
      <c r="O36" s="8">
        <f>_xll.Interp2dTab(-1,0,$C$2:$R$2,$B$3:$B$21,$C$3:$R$21,O$25,$B36,0)</f>
        <v>126.9776</v>
      </c>
      <c r="P36" s="8">
        <f>_xll.Interp2dTab(-1,0,$C$2:$R$2,$B$3:$B$21,$C$3:$R$21,P$25,$B36,0)</f>
        <v>136.00559999999999</v>
      </c>
      <c r="Q36" s="8">
        <f>_xll.Interp2dTab(-1,0,$C$2:$R$2,$B$3:$B$21,$C$3:$R$21,Q$25,$B36,0)</f>
        <v>142.00800000000001</v>
      </c>
      <c r="R36" s="8">
        <f>_xll.Interp2dTab(-1,0,$C$2:$R$2,$B$3:$B$21,$C$3:$R$21,R$25,$B36,0)</f>
        <v>144.98480000000001</v>
      </c>
      <c r="T36" s="47"/>
      <c r="U36" s="7">
        <v>2200</v>
      </c>
      <c r="V36" s="8">
        <v>99.991200000000006</v>
      </c>
      <c r="W36" s="8">
        <v>105.0176</v>
      </c>
      <c r="X36" s="8">
        <v>115.99760000000001</v>
      </c>
      <c r="Y36" s="8">
        <v>124.9768</v>
      </c>
      <c r="Z36" s="8">
        <v>134.98079999999999</v>
      </c>
      <c r="AA36" s="8">
        <v>134.98079999999999</v>
      </c>
      <c r="AB36" s="8">
        <v>134.98079999999999</v>
      </c>
      <c r="AC36" s="8">
        <v>130.00319999999999</v>
      </c>
      <c r="AD36" s="8">
        <v>126.9776</v>
      </c>
      <c r="AE36" s="8">
        <v>122.488</v>
      </c>
      <c r="AF36" s="8">
        <v>115.02160000000001</v>
      </c>
      <c r="AG36" s="8">
        <v>122.976</v>
      </c>
      <c r="AH36" s="8">
        <v>126.9776</v>
      </c>
      <c r="AI36" s="8">
        <v>136.00559999999999</v>
      </c>
      <c r="AJ36" s="8">
        <v>142.00800000000001</v>
      </c>
      <c r="AK36" s="8">
        <v>144.98480000000001</v>
      </c>
    </row>
    <row r="37" spans="1:37" x14ac:dyDescent="0.25">
      <c r="A37" s="48"/>
      <c r="B37" s="19">
        <v>2400</v>
      </c>
      <c r="C37" s="8">
        <f>_xll.Interp2dTab(-1,0,$C$2:$R$2,$B$3:$B$21,$C$3:$R$21,C$25,$B37,0)</f>
        <v>105.0176</v>
      </c>
      <c r="D37" s="8">
        <f>_xll.Interp2dTab(-1,0,$C$2:$R$2,$B$3:$B$21,$C$3:$R$21,D$25,$B37,0)</f>
        <v>109.9952</v>
      </c>
      <c r="E37" s="8">
        <f>_xll.Interp2dTab(-1,0,$C$2:$R$2,$B$3:$B$21,$C$3:$R$21,E$25,$B37,0)</f>
        <v>115.99760000000001</v>
      </c>
      <c r="F37" s="8">
        <f>_xll.Interp2dTab(-1,0,$C$2:$R$2,$B$3:$B$21,$C$3:$R$21,F$25,$B37,0)</f>
        <v>134.98079999999999</v>
      </c>
      <c r="G37" s="8">
        <f>_xll.Interp2dTab(-1,0,$C$2:$R$2,$B$3:$B$21,$C$3:$R$21,G$25,$B37,0)</f>
        <v>126.9776</v>
      </c>
      <c r="H37" s="8">
        <f>_xll.Interp2dTab(-1,0,$C$2:$R$2,$B$3:$B$21,$C$3:$R$21,H$25,$B37,0)</f>
        <v>119.9992</v>
      </c>
      <c r="I37" s="8">
        <f>_xll.Interp2dTab(-1,0,$C$2:$R$2,$B$3:$B$21,$C$3:$R$21,I$25,$B37,0)</f>
        <v>119.9992</v>
      </c>
      <c r="J37" s="8">
        <f>_xll.Interp2dTab(-1,0,$C$2:$R$2,$B$3:$B$21,$C$3:$R$21,J$25,$B37,0)</f>
        <v>119.9992</v>
      </c>
      <c r="K37" s="8">
        <f>_xll.Interp2dTab(-1,0,$C$2:$R$2,$B$3:$B$21,$C$3:$R$21,K$25,$B37,0)</f>
        <v>115.02160000000001</v>
      </c>
      <c r="L37" s="8">
        <f>_xll.Interp2dTab(-1,0,$C$2:$R$2,$B$3:$B$21,$C$3:$R$21,L$25,$B37,0)</f>
        <v>117.5104</v>
      </c>
      <c r="M37" s="8">
        <f>_xll.Interp2dTab(-1,0,$C$2:$R$2,$B$3:$B$21,$C$3:$R$21,M$25,$B37,0)</f>
        <v>119.9992</v>
      </c>
      <c r="N37" s="8">
        <f>_xll.Interp2dTab(-1,0,$C$2:$R$2,$B$3:$B$21,$C$3:$R$21,N$25,$B37,0)</f>
        <v>134.98079999999999</v>
      </c>
      <c r="O37" s="8">
        <f>_xll.Interp2dTab(-1,0,$C$2:$R$2,$B$3:$B$21,$C$3:$R$21,O$25,$B37,0)</f>
        <v>136.00559999999999</v>
      </c>
      <c r="P37" s="8">
        <f>_xll.Interp2dTab(-1,0,$C$2:$R$2,$B$3:$B$21,$C$3:$R$21,P$25,$B37,0)</f>
        <v>142.98400000000001</v>
      </c>
      <c r="Q37" s="8">
        <f>_xll.Interp2dTab(-1,0,$C$2:$R$2,$B$3:$B$21,$C$3:$R$21,Q$25,$B37,0)</f>
        <v>152.012</v>
      </c>
      <c r="R37" s="8">
        <f>_xll.Interp2dTab(-1,0,$C$2:$R$2,$B$3:$B$21,$C$3:$R$21,R$25,$B37,0)</f>
        <v>154.0128</v>
      </c>
      <c r="T37" s="47"/>
      <c r="U37" s="7">
        <v>2400</v>
      </c>
      <c r="V37" s="8">
        <v>105.0176</v>
      </c>
      <c r="W37" s="8">
        <v>109.9952</v>
      </c>
      <c r="X37" s="8">
        <v>115.99760000000001</v>
      </c>
      <c r="Y37" s="8">
        <v>134.98079999999999</v>
      </c>
      <c r="Z37" s="8">
        <v>126.9776</v>
      </c>
      <c r="AA37" s="8">
        <v>119.9992</v>
      </c>
      <c r="AB37" s="8">
        <v>119.9992</v>
      </c>
      <c r="AC37" s="8">
        <v>119.9992</v>
      </c>
      <c r="AD37" s="8">
        <v>115.02160000000001</v>
      </c>
      <c r="AE37" s="8">
        <v>117.5104</v>
      </c>
      <c r="AF37" s="8">
        <v>119.9992</v>
      </c>
      <c r="AG37" s="8">
        <v>134.98079999999999</v>
      </c>
      <c r="AH37" s="8">
        <v>136.00559999999999</v>
      </c>
      <c r="AI37" s="8">
        <v>142.98400000000001</v>
      </c>
      <c r="AJ37" s="8">
        <v>152.012</v>
      </c>
      <c r="AK37" s="8">
        <v>154.0128</v>
      </c>
    </row>
    <row r="38" spans="1:37" x14ac:dyDescent="0.25">
      <c r="A38" s="48"/>
      <c r="B38" s="19">
        <v>2600</v>
      </c>
      <c r="C38" s="8">
        <f>_xll.Interp2dTab(-1,0,$C$2:$R$2,$B$3:$B$21,$C$3:$R$21,C$25,$B38,0)</f>
        <v>109.9952</v>
      </c>
      <c r="D38" s="8">
        <f>_xll.Interp2dTab(-1,0,$C$2:$R$2,$B$3:$B$21,$C$3:$R$21,D$25,$B38,0)</f>
        <v>115.02160000000001</v>
      </c>
      <c r="E38" s="8">
        <f>_xll.Interp2dTab(-1,0,$C$2:$R$2,$B$3:$B$21,$C$3:$R$21,E$25,$B38,0)</f>
        <v>115.02160000000001</v>
      </c>
      <c r="F38" s="8">
        <f>_xll.Interp2dTab(-1,0,$C$2:$R$2,$B$3:$B$21,$C$3:$R$21,F$25,$B38,0)</f>
        <v>124.0008</v>
      </c>
      <c r="G38" s="8">
        <f>_xll.Interp2dTab(-1,0,$C$2:$R$2,$B$3:$B$21,$C$3:$R$21,G$25,$B38,0)</f>
        <v>126.9776</v>
      </c>
      <c r="H38" s="8">
        <f>_xll.Interp2dTab(-1,0,$C$2:$R$2,$B$3:$B$21,$C$3:$R$21,H$25,$B38,0)</f>
        <v>121.024</v>
      </c>
      <c r="I38" s="8">
        <f>_xll.Interp2dTab(-1,0,$C$2:$R$2,$B$3:$B$21,$C$3:$R$21,I$25,$B38,0)</f>
        <v>119.9992</v>
      </c>
      <c r="J38" s="8">
        <f>_xll.Interp2dTab(-1,0,$C$2:$R$2,$B$3:$B$21,$C$3:$R$21,J$25,$B38,0)</f>
        <v>119.9992</v>
      </c>
      <c r="K38" s="8">
        <f>_xll.Interp2dTab(-1,0,$C$2:$R$2,$B$3:$B$21,$C$3:$R$21,K$25,$B38,0)</f>
        <v>119.9992</v>
      </c>
      <c r="L38" s="8">
        <f>_xll.Interp2dTab(-1,0,$C$2:$R$2,$B$3:$B$21,$C$3:$R$21,L$25,$B38,0)</f>
        <v>119.0232</v>
      </c>
      <c r="M38" s="8">
        <f>_xll.Interp2dTab(-1,0,$C$2:$R$2,$B$3:$B$21,$C$3:$R$21,M$25,$B38,0)</f>
        <v>124.9768</v>
      </c>
      <c r="N38" s="8">
        <f>_xll.Interp2dTab(-1,0,$C$2:$R$2,$B$3:$B$21,$C$3:$R$21,N$25,$B38,0)</f>
        <v>140.00720000000001</v>
      </c>
      <c r="O38" s="8">
        <f>_xll.Interp2dTab(-1,0,$C$2:$R$2,$B$3:$B$21,$C$3:$R$21,O$25,$B38,0)</f>
        <v>144.98480000000001</v>
      </c>
      <c r="P38" s="8">
        <f>_xll.Interp2dTab(-1,0,$C$2:$R$2,$B$3:$B$21,$C$3:$R$21,P$25,$B38,0)</f>
        <v>150.0112</v>
      </c>
      <c r="Q38" s="8">
        <f>_xll.Interp2dTab(-1,0,$C$2:$R$2,$B$3:$B$21,$C$3:$R$21,Q$25,$B38,0)</f>
        <v>160.01519999999999</v>
      </c>
      <c r="R38" s="8">
        <f>_xll.Interp2dTab(-1,0,$C$2:$R$2,$B$3:$B$21,$C$3:$R$21,R$25,$B38,0)</f>
        <v>160.01519999999999</v>
      </c>
      <c r="T38" s="47"/>
      <c r="U38" s="7">
        <v>2600</v>
      </c>
      <c r="V38" s="8">
        <v>109.9952</v>
      </c>
      <c r="W38" s="8">
        <v>115.02160000000001</v>
      </c>
      <c r="X38" s="8">
        <v>115.02160000000001</v>
      </c>
      <c r="Y38" s="8">
        <v>124.0008</v>
      </c>
      <c r="Z38" s="8">
        <v>126.9776</v>
      </c>
      <c r="AA38" s="8">
        <v>121.024</v>
      </c>
      <c r="AB38" s="8">
        <v>119.9992</v>
      </c>
      <c r="AC38" s="8">
        <v>119.9992</v>
      </c>
      <c r="AD38" s="8">
        <v>119.9992</v>
      </c>
      <c r="AE38" s="8">
        <v>119.0232</v>
      </c>
      <c r="AF38" s="8">
        <v>124.9768</v>
      </c>
      <c r="AG38" s="8">
        <v>140.00720000000001</v>
      </c>
      <c r="AH38" s="8">
        <v>144.98480000000001</v>
      </c>
      <c r="AI38" s="8">
        <v>150.0112</v>
      </c>
      <c r="AJ38" s="8">
        <v>160.01519999999999</v>
      </c>
      <c r="AK38" s="8">
        <v>160.01519999999999</v>
      </c>
    </row>
    <row r="39" spans="1:37" x14ac:dyDescent="0.25">
      <c r="A39" s="48"/>
      <c r="B39" s="19">
        <v>2800</v>
      </c>
      <c r="C39" s="8">
        <f>_xll.Interp2dTab(-1,0,$C$2:$R$2,$B$3:$B$21,$C$3:$R$21,C$25,$B39,0)</f>
        <v>119.9992</v>
      </c>
      <c r="D39" s="8">
        <f>_xll.Interp2dTab(-1,0,$C$2:$R$2,$B$3:$B$21,$C$3:$R$21,D$25,$B39,0)</f>
        <v>119.9992</v>
      </c>
      <c r="E39" s="8">
        <f>_xll.Interp2dTab(-1,0,$C$2:$R$2,$B$3:$B$21,$C$3:$R$21,E$25,$B39,0)</f>
        <v>134.98079999999999</v>
      </c>
      <c r="F39" s="8">
        <f>_xll.Interp2dTab(-1,0,$C$2:$R$2,$B$3:$B$21,$C$3:$R$21,F$25,$B39,0)</f>
        <v>121.024</v>
      </c>
      <c r="G39" s="8">
        <f>_xll.Interp2dTab(-1,0,$C$2:$R$2,$B$3:$B$21,$C$3:$R$21,G$25,$B39,0)</f>
        <v>136.00559999999999</v>
      </c>
      <c r="H39" s="8">
        <f>_xll.Interp2dTab(-1,0,$C$2:$R$2,$B$3:$B$21,$C$3:$R$21,H$25,$B39,0)</f>
        <v>142.98400000000001</v>
      </c>
      <c r="I39" s="8">
        <f>_xll.Interp2dTab(-1,0,$C$2:$R$2,$B$3:$B$21,$C$3:$R$21,I$25,$B39,0)</f>
        <v>140.00720000000001</v>
      </c>
      <c r="J39" s="8">
        <f>_xll.Interp2dTab(-1,0,$C$2:$R$2,$B$3:$B$21,$C$3:$R$21,J$25,$B39,0)</f>
        <v>134.98079999999999</v>
      </c>
      <c r="K39" s="8">
        <f>_xll.Interp2dTab(-1,0,$C$2:$R$2,$B$3:$B$21,$C$3:$R$21,K$25,$B39,0)</f>
        <v>134.98079999999999</v>
      </c>
      <c r="L39" s="8">
        <f>_xll.Interp2dTab(-1,0,$C$2:$R$2,$B$3:$B$21,$C$3:$R$21,L$25,$B39,0)</f>
        <v>137.51840000000001</v>
      </c>
      <c r="M39" s="8">
        <f>_xll.Interp2dTab(-1,0,$C$2:$R$2,$B$3:$B$21,$C$3:$R$21,M$25,$B39,0)</f>
        <v>140.00720000000001</v>
      </c>
      <c r="N39" s="8">
        <f>_xll.Interp2dTab(-1,0,$C$2:$R$2,$B$3:$B$21,$C$3:$R$21,N$25,$B39,0)</f>
        <v>154.9888</v>
      </c>
      <c r="O39" s="8">
        <f>_xll.Interp2dTab(-1,0,$C$2:$R$2,$B$3:$B$21,$C$3:$R$21,O$25,$B39,0)</f>
        <v>154.9888</v>
      </c>
      <c r="P39" s="8">
        <f>_xll.Interp2dTab(-1,0,$C$2:$R$2,$B$3:$B$21,$C$3:$R$21,P$25,$B39,0)</f>
        <v>160.01519999999999</v>
      </c>
      <c r="Q39" s="8">
        <f>_xll.Interp2dTab(-1,0,$C$2:$R$2,$B$3:$B$21,$C$3:$R$21,Q$25,$B39,0)</f>
        <v>160.01519999999999</v>
      </c>
      <c r="R39" s="8">
        <f>_xll.Interp2dTab(-1,0,$C$2:$R$2,$B$3:$B$21,$C$3:$R$21,R$25,$B39,0)</f>
        <v>160.01519999999999</v>
      </c>
      <c r="T39" s="47"/>
      <c r="U39" s="7">
        <v>2800</v>
      </c>
      <c r="V39" s="8">
        <v>119.9992</v>
      </c>
      <c r="W39" s="8">
        <v>119.9992</v>
      </c>
      <c r="X39" s="8">
        <v>134.98079999999999</v>
      </c>
      <c r="Y39" s="8">
        <v>121.024</v>
      </c>
      <c r="Z39" s="8">
        <v>136.00559999999999</v>
      </c>
      <c r="AA39" s="8">
        <v>142.98400000000001</v>
      </c>
      <c r="AB39" s="8">
        <v>140.00720000000001</v>
      </c>
      <c r="AC39" s="8">
        <v>134.98079999999999</v>
      </c>
      <c r="AD39" s="8">
        <v>134.98079999999999</v>
      </c>
      <c r="AE39" s="8">
        <v>137.51840000000001</v>
      </c>
      <c r="AF39" s="8">
        <v>140.00720000000001</v>
      </c>
      <c r="AG39" s="8">
        <v>154.9888</v>
      </c>
      <c r="AH39" s="8">
        <v>154.9888</v>
      </c>
      <c r="AI39" s="8">
        <v>160.01519999999999</v>
      </c>
      <c r="AJ39" s="8">
        <v>160.01519999999999</v>
      </c>
      <c r="AK39" s="8">
        <v>160.01519999999999</v>
      </c>
    </row>
    <row r="40" spans="1:37" x14ac:dyDescent="0.25">
      <c r="A40" s="48"/>
      <c r="B40" s="19">
        <v>2900</v>
      </c>
      <c r="C40" s="8">
        <f>_xll.Interp2dTab(-1,0,$C$2:$R$2,$B$3:$B$21,$C$3:$R$21,C$25,$B40,0)</f>
        <v>115.02160000000001</v>
      </c>
      <c r="D40" s="8">
        <f>_xll.Interp2dTab(-1,0,$C$2:$R$2,$B$3:$B$21,$C$3:$R$21,D$25,$B40,0)</f>
        <v>115.02160000000001</v>
      </c>
      <c r="E40" s="8">
        <f>_xll.Interp2dTab(-1,0,$C$2:$R$2,$B$3:$B$21,$C$3:$R$21,E$25,$B40,0)</f>
        <v>119.9992</v>
      </c>
      <c r="F40" s="8">
        <f>_xll.Interp2dTab(-1,0,$C$2:$R$2,$B$3:$B$21,$C$3:$R$21,F$25,$B40,0)</f>
        <v>130.00319999999999</v>
      </c>
      <c r="G40" s="8">
        <f>_xll.Interp2dTab(-1,0,$C$2:$R$2,$B$3:$B$21,$C$3:$R$21,G$25,$B40,0)</f>
        <v>140.00720000000001</v>
      </c>
      <c r="H40" s="8">
        <f>_xll.Interp2dTab(-1,0,$C$2:$R$2,$B$3:$B$21,$C$3:$R$21,H$25,$B40,0)</f>
        <v>154.9888</v>
      </c>
      <c r="I40" s="8">
        <f>_xll.Interp2dTab(-1,0,$C$2:$R$2,$B$3:$B$21,$C$3:$R$21,I$25,$B40,0)</f>
        <v>150.0112</v>
      </c>
      <c r="J40" s="8">
        <f>_xll.Interp2dTab(-1,0,$C$2:$R$2,$B$3:$B$21,$C$3:$R$21,J$25,$B40,0)</f>
        <v>150.0112</v>
      </c>
      <c r="K40" s="8">
        <f>_xll.Interp2dTab(-1,0,$C$2:$R$2,$B$3:$B$21,$C$3:$R$21,K$25,$B40,0)</f>
        <v>150.0112</v>
      </c>
      <c r="L40" s="8">
        <f>_xll.Interp2dTab(-1,0,$C$2:$R$2,$B$3:$B$21,$C$3:$R$21,L$25,$B40,0)</f>
        <v>154.9888</v>
      </c>
      <c r="M40" s="8">
        <f>_xll.Interp2dTab(-1,0,$C$2:$R$2,$B$3:$B$21,$C$3:$R$21,M$25,$B40,0)</f>
        <v>160.01519999999999</v>
      </c>
      <c r="N40" s="8">
        <f>_xll.Interp2dTab(-1,0,$C$2:$R$2,$B$3:$B$21,$C$3:$R$21,N$25,$B40,0)</f>
        <v>160.01519999999999</v>
      </c>
      <c r="O40" s="8">
        <f>_xll.Interp2dTab(-1,0,$C$2:$R$2,$B$3:$B$21,$C$3:$R$21,O$25,$B40,0)</f>
        <v>160.01519999999999</v>
      </c>
      <c r="P40" s="8">
        <f>_xll.Interp2dTab(-1,0,$C$2:$R$2,$B$3:$B$21,$C$3:$R$21,P$25,$B40,0)</f>
        <v>160.01519999999999</v>
      </c>
      <c r="Q40" s="8">
        <f>_xll.Interp2dTab(-1,0,$C$2:$R$2,$B$3:$B$21,$C$3:$R$21,Q$25,$B40,0)</f>
        <v>160.01519999999999</v>
      </c>
      <c r="R40" s="8">
        <f>_xll.Interp2dTab(-1,0,$C$2:$R$2,$B$3:$B$21,$C$3:$R$21,R$25,$B40,0)</f>
        <v>160.01519999999999</v>
      </c>
      <c r="T40" s="47"/>
      <c r="U40" s="7">
        <v>2900</v>
      </c>
      <c r="V40" s="8">
        <v>115.02160000000001</v>
      </c>
      <c r="W40" s="8">
        <v>115.02160000000001</v>
      </c>
      <c r="X40" s="8">
        <v>119.9992</v>
      </c>
      <c r="Y40" s="8">
        <v>130.00319999999999</v>
      </c>
      <c r="Z40" s="8">
        <v>140.00720000000001</v>
      </c>
      <c r="AA40" s="8">
        <v>154.9888</v>
      </c>
      <c r="AB40" s="8">
        <v>150.0112</v>
      </c>
      <c r="AC40" s="8">
        <v>150.0112</v>
      </c>
      <c r="AD40" s="8">
        <v>150.0112</v>
      </c>
      <c r="AE40" s="8">
        <v>154.9888</v>
      </c>
      <c r="AF40" s="8">
        <v>160.01519999999999</v>
      </c>
      <c r="AG40" s="8">
        <v>160.01519999999999</v>
      </c>
      <c r="AH40" s="8">
        <v>160.01519999999999</v>
      </c>
      <c r="AI40" s="8">
        <v>160.01519999999999</v>
      </c>
      <c r="AJ40" s="8">
        <v>160.01519999999999</v>
      </c>
      <c r="AK40" s="8">
        <v>160.01519999999999</v>
      </c>
    </row>
    <row r="41" spans="1:37" x14ac:dyDescent="0.25">
      <c r="A41" s="48"/>
      <c r="B41" s="19">
        <v>3000</v>
      </c>
      <c r="C41" s="8">
        <f>_xll.Interp2dTab(-1,0,$C$2:$R$2,$B$3:$B$21,$C$3:$R$21,C$25,$B41,0)</f>
        <v>109.9952</v>
      </c>
      <c r="D41" s="8">
        <f>_xll.Interp2dTab(-1,0,$C$2:$R$2,$B$3:$B$21,$C$3:$R$21,D$25,$B41,0)</f>
        <v>109.9952</v>
      </c>
      <c r="E41" s="8">
        <f>_xll.Interp2dTab(-1,0,$C$2:$R$2,$B$3:$B$21,$C$3:$R$21,E$25,$B41,0)</f>
        <v>140.00720000000001</v>
      </c>
      <c r="F41" s="8">
        <f>_xll.Interp2dTab(-1,0,$C$2:$R$2,$B$3:$B$21,$C$3:$R$21,F$25,$B41,0)</f>
        <v>140.00720000000001</v>
      </c>
      <c r="G41" s="8">
        <f>_xll.Interp2dTab(-1,0,$C$2:$R$2,$B$3:$B$21,$C$3:$R$21,G$25,$B41,0)</f>
        <v>150.0112</v>
      </c>
      <c r="H41" s="8">
        <f>_xll.Interp2dTab(-1,0,$C$2:$R$2,$B$3:$B$21,$C$3:$R$21,H$25,$B41,0)</f>
        <v>160.01519999999999</v>
      </c>
      <c r="I41" s="8">
        <f>_xll.Interp2dTab(-1,0,$C$2:$R$2,$B$3:$B$21,$C$3:$R$21,I$25,$B41,0)</f>
        <v>160.01519999999999</v>
      </c>
      <c r="J41" s="8">
        <f>_xll.Interp2dTab(-1,0,$C$2:$R$2,$B$3:$B$21,$C$3:$R$21,J$25,$B41,0)</f>
        <v>160.01519999999999</v>
      </c>
      <c r="K41" s="8">
        <f>_xll.Interp2dTab(-1,0,$C$2:$R$2,$B$3:$B$21,$C$3:$R$21,K$25,$B41,0)</f>
        <v>160.01519999999999</v>
      </c>
      <c r="L41" s="8">
        <f>_xll.Interp2dTab(-1,0,$C$2:$R$2,$B$3:$B$21,$C$3:$R$21,L$25,$B41,0)</f>
        <v>160.01519999999999</v>
      </c>
      <c r="M41" s="8">
        <f>_xll.Interp2dTab(-1,0,$C$2:$R$2,$B$3:$B$21,$C$3:$R$21,M$25,$B41,0)</f>
        <v>160.01519999999999</v>
      </c>
      <c r="N41" s="8">
        <f>_xll.Interp2dTab(-1,0,$C$2:$R$2,$B$3:$B$21,$C$3:$R$21,N$25,$B41,0)</f>
        <v>160.01519999999999</v>
      </c>
      <c r="O41" s="8">
        <f>_xll.Interp2dTab(-1,0,$C$2:$R$2,$B$3:$B$21,$C$3:$R$21,O$25,$B41,0)</f>
        <v>160.01519999999999</v>
      </c>
      <c r="P41" s="8">
        <f>_xll.Interp2dTab(-1,0,$C$2:$R$2,$B$3:$B$21,$C$3:$R$21,P$25,$B41,0)</f>
        <v>160.01519999999999</v>
      </c>
      <c r="Q41" s="8">
        <f>_xll.Interp2dTab(-1,0,$C$2:$R$2,$B$3:$B$21,$C$3:$R$21,Q$25,$B41,0)</f>
        <v>160.01519999999999</v>
      </c>
      <c r="R41" s="8">
        <f>_xll.Interp2dTab(-1,0,$C$2:$R$2,$B$3:$B$21,$C$3:$R$21,R$25,$B41,0)</f>
        <v>160.01519999999999</v>
      </c>
      <c r="T41" s="47"/>
      <c r="U41" s="7">
        <v>3000</v>
      </c>
      <c r="V41" s="8">
        <v>109.9952</v>
      </c>
      <c r="W41" s="8">
        <v>109.9952</v>
      </c>
      <c r="X41" s="8">
        <v>140.00720000000001</v>
      </c>
      <c r="Y41" s="8">
        <v>140.00720000000001</v>
      </c>
      <c r="Z41" s="8">
        <v>150.0112</v>
      </c>
      <c r="AA41" s="8">
        <v>160.01519999999999</v>
      </c>
      <c r="AB41" s="8">
        <v>160.01519999999999</v>
      </c>
      <c r="AC41" s="8">
        <v>160.01519999999999</v>
      </c>
      <c r="AD41" s="8">
        <v>160.01519999999999</v>
      </c>
      <c r="AE41" s="8">
        <v>160.01519999999999</v>
      </c>
      <c r="AF41" s="8">
        <v>160.01519999999999</v>
      </c>
      <c r="AG41" s="8">
        <v>160.01519999999999</v>
      </c>
      <c r="AH41" s="8">
        <v>160.01519999999999</v>
      </c>
      <c r="AI41" s="8">
        <v>160.01519999999999</v>
      </c>
      <c r="AJ41" s="8">
        <v>160.01519999999999</v>
      </c>
      <c r="AK41" s="8">
        <v>160.01519999999999</v>
      </c>
    </row>
    <row r="42" spans="1:37" x14ac:dyDescent="0.25">
      <c r="A42" s="48"/>
      <c r="B42" s="19">
        <v>3200</v>
      </c>
      <c r="C42" s="8">
        <f>_xll.Interp2dTab(-1,0,$C$2:$R$2,$B$3:$B$21,$C$3:$R$21,C$25,$B42,0)</f>
        <v>109.9952</v>
      </c>
      <c r="D42" s="8">
        <f>_xll.Interp2dTab(-1,0,$C$2:$R$2,$B$3:$B$21,$C$3:$R$21,D$25,$B42,0)</f>
        <v>109.9952</v>
      </c>
      <c r="E42" s="8">
        <f>_xll.Interp2dTab(-1,0,$C$2:$R$2,$B$3:$B$21,$C$3:$R$21,E$25,$B42,0)</f>
        <v>140.00720000000001</v>
      </c>
      <c r="F42" s="8">
        <f>_xll.Interp2dTab(-1,0,$C$2:$R$2,$B$3:$B$21,$C$3:$R$21,F$25,$B42,0)</f>
        <v>140.00720000000001</v>
      </c>
      <c r="G42" s="8">
        <f>_xll.Interp2dTab(-1,0,$C$2:$R$2,$B$3:$B$21,$C$3:$R$21,G$25,$B42,0)</f>
        <v>154.9888</v>
      </c>
      <c r="H42" s="8">
        <f>_xll.Interp2dTab(-1,0,$C$2:$R$2,$B$3:$B$21,$C$3:$R$21,H$25,$B42,0)</f>
        <v>160.01519999999999</v>
      </c>
      <c r="I42" s="8">
        <f>_xll.Interp2dTab(-1,0,$C$2:$R$2,$B$3:$B$21,$C$3:$R$21,I$25,$B42,0)</f>
        <v>160.01519999999999</v>
      </c>
      <c r="J42" s="8">
        <f>_xll.Interp2dTab(-1,0,$C$2:$R$2,$B$3:$B$21,$C$3:$R$21,J$25,$B42,0)</f>
        <v>160.01519999999999</v>
      </c>
      <c r="K42" s="8">
        <f>_xll.Interp2dTab(-1,0,$C$2:$R$2,$B$3:$B$21,$C$3:$R$21,K$25,$B42,0)</f>
        <v>160.01519999999999</v>
      </c>
      <c r="L42" s="8">
        <f>_xll.Interp2dTab(-1,0,$C$2:$R$2,$B$3:$B$21,$C$3:$R$21,L$25,$B42,0)</f>
        <v>160.01519999999999</v>
      </c>
      <c r="M42" s="8">
        <f>_xll.Interp2dTab(-1,0,$C$2:$R$2,$B$3:$B$21,$C$3:$R$21,M$25,$B42,0)</f>
        <v>160.01519999999999</v>
      </c>
      <c r="N42" s="8">
        <f>_xll.Interp2dTab(-1,0,$C$2:$R$2,$B$3:$B$21,$C$3:$R$21,N$25,$B42,0)</f>
        <v>160.01519999999999</v>
      </c>
      <c r="O42" s="8">
        <f>_xll.Interp2dTab(-1,0,$C$2:$R$2,$B$3:$B$21,$C$3:$R$21,O$25,$B42,0)</f>
        <v>160.01519999999999</v>
      </c>
      <c r="P42" s="8">
        <f>_xll.Interp2dTab(-1,0,$C$2:$R$2,$B$3:$B$21,$C$3:$R$21,P$25,$B42,0)</f>
        <v>160.01519999999999</v>
      </c>
      <c r="Q42" s="8">
        <f>_xll.Interp2dTab(-1,0,$C$2:$R$2,$B$3:$B$21,$C$3:$R$21,Q$25,$B42,0)</f>
        <v>160.01519999999999</v>
      </c>
      <c r="R42" s="8">
        <f>_xll.Interp2dTab(-1,0,$C$2:$R$2,$B$3:$B$21,$C$3:$R$21,R$25,$B42,0)</f>
        <v>160.01519999999999</v>
      </c>
      <c r="T42" s="47"/>
      <c r="U42" s="7">
        <v>3200</v>
      </c>
      <c r="V42" s="8">
        <v>109.9952</v>
      </c>
      <c r="W42" s="8">
        <v>109.9952</v>
      </c>
      <c r="X42" s="8">
        <v>140.00720000000001</v>
      </c>
      <c r="Y42" s="8">
        <v>140.00720000000001</v>
      </c>
      <c r="Z42" s="8">
        <v>154.9888</v>
      </c>
      <c r="AA42" s="8">
        <v>160.01519999999999</v>
      </c>
      <c r="AB42" s="8">
        <v>160.01519999999999</v>
      </c>
      <c r="AC42" s="8">
        <v>160.01519999999999</v>
      </c>
      <c r="AD42" s="8">
        <v>160.01519999999999</v>
      </c>
      <c r="AE42" s="8">
        <v>160.01519999999999</v>
      </c>
      <c r="AF42" s="8">
        <v>160.01519999999999</v>
      </c>
      <c r="AG42" s="8">
        <v>160.01519999999999</v>
      </c>
      <c r="AH42" s="8">
        <v>160.01519999999999</v>
      </c>
      <c r="AI42" s="8">
        <v>160.01519999999999</v>
      </c>
      <c r="AJ42" s="8">
        <v>160.01519999999999</v>
      </c>
      <c r="AK42" s="8">
        <v>160.01519999999999</v>
      </c>
    </row>
    <row r="43" spans="1:37" x14ac:dyDescent="0.25">
      <c r="A43" s="48"/>
      <c r="B43" s="19">
        <v>3300</v>
      </c>
      <c r="C43" s="8">
        <f>_xll.Interp2dTab(-1,0,$C$2:$R$2,$B$3:$B$21,$C$3:$R$21,C$25,$B43,0)</f>
        <v>109.9952</v>
      </c>
      <c r="D43" s="8">
        <f>_xll.Interp2dTab(-1,0,$C$2:$R$2,$B$3:$B$21,$C$3:$R$21,D$25,$B43,0)</f>
        <v>109.9952</v>
      </c>
      <c r="E43" s="8">
        <f>_xll.Interp2dTab(-1,0,$C$2:$R$2,$B$3:$B$21,$C$3:$R$21,E$25,$B43,0)</f>
        <v>136.67253333333335</v>
      </c>
      <c r="F43" s="8">
        <f>_xll.Interp2dTab(-1,0,$C$2:$R$2,$B$3:$B$21,$C$3:$R$21,F$25,$B43,0)</f>
        <v>140.00720000000001</v>
      </c>
      <c r="G43" s="8">
        <f>_xll.Interp2dTab(-1,0,$C$2:$R$2,$B$3:$B$21,$C$3:$R$21,G$25,$B43,0)</f>
        <v>153.3296</v>
      </c>
      <c r="H43" s="8">
        <f>_xll.Interp2dTab(-1,0,$C$2:$R$2,$B$3:$B$21,$C$3:$R$21,H$25,$B43,0)</f>
        <v>156.68053333333336</v>
      </c>
      <c r="I43" s="8">
        <f>_xll.Interp2dTab(-1,0,$C$2:$R$2,$B$3:$B$21,$C$3:$R$21,I$25,$B43,0)</f>
        <v>156.68053333333336</v>
      </c>
      <c r="J43" s="8">
        <f>_xll.Interp2dTab(-1,0,$C$2:$R$2,$B$3:$B$21,$C$3:$R$21,J$25,$B43,0)</f>
        <v>156.68053333333336</v>
      </c>
      <c r="K43" s="8">
        <f>_xll.Interp2dTab(-1,0,$C$2:$R$2,$B$3:$B$21,$C$3:$R$21,K$25,$B43,0)</f>
        <v>156.68053333333336</v>
      </c>
      <c r="L43" s="8">
        <f>_xll.Interp2dTab(-1,0,$C$2:$R$2,$B$3:$B$21,$C$3:$R$21,L$25,$B43,0)</f>
        <v>156.68053333333336</v>
      </c>
      <c r="M43" s="8">
        <f>_xll.Interp2dTab(-1,0,$C$2:$R$2,$B$3:$B$21,$C$3:$R$21,M$25,$B43,0)</f>
        <v>156.68053333333336</v>
      </c>
      <c r="N43" s="8">
        <f>_xll.Interp2dTab(-1,0,$C$2:$R$2,$B$3:$B$21,$C$3:$R$21,N$25,$B43,0)</f>
        <v>156.68053333333336</v>
      </c>
      <c r="O43" s="8">
        <f>_xll.Interp2dTab(-1,0,$C$2:$R$2,$B$3:$B$21,$C$3:$R$21,O$25,$B43,0)</f>
        <v>156.68053333333336</v>
      </c>
      <c r="P43" s="8">
        <f>_xll.Interp2dTab(-1,0,$C$2:$R$2,$B$3:$B$21,$C$3:$R$21,P$25,$B43,0)</f>
        <v>156.68053333333336</v>
      </c>
      <c r="Q43" s="8">
        <f>_xll.Interp2dTab(-1,0,$C$2:$R$2,$B$3:$B$21,$C$3:$R$21,Q$25,$B43,0)</f>
        <v>156.68053333333336</v>
      </c>
      <c r="R43" s="8">
        <f>_xll.Interp2dTab(-1,0,$C$2:$R$2,$B$3:$B$21,$C$3:$R$21,R$25,$B43,0)</f>
        <v>156.68053333333336</v>
      </c>
      <c r="T43" s="47"/>
      <c r="U43" s="7">
        <v>3300</v>
      </c>
      <c r="V43" s="8">
        <v>109.9952</v>
      </c>
      <c r="W43" s="8">
        <v>109.9952</v>
      </c>
      <c r="X43" s="8">
        <v>136.67253333333335</v>
      </c>
      <c r="Y43" s="8">
        <v>140.00720000000001</v>
      </c>
      <c r="Z43" s="8">
        <v>153.3296</v>
      </c>
      <c r="AA43" s="8">
        <v>156.68053333333336</v>
      </c>
      <c r="AB43" s="8">
        <v>156.68053333333336</v>
      </c>
      <c r="AC43" s="8">
        <v>156.68053333333336</v>
      </c>
      <c r="AD43" s="8">
        <v>156.68053333333336</v>
      </c>
      <c r="AE43" s="8">
        <v>156.68053333333336</v>
      </c>
      <c r="AF43" s="8">
        <v>156.68053333333336</v>
      </c>
      <c r="AG43" s="8">
        <v>156.68053333333336</v>
      </c>
      <c r="AH43" s="8">
        <v>156.68053333333336</v>
      </c>
      <c r="AI43" s="8">
        <v>156.68053333333336</v>
      </c>
      <c r="AJ43" s="8">
        <v>156.68053333333336</v>
      </c>
      <c r="AK43" s="8">
        <v>156.68053333333336</v>
      </c>
    </row>
    <row r="44" spans="1:37" x14ac:dyDescent="0.25">
      <c r="A44" s="48"/>
      <c r="B44" s="19">
        <v>3500</v>
      </c>
      <c r="C44" s="8">
        <f>_xll.Interp2dTab(-1,0,$C$2:$R$2,$B$3:$B$21,$C$3:$R$21,C$25,$B44,0)</f>
        <v>109.9952</v>
      </c>
      <c r="D44" s="8">
        <f>_xll.Interp2dTab(-1,0,$C$2:$R$2,$B$3:$B$21,$C$3:$R$21,D$25,$B44,0)</f>
        <v>109.9952</v>
      </c>
      <c r="E44" s="8">
        <f>_xll.Interp2dTab(-1,0,$C$2:$R$2,$B$3:$B$21,$C$3:$R$21,E$25,$B44,0)</f>
        <v>130.00319999999999</v>
      </c>
      <c r="F44" s="8">
        <f>_xll.Interp2dTab(-1,0,$C$2:$R$2,$B$3:$B$21,$C$3:$R$21,F$25,$B44,0)</f>
        <v>140.00720000000001</v>
      </c>
      <c r="G44" s="8">
        <f>_xll.Interp2dTab(-1,0,$C$2:$R$2,$B$3:$B$21,$C$3:$R$21,G$25,$B44,0)</f>
        <v>150.0112</v>
      </c>
      <c r="H44" s="8">
        <f>_xll.Interp2dTab(-1,0,$C$2:$R$2,$B$3:$B$21,$C$3:$R$21,H$25,$B44,0)</f>
        <v>150.0112</v>
      </c>
      <c r="I44" s="8">
        <f>_xll.Interp2dTab(-1,0,$C$2:$R$2,$B$3:$B$21,$C$3:$R$21,I$25,$B44,0)</f>
        <v>150.0112</v>
      </c>
      <c r="J44" s="8">
        <f>_xll.Interp2dTab(-1,0,$C$2:$R$2,$B$3:$B$21,$C$3:$R$21,J$25,$B44,0)</f>
        <v>150.0112</v>
      </c>
      <c r="K44" s="8">
        <f>_xll.Interp2dTab(-1,0,$C$2:$R$2,$B$3:$B$21,$C$3:$R$21,K$25,$B44,0)</f>
        <v>150.0112</v>
      </c>
      <c r="L44" s="8">
        <f>_xll.Interp2dTab(-1,0,$C$2:$R$2,$B$3:$B$21,$C$3:$R$21,L$25,$B44,0)</f>
        <v>150.0112</v>
      </c>
      <c r="M44" s="8">
        <f>_xll.Interp2dTab(-1,0,$C$2:$R$2,$B$3:$B$21,$C$3:$R$21,M$25,$B44,0)</f>
        <v>150.0112</v>
      </c>
      <c r="N44" s="8">
        <f>_xll.Interp2dTab(-1,0,$C$2:$R$2,$B$3:$B$21,$C$3:$R$21,N$25,$B44,0)</f>
        <v>150.0112</v>
      </c>
      <c r="O44" s="8">
        <f>_xll.Interp2dTab(-1,0,$C$2:$R$2,$B$3:$B$21,$C$3:$R$21,O$25,$B44,0)</f>
        <v>150.0112</v>
      </c>
      <c r="P44" s="8">
        <f>_xll.Interp2dTab(-1,0,$C$2:$R$2,$B$3:$B$21,$C$3:$R$21,P$25,$B44,0)</f>
        <v>150.0112</v>
      </c>
      <c r="Q44" s="8">
        <f>_xll.Interp2dTab(-1,0,$C$2:$R$2,$B$3:$B$21,$C$3:$R$21,Q$25,$B44,0)</f>
        <v>150.0112</v>
      </c>
      <c r="R44" s="8">
        <f>_xll.Interp2dTab(-1,0,$C$2:$R$2,$B$3:$B$21,$C$3:$R$21,R$25,$B44,0)</f>
        <v>150.0112</v>
      </c>
      <c r="T44" s="47"/>
      <c r="U44" s="7">
        <v>3500</v>
      </c>
      <c r="V44" s="8">
        <v>109.9952</v>
      </c>
      <c r="W44" s="8">
        <v>109.9952</v>
      </c>
      <c r="X44" s="8">
        <v>130.00319999999999</v>
      </c>
      <c r="Y44" s="8">
        <v>140.00720000000001</v>
      </c>
      <c r="Z44" s="8">
        <v>150.0112</v>
      </c>
      <c r="AA44" s="8">
        <v>150.0112</v>
      </c>
      <c r="AB44" s="8">
        <v>150.0112</v>
      </c>
      <c r="AC44" s="8">
        <v>150.0112</v>
      </c>
      <c r="AD44" s="8">
        <v>150.0112</v>
      </c>
      <c r="AE44" s="8">
        <v>150.0112</v>
      </c>
      <c r="AF44" s="8">
        <v>150.0112</v>
      </c>
      <c r="AG44" s="8">
        <v>150.0112</v>
      </c>
      <c r="AH44" s="8">
        <v>150.0112</v>
      </c>
      <c r="AI44" s="8">
        <v>150.0112</v>
      </c>
      <c r="AJ44" s="8">
        <v>150.0112</v>
      </c>
      <c r="AK44" s="8">
        <v>150.0112</v>
      </c>
    </row>
  </sheetData>
  <sheetProtection password="BAE5" sheet="1" objects="1" scenarios="1"/>
  <mergeCells count="12">
    <mergeCell ref="A26:A44"/>
    <mergeCell ref="A24:B25"/>
    <mergeCell ref="A1:B2"/>
    <mergeCell ref="T1:U2"/>
    <mergeCell ref="V1:AK1"/>
    <mergeCell ref="T3:T21"/>
    <mergeCell ref="A3:A21"/>
    <mergeCell ref="C1:R1"/>
    <mergeCell ref="C24:R24"/>
    <mergeCell ref="T24:U25"/>
    <mergeCell ref="V24:AK24"/>
    <mergeCell ref="T26:T44"/>
  </mergeCells>
  <conditionalFormatting sqref="C26:R4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AK2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6:AK4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R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BB315"/>
  <sheetViews>
    <sheetView tabSelected="1" topLeftCell="A107" zoomScale="70" zoomScaleNormal="70" workbookViewId="0">
      <selection activeCell="H127" sqref="H127"/>
    </sheetView>
  </sheetViews>
  <sheetFormatPr defaultColWidth="28.7109375" defaultRowHeight="15" x14ac:dyDescent="0.25"/>
  <cols>
    <col min="1" max="1" width="11.7109375" style="45" bestFit="1" customWidth="1"/>
    <col min="2" max="2" width="5.85546875" style="9" bestFit="1" customWidth="1"/>
    <col min="3" max="3" width="6.28515625" style="9" bestFit="1" customWidth="1"/>
    <col min="4" max="4" width="9.140625" style="9" bestFit="1" customWidth="1"/>
    <col min="5" max="6" width="6.42578125" style="9" bestFit="1" customWidth="1"/>
    <col min="7" max="7" width="9.140625" style="9" bestFit="1" customWidth="1"/>
    <col min="8" max="8" width="6.42578125" style="9" bestFit="1" customWidth="1"/>
    <col min="9" max="9" width="9.140625" style="9" bestFit="1" customWidth="1"/>
    <col min="10" max="16" width="6.42578125" style="9" bestFit="1" customWidth="1"/>
    <col min="17" max="17" width="9.140625" style="9" bestFit="1" customWidth="1"/>
    <col min="18" max="18" width="6.42578125" style="9" bestFit="1" customWidth="1"/>
    <col min="19" max="19" width="9.140625" style="9" bestFit="1" customWidth="1"/>
    <col min="20" max="20" width="28.7109375" style="9"/>
    <col min="21" max="21" width="11.7109375" style="45" bestFit="1" customWidth="1"/>
    <col min="22" max="22" width="5.85546875" style="9" bestFit="1" customWidth="1"/>
    <col min="23" max="23" width="6.28515625" style="9" bestFit="1" customWidth="1"/>
    <col min="24" max="39" width="6.42578125" style="9" bestFit="1" customWidth="1"/>
    <col min="40" max="40" width="5.140625" style="9" customWidth="1"/>
    <col min="41" max="41" width="28.7109375" style="9"/>
    <col min="42" max="42" width="6.85546875" style="9" bestFit="1" customWidth="1"/>
    <col min="43" max="43" width="6.42578125" style="9" bestFit="1" customWidth="1"/>
    <col min="44" max="44" width="27.7109375" style="9" customWidth="1"/>
    <col min="45" max="45" width="18.7109375" style="9" bestFit="1" customWidth="1"/>
    <col min="46" max="46" width="31" style="9" bestFit="1" customWidth="1"/>
    <col min="47" max="48" width="31.5703125" style="9" bestFit="1" customWidth="1"/>
    <col min="49" max="49" width="20.140625" style="9" bestFit="1" customWidth="1"/>
    <col min="50" max="50" width="27.85546875" style="9" bestFit="1" customWidth="1"/>
    <col min="51" max="51" width="30" style="9" bestFit="1" customWidth="1"/>
    <col min="52" max="52" width="6.28515625" style="9" bestFit="1" customWidth="1"/>
    <col min="53" max="53" width="6.42578125" style="9" bestFit="1" customWidth="1"/>
    <col min="54" max="54" width="10.5703125" style="9" bestFit="1" customWidth="1"/>
    <col min="55" max="16384" width="28.7109375" style="9"/>
  </cols>
  <sheetData>
    <row r="1" spans="1:53" x14ac:dyDescent="0.25">
      <c r="A1" s="52" t="s">
        <v>65</v>
      </c>
      <c r="B1" s="51" t="s">
        <v>61</v>
      </c>
      <c r="C1" s="51"/>
      <c r="D1" s="50" t="s">
        <v>60</v>
      </c>
      <c r="E1" s="50"/>
      <c r="F1" s="50"/>
      <c r="G1" s="50"/>
      <c r="U1" s="52" t="s">
        <v>74</v>
      </c>
      <c r="V1" s="51" t="s">
        <v>61</v>
      </c>
      <c r="W1" s="51"/>
      <c r="X1" s="50" t="s">
        <v>60</v>
      </c>
      <c r="Y1" s="50"/>
      <c r="Z1" s="50"/>
      <c r="AA1" s="50"/>
      <c r="AP1" s="58" t="str">
        <f>B1</f>
        <v>Petal Position to Desired Fuel</v>
      </c>
      <c r="AQ1" s="59"/>
      <c r="AR1" s="58" t="str">
        <f>B25</f>
        <v>Fuel Limiter, Boost</v>
      </c>
      <c r="AS1" s="59"/>
      <c r="AT1" s="58" t="str">
        <f>B49</f>
        <v>Fuel Limiter, Barometric, Table1</v>
      </c>
      <c r="AU1" s="59"/>
      <c r="AV1" s="58" t="str">
        <f>B73</f>
        <v>Fuel Limiter, Barometric, Table2</v>
      </c>
      <c r="AW1" s="59"/>
      <c r="AX1" s="58" t="str">
        <f>B97</f>
        <v>Fuel Limiter, Barometric, Table3</v>
      </c>
      <c r="AY1" s="59"/>
      <c r="AZ1" s="58" t="str">
        <f>B121</f>
        <v>Fuel Limiter, Density</v>
      </c>
      <c r="BA1" s="59"/>
    </row>
    <row r="2" spans="1:53" x14ac:dyDescent="0.25">
      <c r="A2" s="53"/>
      <c r="B2" s="51"/>
      <c r="C2" s="51"/>
      <c r="D2" s="17">
        <v>0</v>
      </c>
      <c r="E2" s="17">
        <v>25</v>
      </c>
      <c r="F2" s="17">
        <v>50</v>
      </c>
      <c r="G2" s="17">
        <v>100</v>
      </c>
      <c r="U2" s="53"/>
      <c r="V2" s="51"/>
      <c r="W2" s="51"/>
      <c r="X2" s="17">
        <v>0</v>
      </c>
      <c r="Y2" s="17">
        <v>25</v>
      </c>
      <c r="Z2" s="17">
        <v>50</v>
      </c>
      <c r="AA2" s="17">
        <v>100</v>
      </c>
      <c r="AP2" s="37">
        <f>AP3-1</f>
        <v>599</v>
      </c>
      <c r="AQ2" s="38">
        <f>AQ3</f>
        <v>144.97282899999999</v>
      </c>
      <c r="AR2" s="37">
        <f>AR3-1</f>
        <v>474</v>
      </c>
      <c r="AS2" s="38">
        <f>AS3</f>
        <v>144.97282899999999</v>
      </c>
      <c r="AT2" s="37">
        <f>AT3-1</f>
        <v>599</v>
      </c>
      <c r="AU2" s="38">
        <f>AU3</f>
        <v>144.97282899999999</v>
      </c>
      <c r="AV2" s="37">
        <f>AV3-1</f>
        <v>599</v>
      </c>
      <c r="AW2" s="38">
        <f>AW3</f>
        <v>144.97282899999999</v>
      </c>
      <c r="AX2" s="37">
        <f>AX3-1</f>
        <v>599</v>
      </c>
      <c r="AY2" s="38">
        <f>AY3</f>
        <v>144.97282899999999</v>
      </c>
      <c r="AZ2" s="37">
        <f>AZ3-1</f>
        <v>749</v>
      </c>
      <c r="BA2" s="38">
        <f>BA3</f>
        <v>144.972825</v>
      </c>
    </row>
    <row r="3" spans="1:53" x14ac:dyDescent="0.25">
      <c r="A3" s="53"/>
      <c r="B3" s="51" t="s">
        <v>7</v>
      </c>
      <c r="C3" s="17">
        <v>600</v>
      </c>
      <c r="D3" s="6">
        <v>0</v>
      </c>
      <c r="E3" s="6">
        <v>33.220109000000001</v>
      </c>
      <c r="F3" s="6">
        <v>57.472827000000002</v>
      </c>
      <c r="G3" s="6">
        <v>144.97282899999999</v>
      </c>
      <c r="U3" s="53"/>
      <c r="V3" s="51" t="s">
        <v>7</v>
      </c>
      <c r="W3" s="17">
        <v>600</v>
      </c>
      <c r="X3" s="12">
        <v>0</v>
      </c>
      <c r="Y3" s="12">
        <v>33.220109000000001</v>
      </c>
      <c r="Z3" s="12">
        <v>57.472827000000002</v>
      </c>
      <c r="AA3" s="12">
        <v>144.97282899999999</v>
      </c>
      <c r="AP3" s="37">
        <f t="shared" ref="AP3:AP23" si="0">C3</f>
        <v>600</v>
      </c>
      <c r="AQ3" s="38">
        <f t="shared" ref="AQ3:AQ23" si="1">G3</f>
        <v>144.97282899999999</v>
      </c>
      <c r="AR3" s="37">
        <f t="shared" ref="AR3:AR23" si="2">C27</f>
        <v>475</v>
      </c>
      <c r="AS3" s="38">
        <f t="shared" ref="AS3:AS23" si="3">Q27</f>
        <v>144.97282899999999</v>
      </c>
      <c r="AT3" s="37">
        <f t="shared" ref="AT3:AT23" si="4">C51</f>
        <v>600</v>
      </c>
      <c r="AU3" s="38">
        <f t="shared" ref="AU3:AU23" si="5">I51</f>
        <v>144.97282899999999</v>
      </c>
      <c r="AV3" s="37">
        <f t="shared" ref="AV3:AV23" si="6">C75</f>
        <v>600</v>
      </c>
      <c r="AW3" s="38">
        <f t="shared" ref="AW3:AW23" si="7">I75</f>
        <v>144.97282899999999</v>
      </c>
      <c r="AX3" s="37">
        <f t="shared" ref="AX3:AX23" si="8">C99</f>
        <v>600</v>
      </c>
      <c r="AY3" s="38">
        <f t="shared" ref="AY3:AY23" si="9">I99</f>
        <v>144.97282899999999</v>
      </c>
      <c r="AZ3" s="37">
        <f t="shared" ref="AZ3:AZ21" si="10">C123</f>
        <v>750</v>
      </c>
      <c r="BA3" s="38">
        <f t="shared" ref="BA3:BA21" si="11">S123</f>
        <v>144.972825</v>
      </c>
    </row>
    <row r="4" spans="1:53" x14ac:dyDescent="0.25">
      <c r="A4" s="53"/>
      <c r="B4" s="51"/>
      <c r="C4" s="17">
        <v>650</v>
      </c>
      <c r="D4" s="6">
        <v>0</v>
      </c>
      <c r="E4" s="6">
        <v>30.027175</v>
      </c>
      <c r="F4" s="6">
        <v>55.027175</v>
      </c>
      <c r="G4" s="6">
        <v>144.97282899999999</v>
      </c>
      <c r="U4" s="53"/>
      <c r="V4" s="51"/>
      <c r="W4" s="17">
        <v>650</v>
      </c>
      <c r="X4" s="12">
        <v>0</v>
      </c>
      <c r="Y4" s="12">
        <v>30.027175</v>
      </c>
      <c r="Z4" s="12">
        <v>55.027175</v>
      </c>
      <c r="AA4" s="12">
        <v>144.97282899999999</v>
      </c>
      <c r="AP4" s="37">
        <f t="shared" si="0"/>
        <v>650</v>
      </c>
      <c r="AQ4" s="38">
        <f t="shared" si="1"/>
        <v>144.97282899999999</v>
      </c>
      <c r="AR4" s="37">
        <f t="shared" si="2"/>
        <v>500</v>
      </c>
      <c r="AS4" s="38">
        <f t="shared" si="3"/>
        <v>144.97282899999999</v>
      </c>
      <c r="AT4" s="37">
        <f t="shared" si="4"/>
        <v>650</v>
      </c>
      <c r="AU4" s="38">
        <f t="shared" si="5"/>
        <v>144.97282899999999</v>
      </c>
      <c r="AV4" s="37">
        <f t="shared" si="6"/>
        <v>650</v>
      </c>
      <c r="AW4" s="38">
        <f t="shared" si="7"/>
        <v>144.97282899999999</v>
      </c>
      <c r="AX4" s="37">
        <f t="shared" si="8"/>
        <v>650</v>
      </c>
      <c r="AY4" s="38">
        <f t="shared" si="9"/>
        <v>144.97282899999999</v>
      </c>
      <c r="AZ4" s="37">
        <f t="shared" si="10"/>
        <v>800</v>
      </c>
      <c r="BA4" s="38">
        <f t="shared" si="11"/>
        <v>144.972825</v>
      </c>
    </row>
    <row r="5" spans="1:53" x14ac:dyDescent="0.25">
      <c r="A5" s="53"/>
      <c r="B5" s="51"/>
      <c r="C5" s="17">
        <v>750</v>
      </c>
      <c r="D5" s="6">
        <v>0</v>
      </c>
      <c r="E5" s="6">
        <v>28.328804999999999</v>
      </c>
      <c r="F5" s="6">
        <v>52.513587999999999</v>
      </c>
      <c r="G5" s="6">
        <v>144.97282899999999</v>
      </c>
      <c r="U5" s="53"/>
      <c r="V5" s="51"/>
      <c r="W5" s="17">
        <v>750</v>
      </c>
      <c r="X5" s="12">
        <v>0</v>
      </c>
      <c r="Y5" s="12">
        <v>28.328804999999999</v>
      </c>
      <c r="Z5" s="12">
        <v>52.513587999999999</v>
      </c>
      <c r="AA5" s="12">
        <v>144.97282899999999</v>
      </c>
      <c r="AP5" s="37">
        <f t="shared" si="0"/>
        <v>750</v>
      </c>
      <c r="AQ5" s="38">
        <f t="shared" si="1"/>
        <v>144.97282899999999</v>
      </c>
      <c r="AR5" s="37">
        <f t="shared" si="2"/>
        <v>650</v>
      </c>
      <c r="AS5" s="38">
        <f t="shared" si="3"/>
        <v>144.97282899999999</v>
      </c>
      <c r="AT5" s="37">
        <f t="shared" si="4"/>
        <v>700</v>
      </c>
      <c r="AU5" s="38">
        <f t="shared" si="5"/>
        <v>144.97282899999999</v>
      </c>
      <c r="AV5" s="37">
        <f t="shared" si="6"/>
        <v>700</v>
      </c>
      <c r="AW5" s="38">
        <f t="shared" si="7"/>
        <v>144.97282899999999</v>
      </c>
      <c r="AX5" s="37">
        <f t="shared" si="8"/>
        <v>700</v>
      </c>
      <c r="AY5" s="38">
        <f t="shared" si="9"/>
        <v>144.97282899999999</v>
      </c>
      <c r="AZ5" s="37">
        <f t="shared" si="10"/>
        <v>900</v>
      </c>
      <c r="BA5" s="38">
        <f t="shared" si="11"/>
        <v>144.972825</v>
      </c>
    </row>
    <row r="6" spans="1:53" x14ac:dyDescent="0.25">
      <c r="A6" s="53"/>
      <c r="B6" s="51"/>
      <c r="C6" s="17">
        <v>800</v>
      </c>
      <c r="D6" s="6">
        <v>0</v>
      </c>
      <c r="E6" s="6">
        <v>23.233695999999998</v>
      </c>
      <c r="F6" s="6">
        <v>47.486414000000003</v>
      </c>
      <c r="G6" s="6">
        <v>144.97282899999999</v>
      </c>
      <c r="U6" s="53"/>
      <c r="V6" s="51"/>
      <c r="W6" s="17">
        <v>800</v>
      </c>
      <c r="X6" s="12">
        <v>0</v>
      </c>
      <c r="Y6" s="12">
        <v>23.233695999999998</v>
      </c>
      <c r="Z6" s="12">
        <v>47.486414000000003</v>
      </c>
      <c r="AA6" s="12">
        <v>144.97282899999999</v>
      </c>
      <c r="AP6" s="37">
        <f t="shared" si="0"/>
        <v>800</v>
      </c>
      <c r="AQ6" s="38">
        <f t="shared" si="1"/>
        <v>144.97282899999999</v>
      </c>
      <c r="AR6" s="37">
        <f t="shared" si="2"/>
        <v>750</v>
      </c>
      <c r="AS6" s="38">
        <f t="shared" si="3"/>
        <v>144.97282899999999</v>
      </c>
      <c r="AT6" s="37">
        <f t="shared" si="4"/>
        <v>800</v>
      </c>
      <c r="AU6" s="38">
        <f t="shared" si="5"/>
        <v>144.97282899999999</v>
      </c>
      <c r="AV6" s="37">
        <f t="shared" si="6"/>
        <v>800</v>
      </c>
      <c r="AW6" s="38">
        <f t="shared" si="7"/>
        <v>144.97282899999999</v>
      </c>
      <c r="AX6" s="37">
        <f t="shared" si="8"/>
        <v>800</v>
      </c>
      <c r="AY6" s="38">
        <f t="shared" si="9"/>
        <v>144.97282899999999</v>
      </c>
      <c r="AZ6" s="37">
        <f t="shared" si="10"/>
        <v>1000</v>
      </c>
      <c r="BA6" s="38">
        <f t="shared" si="11"/>
        <v>144.972825</v>
      </c>
    </row>
    <row r="7" spans="1:53" x14ac:dyDescent="0.25">
      <c r="A7" s="53"/>
      <c r="B7" s="51"/>
      <c r="C7" s="17">
        <v>900</v>
      </c>
      <c r="D7" s="6">
        <v>0</v>
      </c>
      <c r="E7" s="6">
        <v>23.233695999999998</v>
      </c>
      <c r="F7" s="6">
        <v>47.486414000000003</v>
      </c>
      <c r="G7" s="6">
        <v>144.97282899999999</v>
      </c>
      <c r="U7" s="53"/>
      <c r="V7" s="51"/>
      <c r="W7" s="17">
        <v>900</v>
      </c>
      <c r="X7" s="12">
        <v>0</v>
      </c>
      <c r="Y7" s="12">
        <v>23.233695999999998</v>
      </c>
      <c r="Z7" s="12">
        <v>47.486414000000003</v>
      </c>
      <c r="AA7" s="12">
        <v>144.97282899999999</v>
      </c>
      <c r="AP7" s="37">
        <f t="shared" si="0"/>
        <v>900</v>
      </c>
      <c r="AQ7" s="38">
        <f t="shared" si="1"/>
        <v>144.97282899999999</v>
      </c>
      <c r="AR7" s="37">
        <f t="shared" si="2"/>
        <v>1000</v>
      </c>
      <c r="AS7" s="38">
        <f t="shared" si="3"/>
        <v>144.97282899999999</v>
      </c>
      <c r="AT7" s="37">
        <f t="shared" si="4"/>
        <v>900</v>
      </c>
      <c r="AU7" s="38">
        <f t="shared" si="5"/>
        <v>144.97282899999999</v>
      </c>
      <c r="AV7" s="37">
        <f t="shared" si="6"/>
        <v>900</v>
      </c>
      <c r="AW7" s="38">
        <f t="shared" si="7"/>
        <v>144.97282899999999</v>
      </c>
      <c r="AX7" s="37">
        <f t="shared" si="8"/>
        <v>900</v>
      </c>
      <c r="AY7" s="38">
        <f t="shared" si="9"/>
        <v>144.97282899999999</v>
      </c>
      <c r="AZ7" s="37">
        <f t="shared" si="10"/>
        <v>1200</v>
      </c>
      <c r="BA7" s="38">
        <f t="shared" si="11"/>
        <v>144.972825</v>
      </c>
    </row>
    <row r="8" spans="1:53" x14ac:dyDescent="0.25">
      <c r="A8" s="53"/>
      <c r="B8" s="51"/>
      <c r="C8" s="17">
        <v>1000</v>
      </c>
      <c r="D8" s="6">
        <v>0</v>
      </c>
      <c r="E8" s="6">
        <v>23.233695999999998</v>
      </c>
      <c r="F8" s="6">
        <v>47.486414000000003</v>
      </c>
      <c r="G8" s="6">
        <v>144.97282899999999</v>
      </c>
      <c r="U8" s="53"/>
      <c r="V8" s="51"/>
      <c r="W8" s="17">
        <v>1000</v>
      </c>
      <c r="X8" s="12">
        <v>0</v>
      </c>
      <c r="Y8" s="12">
        <v>23.233695999999998</v>
      </c>
      <c r="Z8" s="12">
        <v>47.486414000000003</v>
      </c>
      <c r="AA8" s="12">
        <v>144.97282899999999</v>
      </c>
      <c r="AP8" s="37">
        <f t="shared" si="0"/>
        <v>1000</v>
      </c>
      <c r="AQ8" s="38">
        <f t="shared" si="1"/>
        <v>144.97282899999999</v>
      </c>
      <c r="AR8" s="37">
        <f t="shared" si="2"/>
        <v>1200</v>
      </c>
      <c r="AS8" s="38">
        <f t="shared" si="3"/>
        <v>144.97282899999999</v>
      </c>
      <c r="AT8" s="37">
        <f t="shared" si="4"/>
        <v>1000</v>
      </c>
      <c r="AU8" s="38">
        <f t="shared" si="5"/>
        <v>144.97282899999999</v>
      </c>
      <c r="AV8" s="37">
        <f t="shared" si="6"/>
        <v>1000</v>
      </c>
      <c r="AW8" s="38">
        <f t="shared" si="7"/>
        <v>144.97282899999999</v>
      </c>
      <c r="AX8" s="37">
        <f t="shared" si="8"/>
        <v>1000</v>
      </c>
      <c r="AY8" s="38">
        <f t="shared" si="9"/>
        <v>144.97282899999999</v>
      </c>
      <c r="AZ8" s="37">
        <f t="shared" si="10"/>
        <v>1400</v>
      </c>
      <c r="BA8" s="38">
        <f t="shared" si="11"/>
        <v>144.972825</v>
      </c>
    </row>
    <row r="9" spans="1:53" x14ac:dyDescent="0.25">
      <c r="A9" s="53"/>
      <c r="B9" s="51"/>
      <c r="C9" s="17">
        <v>1200</v>
      </c>
      <c r="D9" s="6">
        <v>0</v>
      </c>
      <c r="E9" s="6">
        <v>30.027175</v>
      </c>
      <c r="F9" s="6">
        <v>55.027175</v>
      </c>
      <c r="G9" s="6">
        <v>144.97282899999999</v>
      </c>
      <c r="U9" s="53"/>
      <c r="V9" s="51"/>
      <c r="W9" s="17">
        <v>1200</v>
      </c>
      <c r="X9" s="12">
        <v>0</v>
      </c>
      <c r="Y9" s="12">
        <v>30.027175</v>
      </c>
      <c r="Z9" s="12">
        <v>55.027175</v>
      </c>
      <c r="AA9" s="12">
        <v>144.97282899999999</v>
      </c>
      <c r="AP9" s="37">
        <f t="shared" si="0"/>
        <v>1200</v>
      </c>
      <c r="AQ9" s="38">
        <f t="shared" si="1"/>
        <v>144.97282899999999</v>
      </c>
      <c r="AR9" s="37">
        <f t="shared" si="2"/>
        <v>1300</v>
      </c>
      <c r="AS9" s="38">
        <f t="shared" si="3"/>
        <v>144.97282899999999</v>
      </c>
      <c r="AT9" s="37">
        <f t="shared" si="4"/>
        <v>1200</v>
      </c>
      <c r="AU9" s="38">
        <f t="shared" si="5"/>
        <v>144.97282899999999</v>
      </c>
      <c r="AV9" s="37">
        <f t="shared" si="6"/>
        <v>1200</v>
      </c>
      <c r="AW9" s="38">
        <f t="shared" si="7"/>
        <v>144.97282899999999</v>
      </c>
      <c r="AX9" s="37">
        <f t="shared" si="8"/>
        <v>1200</v>
      </c>
      <c r="AY9" s="38">
        <f t="shared" si="9"/>
        <v>144.97282899999999</v>
      </c>
      <c r="AZ9" s="37">
        <f t="shared" si="10"/>
        <v>1600</v>
      </c>
      <c r="BA9" s="38">
        <f t="shared" si="11"/>
        <v>144.972825</v>
      </c>
    </row>
    <row r="10" spans="1:53" x14ac:dyDescent="0.25">
      <c r="A10" s="53"/>
      <c r="B10" s="51"/>
      <c r="C10" s="17">
        <v>1380</v>
      </c>
      <c r="D10" s="6">
        <v>0</v>
      </c>
      <c r="E10" s="6">
        <v>30.027175</v>
      </c>
      <c r="F10" s="6">
        <v>59.986414000000003</v>
      </c>
      <c r="G10" s="6">
        <v>144.97282899999999</v>
      </c>
      <c r="U10" s="53"/>
      <c r="V10" s="51"/>
      <c r="W10" s="17">
        <v>1380</v>
      </c>
      <c r="X10" s="12">
        <v>0</v>
      </c>
      <c r="Y10" s="12">
        <v>30.027175</v>
      </c>
      <c r="Z10" s="12">
        <v>59.986414000000003</v>
      </c>
      <c r="AA10" s="12">
        <v>144.97282899999999</v>
      </c>
      <c r="AP10" s="37">
        <f t="shared" si="0"/>
        <v>1380</v>
      </c>
      <c r="AQ10" s="38">
        <f t="shared" si="1"/>
        <v>144.97282899999999</v>
      </c>
      <c r="AR10" s="37">
        <f t="shared" si="2"/>
        <v>1400</v>
      </c>
      <c r="AS10" s="38">
        <f t="shared" si="3"/>
        <v>144.97282899999999</v>
      </c>
      <c r="AT10" s="37">
        <f t="shared" si="4"/>
        <v>1380</v>
      </c>
      <c r="AU10" s="38">
        <f t="shared" si="5"/>
        <v>144.97282899999999</v>
      </c>
      <c r="AV10" s="37">
        <f t="shared" si="6"/>
        <v>1380</v>
      </c>
      <c r="AW10" s="38">
        <f t="shared" si="7"/>
        <v>144.97282899999999</v>
      </c>
      <c r="AX10" s="37">
        <f t="shared" si="8"/>
        <v>1380</v>
      </c>
      <c r="AY10" s="38">
        <f t="shared" si="9"/>
        <v>144.97282899999999</v>
      </c>
      <c r="AZ10" s="37">
        <f t="shared" si="10"/>
        <v>1800</v>
      </c>
      <c r="BA10" s="38">
        <f t="shared" si="11"/>
        <v>144.972825</v>
      </c>
    </row>
    <row r="11" spans="1:53" x14ac:dyDescent="0.25">
      <c r="A11" s="53"/>
      <c r="B11" s="51"/>
      <c r="C11" s="17">
        <v>1600</v>
      </c>
      <c r="D11" s="6">
        <v>0</v>
      </c>
      <c r="E11" s="6">
        <v>34.986414000000003</v>
      </c>
      <c r="F11" s="6">
        <v>69.972828000000007</v>
      </c>
      <c r="G11" s="6">
        <v>144.97282899999999</v>
      </c>
      <c r="U11" s="53"/>
      <c r="V11" s="51"/>
      <c r="W11" s="17">
        <v>1600</v>
      </c>
      <c r="X11" s="12">
        <v>0</v>
      </c>
      <c r="Y11" s="12">
        <v>34.986414000000003</v>
      </c>
      <c r="Z11" s="12">
        <v>69.972828000000007</v>
      </c>
      <c r="AA11" s="12">
        <v>144.97282899999999</v>
      </c>
      <c r="AP11" s="37">
        <f t="shared" si="0"/>
        <v>1600</v>
      </c>
      <c r="AQ11" s="38">
        <f t="shared" si="1"/>
        <v>144.97282899999999</v>
      </c>
      <c r="AR11" s="37">
        <f t="shared" si="2"/>
        <v>1600</v>
      </c>
      <c r="AS11" s="38">
        <f t="shared" si="3"/>
        <v>144.97282899999999</v>
      </c>
      <c r="AT11" s="37">
        <f t="shared" si="4"/>
        <v>1600</v>
      </c>
      <c r="AU11" s="38">
        <f t="shared" si="5"/>
        <v>122.01087200000001</v>
      </c>
      <c r="AV11" s="37">
        <f t="shared" si="6"/>
        <v>1600</v>
      </c>
      <c r="AW11" s="38">
        <f t="shared" si="7"/>
        <v>144.97282899999999</v>
      </c>
      <c r="AX11" s="37">
        <f t="shared" si="8"/>
        <v>1600</v>
      </c>
      <c r="AY11" s="38">
        <f t="shared" si="9"/>
        <v>144.97282899999999</v>
      </c>
      <c r="AZ11" s="37">
        <f t="shared" si="10"/>
        <v>2000</v>
      </c>
      <c r="BA11" s="38">
        <f t="shared" si="11"/>
        <v>144.972825</v>
      </c>
    </row>
    <row r="12" spans="1:53" x14ac:dyDescent="0.25">
      <c r="A12" s="53"/>
      <c r="B12" s="51"/>
      <c r="C12" s="17">
        <v>1800</v>
      </c>
      <c r="D12" s="6">
        <v>0</v>
      </c>
      <c r="E12" s="6">
        <v>34.986414000000003</v>
      </c>
      <c r="F12" s="6">
        <v>69.972828000000007</v>
      </c>
      <c r="G12" s="6">
        <v>144.97282899999999</v>
      </c>
      <c r="U12" s="53"/>
      <c r="V12" s="51"/>
      <c r="W12" s="17">
        <v>1800</v>
      </c>
      <c r="X12" s="12">
        <v>0</v>
      </c>
      <c r="Y12" s="12">
        <v>34.986414000000003</v>
      </c>
      <c r="Z12" s="12">
        <v>69.972828000000007</v>
      </c>
      <c r="AA12" s="12">
        <v>144.97282899999999</v>
      </c>
      <c r="AP12" s="37">
        <f t="shared" si="0"/>
        <v>1800</v>
      </c>
      <c r="AQ12" s="38">
        <f t="shared" si="1"/>
        <v>144.97282899999999</v>
      </c>
      <c r="AR12" s="37">
        <f t="shared" si="2"/>
        <v>1800</v>
      </c>
      <c r="AS12" s="38">
        <f t="shared" si="3"/>
        <v>144.97282899999999</v>
      </c>
      <c r="AT12" s="37">
        <f t="shared" si="4"/>
        <v>1800</v>
      </c>
      <c r="AU12" s="38">
        <f t="shared" si="5"/>
        <v>122.282611</v>
      </c>
      <c r="AV12" s="37">
        <f t="shared" si="6"/>
        <v>1800</v>
      </c>
      <c r="AW12" s="38">
        <f t="shared" si="7"/>
        <v>144.97282899999999</v>
      </c>
      <c r="AX12" s="37">
        <f t="shared" si="8"/>
        <v>1800</v>
      </c>
      <c r="AY12" s="38">
        <f t="shared" si="9"/>
        <v>144.97282899999999</v>
      </c>
      <c r="AZ12" s="37">
        <f t="shared" si="10"/>
        <v>2200</v>
      </c>
      <c r="BA12" s="38">
        <f t="shared" si="11"/>
        <v>144.972825</v>
      </c>
    </row>
    <row r="13" spans="1:53" x14ac:dyDescent="0.25">
      <c r="A13" s="53"/>
      <c r="B13" s="51"/>
      <c r="C13" s="17">
        <v>2000</v>
      </c>
      <c r="D13" s="6">
        <v>0</v>
      </c>
      <c r="E13" s="6">
        <v>34.986414000000003</v>
      </c>
      <c r="F13" s="6">
        <v>69.972828000000007</v>
      </c>
      <c r="G13" s="6">
        <v>144.97282899999999</v>
      </c>
      <c r="U13" s="53"/>
      <c r="V13" s="51"/>
      <c r="W13" s="17">
        <v>2000</v>
      </c>
      <c r="X13" s="12">
        <v>0</v>
      </c>
      <c r="Y13" s="12">
        <v>34.986414000000003</v>
      </c>
      <c r="Z13" s="12">
        <v>69.972828000000007</v>
      </c>
      <c r="AA13" s="12">
        <v>144.97282899999999</v>
      </c>
      <c r="AP13" s="37">
        <f t="shared" si="0"/>
        <v>2000</v>
      </c>
      <c r="AQ13" s="38">
        <f t="shared" si="1"/>
        <v>144.97282899999999</v>
      </c>
      <c r="AR13" s="37">
        <f t="shared" si="2"/>
        <v>2000</v>
      </c>
      <c r="AS13" s="38">
        <f t="shared" si="3"/>
        <v>144.97282899999999</v>
      </c>
      <c r="AT13" s="37">
        <f t="shared" si="4"/>
        <v>2000</v>
      </c>
      <c r="AU13" s="38">
        <f t="shared" si="5"/>
        <v>119.633155</v>
      </c>
      <c r="AV13" s="37">
        <f t="shared" si="6"/>
        <v>2000</v>
      </c>
      <c r="AW13" s="38">
        <f t="shared" si="7"/>
        <v>144.97282899999999</v>
      </c>
      <c r="AX13" s="37">
        <f t="shared" si="8"/>
        <v>2000</v>
      </c>
      <c r="AY13" s="38">
        <f t="shared" si="9"/>
        <v>144.97282899999999</v>
      </c>
      <c r="AZ13" s="37">
        <f t="shared" si="10"/>
        <v>2400</v>
      </c>
      <c r="BA13" s="38">
        <f t="shared" si="11"/>
        <v>144.972825</v>
      </c>
    </row>
    <row r="14" spans="1:53" x14ac:dyDescent="0.25">
      <c r="A14" s="53"/>
      <c r="B14" s="51"/>
      <c r="C14" s="17">
        <v>2200</v>
      </c>
      <c r="D14" s="6">
        <v>0</v>
      </c>
      <c r="E14" s="6">
        <v>34.986414000000003</v>
      </c>
      <c r="F14" s="6">
        <v>69.972828000000007</v>
      </c>
      <c r="G14" s="6">
        <v>144.97282899999999</v>
      </c>
      <c r="U14" s="53"/>
      <c r="V14" s="51"/>
      <c r="W14" s="17">
        <v>2200</v>
      </c>
      <c r="X14" s="12">
        <v>0</v>
      </c>
      <c r="Y14" s="12">
        <v>34.986414000000003</v>
      </c>
      <c r="Z14" s="12">
        <v>69.972828000000007</v>
      </c>
      <c r="AA14" s="12">
        <v>144.97282899999999</v>
      </c>
      <c r="AP14" s="37">
        <f t="shared" si="0"/>
        <v>2200</v>
      </c>
      <c r="AQ14" s="38">
        <f t="shared" si="1"/>
        <v>144.97282899999999</v>
      </c>
      <c r="AR14" s="37">
        <f t="shared" si="2"/>
        <v>2200</v>
      </c>
      <c r="AS14" s="38">
        <f t="shared" si="3"/>
        <v>144.97282899999999</v>
      </c>
      <c r="AT14" s="37">
        <f t="shared" si="4"/>
        <v>2200</v>
      </c>
      <c r="AU14" s="38">
        <f t="shared" si="5"/>
        <v>119.49728500000001</v>
      </c>
      <c r="AV14" s="37">
        <f t="shared" si="6"/>
        <v>2200</v>
      </c>
      <c r="AW14" s="38">
        <f t="shared" si="7"/>
        <v>144.97282899999999</v>
      </c>
      <c r="AX14" s="37">
        <f t="shared" si="8"/>
        <v>2200</v>
      </c>
      <c r="AY14" s="38">
        <f t="shared" si="9"/>
        <v>144.97282899999999</v>
      </c>
      <c r="AZ14" s="37">
        <f t="shared" si="10"/>
        <v>2600</v>
      </c>
      <c r="BA14" s="38">
        <f t="shared" si="11"/>
        <v>144.972825</v>
      </c>
    </row>
    <row r="15" spans="1:53" x14ac:dyDescent="0.25">
      <c r="A15" s="53"/>
      <c r="B15" s="51"/>
      <c r="C15" s="17">
        <v>2400</v>
      </c>
      <c r="D15" s="6">
        <v>0</v>
      </c>
      <c r="E15" s="6">
        <v>34.986414000000003</v>
      </c>
      <c r="F15" s="6">
        <v>69.972828000000007</v>
      </c>
      <c r="G15" s="6">
        <v>144.97282899999999</v>
      </c>
      <c r="U15" s="53"/>
      <c r="V15" s="51"/>
      <c r="W15" s="17">
        <v>2400</v>
      </c>
      <c r="X15" s="12">
        <v>0</v>
      </c>
      <c r="Y15" s="12">
        <v>34.986414000000003</v>
      </c>
      <c r="Z15" s="12">
        <v>69.972828000000007</v>
      </c>
      <c r="AA15" s="12">
        <v>144.97282899999999</v>
      </c>
      <c r="AP15" s="37">
        <f t="shared" si="0"/>
        <v>2400</v>
      </c>
      <c r="AQ15" s="38">
        <f t="shared" si="1"/>
        <v>144.97282899999999</v>
      </c>
      <c r="AR15" s="37">
        <f t="shared" si="2"/>
        <v>2400</v>
      </c>
      <c r="AS15" s="38">
        <f t="shared" si="3"/>
        <v>144.97282899999999</v>
      </c>
      <c r="AT15" s="37">
        <f t="shared" si="4"/>
        <v>2400</v>
      </c>
      <c r="AU15" s="38">
        <f t="shared" si="5"/>
        <v>110.326089</v>
      </c>
      <c r="AV15" s="37">
        <f t="shared" si="6"/>
        <v>2400</v>
      </c>
      <c r="AW15" s="38">
        <f t="shared" si="7"/>
        <v>144.97282899999999</v>
      </c>
      <c r="AX15" s="37">
        <f t="shared" si="8"/>
        <v>2400</v>
      </c>
      <c r="AY15" s="38">
        <f t="shared" si="9"/>
        <v>144.97282899999999</v>
      </c>
      <c r="AZ15" s="37">
        <f t="shared" si="10"/>
        <v>2700</v>
      </c>
      <c r="BA15" s="38">
        <f t="shared" si="11"/>
        <v>144.972825</v>
      </c>
    </row>
    <row r="16" spans="1:53" x14ac:dyDescent="0.25">
      <c r="A16" s="53"/>
      <c r="B16" s="51"/>
      <c r="C16" s="17">
        <v>2600</v>
      </c>
      <c r="D16" s="6">
        <v>0</v>
      </c>
      <c r="E16" s="6">
        <v>34.986414000000003</v>
      </c>
      <c r="F16" s="6">
        <v>69.972828000000007</v>
      </c>
      <c r="G16" s="6">
        <v>144.97282899999999</v>
      </c>
      <c r="U16" s="53"/>
      <c r="V16" s="51"/>
      <c r="W16" s="17">
        <v>2600</v>
      </c>
      <c r="X16" s="12">
        <v>0</v>
      </c>
      <c r="Y16" s="12">
        <v>34.986414000000003</v>
      </c>
      <c r="Z16" s="12">
        <v>69.972828000000007</v>
      </c>
      <c r="AA16" s="12">
        <v>144.97282899999999</v>
      </c>
      <c r="AP16" s="37">
        <f t="shared" si="0"/>
        <v>2600</v>
      </c>
      <c r="AQ16" s="38">
        <f t="shared" si="1"/>
        <v>144.97282899999999</v>
      </c>
      <c r="AR16" s="37">
        <f t="shared" si="2"/>
        <v>2500</v>
      </c>
      <c r="AS16" s="38">
        <f t="shared" si="3"/>
        <v>144.97282899999999</v>
      </c>
      <c r="AT16" s="37">
        <f t="shared" si="4"/>
        <v>2600</v>
      </c>
      <c r="AU16" s="38">
        <f t="shared" si="5"/>
        <v>105.027176</v>
      </c>
      <c r="AV16" s="37">
        <f t="shared" si="6"/>
        <v>2600</v>
      </c>
      <c r="AW16" s="38">
        <f t="shared" si="7"/>
        <v>144.97282899999999</v>
      </c>
      <c r="AX16" s="37">
        <f t="shared" si="8"/>
        <v>2600</v>
      </c>
      <c r="AY16" s="38">
        <f t="shared" si="9"/>
        <v>144.97282899999999</v>
      </c>
      <c r="AZ16" s="37">
        <f t="shared" si="10"/>
        <v>2800</v>
      </c>
      <c r="BA16" s="38">
        <f t="shared" si="11"/>
        <v>144.972825</v>
      </c>
    </row>
    <row r="17" spans="1:53" x14ac:dyDescent="0.25">
      <c r="A17" s="53"/>
      <c r="B17" s="51"/>
      <c r="C17" s="17">
        <v>2700</v>
      </c>
      <c r="D17" s="6">
        <v>0</v>
      </c>
      <c r="E17" s="6">
        <v>34.986414000000003</v>
      </c>
      <c r="F17" s="6">
        <v>69.972828000000007</v>
      </c>
      <c r="G17" s="6">
        <v>144.97282899999999</v>
      </c>
      <c r="U17" s="53"/>
      <c r="V17" s="51"/>
      <c r="W17" s="17">
        <v>2700</v>
      </c>
      <c r="X17" s="12">
        <v>0</v>
      </c>
      <c r="Y17" s="12">
        <v>34.986414000000003</v>
      </c>
      <c r="Z17" s="12">
        <v>69.972828000000007</v>
      </c>
      <c r="AA17" s="12">
        <v>144.97282899999999</v>
      </c>
      <c r="AP17" s="37">
        <f t="shared" si="0"/>
        <v>2700</v>
      </c>
      <c r="AQ17" s="38">
        <f t="shared" si="1"/>
        <v>144.97282899999999</v>
      </c>
      <c r="AR17" s="37">
        <f t="shared" si="2"/>
        <v>2600</v>
      </c>
      <c r="AS17" s="38">
        <f t="shared" si="3"/>
        <v>144.97282899999999</v>
      </c>
      <c r="AT17" s="37">
        <f t="shared" si="4"/>
        <v>2800</v>
      </c>
      <c r="AU17" s="38">
        <f t="shared" si="5"/>
        <v>101.019024</v>
      </c>
      <c r="AV17" s="37">
        <f t="shared" si="6"/>
        <v>2800</v>
      </c>
      <c r="AW17" s="38">
        <f t="shared" si="7"/>
        <v>144.97282899999999</v>
      </c>
      <c r="AX17" s="37">
        <f t="shared" si="8"/>
        <v>2800</v>
      </c>
      <c r="AY17" s="38">
        <f t="shared" si="9"/>
        <v>144.97282899999999</v>
      </c>
      <c r="AZ17" s="37">
        <f t="shared" si="10"/>
        <v>2900</v>
      </c>
      <c r="BA17" s="38">
        <f t="shared" si="11"/>
        <v>144.972825</v>
      </c>
    </row>
    <row r="18" spans="1:53" x14ac:dyDescent="0.25">
      <c r="A18" s="53"/>
      <c r="B18" s="51"/>
      <c r="C18" s="17">
        <v>2800</v>
      </c>
      <c r="D18" s="6">
        <v>0</v>
      </c>
      <c r="E18" s="6">
        <v>34.986414000000003</v>
      </c>
      <c r="F18" s="6">
        <v>69.972828000000007</v>
      </c>
      <c r="G18" s="6">
        <v>144.97282899999999</v>
      </c>
      <c r="U18" s="53"/>
      <c r="V18" s="51"/>
      <c r="W18" s="17">
        <v>2800</v>
      </c>
      <c r="X18" s="12">
        <v>0</v>
      </c>
      <c r="Y18" s="12">
        <v>34.986414000000003</v>
      </c>
      <c r="Z18" s="12">
        <v>69.972828000000007</v>
      </c>
      <c r="AA18" s="12">
        <v>144.97282899999999</v>
      </c>
      <c r="AP18" s="37">
        <f t="shared" si="0"/>
        <v>2800</v>
      </c>
      <c r="AQ18" s="38">
        <f t="shared" si="1"/>
        <v>144.97282899999999</v>
      </c>
      <c r="AR18" s="37">
        <f t="shared" si="2"/>
        <v>2700</v>
      </c>
      <c r="AS18" s="38">
        <f t="shared" si="3"/>
        <v>144.97282899999999</v>
      </c>
      <c r="AT18" s="37">
        <f t="shared" si="4"/>
        <v>2900</v>
      </c>
      <c r="AU18" s="38">
        <f t="shared" si="5"/>
        <v>106.99728500000001</v>
      </c>
      <c r="AV18" s="37">
        <f t="shared" si="6"/>
        <v>2900</v>
      </c>
      <c r="AW18" s="38">
        <f t="shared" si="7"/>
        <v>144.97282899999999</v>
      </c>
      <c r="AX18" s="37">
        <f t="shared" si="8"/>
        <v>2900</v>
      </c>
      <c r="AY18" s="38">
        <f t="shared" si="9"/>
        <v>144.97282899999999</v>
      </c>
      <c r="AZ18" s="37">
        <f t="shared" si="10"/>
        <v>3000</v>
      </c>
      <c r="BA18" s="38">
        <f t="shared" si="11"/>
        <v>144.972825</v>
      </c>
    </row>
    <row r="19" spans="1:53" x14ac:dyDescent="0.25">
      <c r="A19" s="53"/>
      <c r="B19" s="51"/>
      <c r="C19" s="17">
        <v>2900</v>
      </c>
      <c r="D19" s="6">
        <v>0</v>
      </c>
      <c r="E19" s="6">
        <v>34.986414000000003</v>
      </c>
      <c r="F19" s="6">
        <v>69.972828000000007</v>
      </c>
      <c r="G19" s="6">
        <v>141.983699</v>
      </c>
      <c r="U19" s="53"/>
      <c r="V19" s="51"/>
      <c r="W19" s="17">
        <v>2900</v>
      </c>
      <c r="X19" s="12">
        <v>0</v>
      </c>
      <c r="Y19" s="12">
        <v>34.986414000000003</v>
      </c>
      <c r="Z19" s="12">
        <v>69.972828000000007</v>
      </c>
      <c r="AA19" s="12">
        <v>141.983699</v>
      </c>
      <c r="AP19" s="37">
        <f t="shared" si="0"/>
        <v>2900</v>
      </c>
      <c r="AQ19" s="38">
        <f t="shared" si="1"/>
        <v>141.983699</v>
      </c>
      <c r="AR19" s="37">
        <f t="shared" si="2"/>
        <v>2800</v>
      </c>
      <c r="AS19" s="38">
        <f t="shared" si="3"/>
        <v>144.97282899999999</v>
      </c>
      <c r="AT19" s="37">
        <f t="shared" si="4"/>
        <v>3000</v>
      </c>
      <c r="AU19" s="38">
        <f t="shared" si="5"/>
        <v>110.59782800000001</v>
      </c>
      <c r="AV19" s="37">
        <f t="shared" si="6"/>
        <v>3000</v>
      </c>
      <c r="AW19" s="38">
        <f t="shared" si="7"/>
        <v>144.97282899999999</v>
      </c>
      <c r="AX19" s="37">
        <f t="shared" si="8"/>
        <v>3000</v>
      </c>
      <c r="AY19" s="38">
        <f t="shared" si="9"/>
        <v>144.97282899999999</v>
      </c>
      <c r="AZ19" s="37">
        <f t="shared" si="10"/>
        <v>3200</v>
      </c>
      <c r="BA19" s="38">
        <f t="shared" si="11"/>
        <v>102.98913</v>
      </c>
    </row>
    <row r="20" spans="1:53" x14ac:dyDescent="0.25">
      <c r="A20" s="53"/>
      <c r="B20" s="51"/>
      <c r="C20" s="17">
        <v>3000</v>
      </c>
      <c r="D20" s="6">
        <v>0</v>
      </c>
      <c r="E20" s="6">
        <v>34.986414000000003</v>
      </c>
      <c r="F20" s="6">
        <v>69.972828000000007</v>
      </c>
      <c r="G20" s="6">
        <v>130.978264</v>
      </c>
      <c r="U20" s="53"/>
      <c r="V20" s="51"/>
      <c r="W20" s="17">
        <v>3000</v>
      </c>
      <c r="X20" s="12">
        <v>0</v>
      </c>
      <c r="Y20" s="12">
        <v>34.986414000000003</v>
      </c>
      <c r="Z20" s="12">
        <v>69.972828000000007</v>
      </c>
      <c r="AA20" s="12">
        <v>130.978264</v>
      </c>
      <c r="AP20" s="37">
        <f t="shared" si="0"/>
        <v>3000</v>
      </c>
      <c r="AQ20" s="38">
        <f t="shared" si="1"/>
        <v>130.978264</v>
      </c>
      <c r="AR20" s="37">
        <f t="shared" si="2"/>
        <v>3000</v>
      </c>
      <c r="AS20" s="38">
        <f t="shared" si="3"/>
        <v>144.97282899999999</v>
      </c>
      <c r="AT20" s="37">
        <f t="shared" si="4"/>
        <v>3200</v>
      </c>
      <c r="AU20" s="38">
        <f t="shared" si="5"/>
        <v>95.108698000000004</v>
      </c>
      <c r="AV20" s="37">
        <f t="shared" si="6"/>
        <v>3200</v>
      </c>
      <c r="AW20" s="38">
        <f t="shared" si="7"/>
        <v>144.97282899999999</v>
      </c>
      <c r="AX20" s="37">
        <f t="shared" si="8"/>
        <v>3200</v>
      </c>
      <c r="AY20" s="38">
        <f t="shared" si="9"/>
        <v>144.97282899999999</v>
      </c>
      <c r="AZ20" s="37">
        <f t="shared" si="10"/>
        <v>3600</v>
      </c>
      <c r="BA20" s="38">
        <f t="shared" si="11"/>
        <v>69.972825</v>
      </c>
    </row>
    <row r="21" spans="1:53" x14ac:dyDescent="0.25">
      <c r="A21" s="53"/>
      <c r="B21" s="51"/>
      <c r="C21" s="17">
        <v>3220</v>
      </c>
      <c r="D21" s="6">
        <v>0</v>
      </c>
      <c r="E21" s="6">
        <v>25.000001000000001</v>
      </c>
      <c r="F21" s="6">
        <v>50.000000999999997</v>
      </c>
      <c r="G21" s="6">
        <v>100.00000199999999</v>
      </c>
      <c r="U21" s="53"/>
      <c r="V21" s="51"/>
      <c r="W21" s="17">
        <v>3220</v>
      </c>
      <c r="X21" s="12">
        <v>0</v>
      </c>
      <c r="Y21" s="12">
        <v>25.000001000000001</v>
      </c>
      <c r="Z21" s="12">
        <v>50.000000999999997</v>
      </c>
      <c r="AA21" s="12">
        <v>100.00000199999999</v>
      </c>
      <c r="AP21" s="37">
        <f t="shared" si="0"/>
        <v>3220</v>
      </c>
      <c r="AQ21" s="38">
        <f t="shared" si="1"/>
        <v>100.00000199999999</v>
      </c>
      <c r="AR21" s="37">
        <f t="shared" si="2"/>
        <v>3250</v>
      </c>
      <c r="AS21" s="38">
        <f t="shared" si="3"/>
        <v>144.97282899999999</v>
      </c>
      <c r="AT21" s="37">
        <f t="shared" si="4"/>
        <v>3250</v>
      </c>
      <c r="AU21" s="38">
        <f t="shared" si="5"/>
        <v>90.013588999999996</v>
      </c>
      <c r="AV21" s="37">
        <f t="shared" si="6"/>
        <v>3250</v>
      </c>
      <c r="AW21" s="38">
        <f t="shared" si="7"/>
        <v>144.97282899999999</v>
      </c>
      <c r="AX21" s="37">
        <f t="shared" si="8"/>
        <v>3250</v>
      </c>
      <c r="AY21" s="38">
        <f t="shared" si="9"/>
        <v>144.97282899999999</v>
      </c>
      <c r="AZ21" s="37">
        <f t="shared" si="10"/>
        <v>4000</v>
      </c>
      <c r="BA21" s="38">
        <f t="shared" si="11"/>
        <v>0</v>
      </c>
    </row>
    <row r="22" spans="1:53" x14ac:dyDescent="0.25">
      <c r="A22" s="53"/>
      <c r="B22" s="51"/>
      <c r="C22" s="17">
        <v>3600</v>
      </c>
      <c r="D22" s="6">
        <v>0</v>
      </c>
      <c r="E22" s="6">
        <v>25.000001000000001</v>
      </c>
      <c r="F22" s="6">
        <v>50.000000999999997</v>
      </c>
      <c r="G22" s="6">
        <v>72.010870999999995</v>
      </c>
      <c r="U22" s="53"/>
      <c r="V22" s="51"/>
      <c r="W22" s="17">
        <v>3600</v>
      </c>
      <c r="X22" s="12">
        <v>0</v>
      </c>
      <c r="Y22" s="12">
        <v>25.000001000000001</v>
      </c>
      <c r="Z22" s="12">
        <v>50.000000999999997</v>
      </c>
      <c r="AA22" s="12">
        <v>72.010870999999995</v>
      </c>
      <c r="AP22" s="37">
        <f t="shared" si="0"/>
        <v>3600</v>
      </c>
      <c r="AQ22" s="38">
        <f t="shared" si="1"/>
        <v>72.010870999999995</v>
      </c>
      <c r="AR22" s="37">
        <f t="shared" si="2"/>
        <v>3800</v>
      </c>
      <c r="AS22" s="38">
        <f t="shared" si="3"/>
        <v>144.97282899999999</v>
      </c>
      <c r="AT22" s="37">
        <f t="shared" si="4"/>
        <v>3600</v>
      </c>
      <c r="AU22" s="38">
        <f t="shared" si="5"/>
        <v>72.010870999999995</v>
      </c>
      <c r="AV22" s="37">
        <f t="shared" si="6"/>
        <v>3600</v>
      </c>
      <c r="AW22" s="38">
        <f t="shared" si="7"/>
        <v>144.97282899999999</v>
      </c>
      <c r="AX22" s="37">
        <f t="shared" si="8"/>
        <v>3600</v>
      </c>
      <c r="AY22" s="38">
        <f t="shared" si="9"/>
        <v>144.97282899999999</v>
      </c>
      <c r="AZ22" s="39">
        <f>AZ21+1</f>
        <v>4001</v>
      </c>
      <c r="BA22" s="40">
        <f>BA21</f>
        <v>0</v>
      </c>
    </row>
    <row r="23" spans="1:53" x14ac:dyDescent="0.25">
      <c r="A23" s="53"/>
      <c r="B23" s="51"/>
      <c r="C23" s="17">
        <v>4000</v>
      </c>
      <c r="D23" s="6">
        <v>0</v>
      </c>
      <c r="E23" s="6">
        <v>0</v>
      </c>
      <c r="F23" s="6">
        <v>0</v>
      </c>
      <c r="G23" s="6">
        <v>0</v>
      </c>
      <c r="U23" s="53"/>
      <c r="V23" s="51"/>
      <c r="W23" s="17">
        <v>4000</v>
      </c>
      <c r="X23" s="12">
        <v>0</v>
      </c>
      <c r="Y23" s="12">
        <v>0</v>
      </c>
      <c r="Z23" s="12">
        <v>0</v>
      </c>
      <c r="AA23" s="12">
        <v>0</v>
      </c>
      <c r="AP23" s="37">
        <f t="shared" si="0"/>
        <v>4000</v>
      </c>
      <c r="AQ23" s="38">
        <f t="shared" si="1"/>
        <v>0</v>
      </c>
      <c r="AR23" s="37">
        <f t="shared" si="2"/>
        <v>4200</v>
      </c>
      <c r="AS23" s="38">
        <f t="shared" si="3"/>
        <v>70.176631999999998</v>
      </c>
      <c r="AT23" s="37">
        <f t="shared" si="4"/>
        <v>4000</v>
      </c>
      <c r="AU23" s="38">
        <f t="shared" si="5"/>
        <v>0</v>
      </c>
      <c r="AV23" s="37">
        <f t="shared" si="6"/>
        <v>4000</v>
      </c>
      <c r="AW23" s="38">
        <f t="shared" si="7"/>
        <v>144.97282899999999</v>
      </c>
      <c r="AX23" s="37">
        <f t="shared" si="8"/>
        <v>4000</v>
      </c>
      <c r="AY23" s="38">
        <f t="shared" si="9"/>
        <v>144.97282899999999</v>
      </c>
    </row>
    <row r="24" spans="1:53" ht="35.25" customHeight="1" x14ac:dyDescent="0.25">
      <c r="A24" s="53"/>
      <c r="G24" s="9" t="s">
        <v>75</v>
      </c>
      <c r="U24" s="53"/>
      <c r="AP24" s="39">
        <f>AP23+1</f>
        <v>4001</v>
      </c>
      <c r="AQ24" s="40">
        <f>AQ23</f>
        <v>0</v>
      </c>
      <c r="AR24" s="39">
        <f>AR23+1</f>
        <v>4201</v>
      </c>
      <c r="AS24" s="40">
        <f>AS23</f>
        <v>70.176631999999998</v>
      </c>
      <c r="AT24" s="39">
        <f>AT23+1</f>
        <v>4001</v>
      </c>
      <c r="AU24" s="40">
        <f>AU23</f>
        <v>0</v>
      </c>
      <c r="AV24" s="39">
        <f>AV23+1</f>
        <v>4001</v>
      </c>
      <c r="AW24" s="40">
        <f>AW23</f>
        <v>144.97282899999999</v>
      </c>
      <c r="AX24" s="39">
        <f>AX23+1</f>
        <v>4001</v>
      </c>
      <c r="AY24" s="40">
        <f>AY23</f>
        <v>144.97282899999999</v>
      </c>
    </row>
    <row r="25" spans="1:53" x14ac:dyDescent="0.25">
      <c r="A25" s="53"/>
      <c r="B25" s="51" t="s">
        <v>63</v>
      </c>
      <c r="C25" s="51"/>
      <c r="D25" s="50" t="s">
        <v>62</v>
      </c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U25" s="53"/>
      <c r="V25" s="51" t="s">
        <v>63</v>
      </c>
      <c r="W25" s="51"/>
      <c r="X25" s="50" t="s">
        <v>62</v>
      </c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</row>
    <row r="26" spans="1:53" x14ac:dyDescent="0.25">
      <c r="A26" s="53"/>
      <c r="B26" s="51"/>
      <c r="C26" s="51"/>
      <c r="D26" s="17">
        <v>0</v>
      </c>
      <c r="E26" s="17">
        <v>0.5</v>
      </c>
      <c r="F26" s="17">
        <v>1</v>
      </c>
      <c r="G26" s="17">
        <v>1.5</v>
      </c>
      <c r="H26" s="17">
        <v>2.5</v>
      </c>
      <c r="I26" s="17">
        <v>4.9000000000000004</v>
      </c>
      <c r="J26" s="17">
        <v>7.4</v>
      </c>
      <c r="K26" s="17">
        <v>9.8000000000000007</v>
      </c>
      <c r="L26" s="17">
        <v>14.7</v>
      </c>
      <c r="M26" s="17">
        <v>19.600000000000001</v>
      </c>
      <c r="N26" s="17">
        <v>21.6</v>
      </c>
      <c r="O26" s="17">
        <v>29</v>
      </c>
      <c r="P26" s="17">
        <v>30.5</v>
      </c>
      <c r="Q26" s="17">
        <v>32.4</v>
      </c>
      <c r="U26" s="53"/>
      <c r="V26" s="51"/>
      <c r="W26" s="51"/>
      <c r="X26" s="17">
        <v>0</v>
      </c>
      <c r="Y26" s="17">
        <v>0.5</v>
      </c>
      <c r="Z26" s="17">
        <v>1</v>
      </c>
      <c r="AA26" s="17">
        <v>1.5</v>
      </c>
      <c r="AB26" s="17">
        <v>2.5</v>
      </c>
      <c r="AC26" s="17">
        <v>4.9000000000000004</v>
      </c>
      <c r="AD26" s="17">
        <v>7.4</v>
      </c>
      <c r="AE26" s="17">
        <v>9.8000000000000007</v>
      </c>
      <c r="AF26" s="17">
        <v>14.7</v>
      </c>
      <c r="AG26" s="17">
        <v>19.600000000000001</v>
      </c>
      <c r="AH26" s="17">
        <v>21.6</v>
      </c>
      <c r="AI26" s="17">
        <v>29</v>
      </c>
      <c r="AJ26" s="17">
        <v>30.5</v>
      </c>
      <c r="AK26" s="17">
        <v>32.4</v>
      </c>
      <c r="AP26" s="58" t="str">
        <f>B143</f>
        <v>Fuel Limter, Table Selection</v>
      </c>
      <c r="AQ26" s="60"/>
      <c r="AR26" s="58" t="str">
        <f>B160</f>
        <v>Fuel Limiter, Table Selection 2</v>
      </c>
      <c r="AS26" s="59"/>
    </row>
    <row r="27" spans="1:53" x14ac:dyDescent="0.25">
      <c r="A27" s="53"/>
      <c r="B27" s="51" t="s">
        <v>7</v>
      </c>
      <c r="C27" s="17">
        <v>475</v>
      </c>
      <c r="D27" s="6">
        <v>62.975544999999997</v>
      </c>
      <c r="E27" s="6">
        <v>72.418480000000002</v>
      </c>
      <c r="F27" s="6">
        <v>77.309783999999993</v>
      </c>
      <c r="G27" s="6">
        <v>85.190218999999999</v>
      </c>
      <c r="H27" s="6">
        <v>99.592393000000001</v>
      </c>
      <c r="I27" s="6">
        <v>99.592393000000001</v>
      </c>
      <c r="J27" s="6">
        <v>99.592393000000001</v>
      </c>
      <c r="K27" s="6">
        <v>99.592393000000001</v>
      </c>
      <c r="L27" s="6">
        <v>99.592393000000001</v>
      </c>
      <c r="M27" s="6">
        <v>99.592393000000001</v>
      </c>
      <c r="N27" s="6">
        <v>99.592393000000001</v>
      </c>
      <c r="O27" s="6">
        <v>144.97282899999999</v>
      </c>
      <c r="P27" s="6">
        <v>144.97282899999999</v>
      </c>
      <c r="Q27" s="6">
        <v>144.97282899999999</v>
      </c>
      <c r="U27" s="53"/>
      <c r="V27" s="51" t="s">
        <v>7</v>
      </c>
      <c r="W27" s="17">
        <v>475</v>
      </c>
      <c r="X27" s="12">
        <v>62.975544999999997</v>
      </c>
      <c r="Y27" s="12">
        <v>72.418480000000002</v>
      </c>
      <c r="Z27" s="12">
        <v>77.309783999999993</v>
      </c>
      <c r="AA27" s="12">
        <v>85.190218999999999</v>
      </c>
      <c r="AB27" s="12">
        <v>99.592393000000001</v>
      </c>
      <c r="AC27" s="12">
        <v>99.592393000000001</v>
      </c>
      <c r="AD27" s="12">
        <v>99.592393000000001</v>
      </c>
      <c r="AE27" s="12">
        <v>99.592393000000001</v>
      </c>
      <c r="AF27" s="12">
        <v>99.592393000000001</v>
      </c>
      <c r="AG27" s="12">
        <v>99.592393000000001</v>
      </c>
      <c r="AH27" s="12">
        <v>99.592393000000001</v>
      </c>
      <c r="AI27" s="12">
        <v>144.97282899999999</v>
      </c>
      <c r="AJ27" s="12">
        <v>144.97282899999999</v>
      </c>
      <c r="AK27" s="12">
        <v>144.97282899999999</v>
      </c>
      <c r="AP27" s="37">
        <f>AP28-1</f>
        <v>1449</v>
      </c>
      <c r="AQ27" s="41">
        <f>AQ28</f>
        <v>113.519024</v>
      </c>
      <c r="AR27" s="37">
        <f>AR28-1</f>
        <v>749</v>
      </c>
      <c r="AS27" s="38">
        <f>AS28</f>
        <v>88.519020999999995</v>
      </c>
    </row>
    <row r="28" spans="1:53" x14ac:dyDescent="0.25">
      <c r="A28" s="53"/>
      <c r="B28" s="51"/>
      <c r="C28" s="17">
        <v>500</v>
      </c>
      <c r="D28" s="6">
        <v>62.975544999999997</v>
      </c>
      <c r="E28" s="6">
        <v>72.418480000000002</v>
      </c>
      <c r="F28" s="6">
        <v>77.309783999999993</v>
      </c>
      <c r="G28" s="6">
        <v>85.190218999999999</v>
      </c>
      <c r="H28" s="6">
        <v>99.592393000000001</v>
      </c>
      <c r="I28" s="6">
        <v>99.592393000000001</v>
      </c>
      <c r="J28" s="6">
        <v>99.592393000000001</v>
      </c>
      <c r="K28" s="6">
        <v>99.592393000000001</v>
      </c>
      <c r="L28" s="6">
        <v>99.592393000000001</v>
      </c>
      <c r="M28" s="6">
        <v>99.592393000000001</v>
      </c>
      <c r="N28" s="6">
        <v>99.592393000000001</v>
      </c>
      <c r="O28" s="6">
        <v>144.97282899999999</v>
      </c>
      <c r="P28" s="6">
        <v>144.97282899999999</v>
      </c>
      <c r="Q28" s="6">
        <v>144.97282899999999</v>
      </c>
      <c r="U28" s="53"/>
      <c r="V28" s="51"/>
      <c r="W28" s="17">
        <v>500</v>
      </c>
      <c r="X28" s="12">
        <v>62.975544999999997</v>
      </c>
      <c r="Y28" s="12">
        <v>72.418480000000002</v>
      </c>
      <c r="Z28" s="12">
        <v>77.309783999999993</v>
      </c>
      <c r="AA28" s="12">
        <v>85.190218999999999</v>
      </c>
      <c r="AB28" s="12">
        <v>99.592393000000001</v>
      </c>
      <c r="AC28" s="12">
        <v>99.592393000000001</v>
      </c>
      <c r="AD28" s="12">
        <v>99.592393000000001</v>
      </c>
      <c r="AE28" s="12">
        <v>99.592393000000001</v>
      </c>
      <c r="AF28" s="12">
        <v>99.592393000000001</v>
      </c>
      <c r="AG28" s="12">
        <v>99.592393000000001</v>
      </c>
      <c r="AH28" s="12">
        <v>99.592393000000001</v>
      </c>
      <c r="AI28" s="12">
        <v>144.97282899999999</v>
      </c>
      <c r="AJ28" s="12">
        <v>144.97282899999999</v>
      </c>
      <c r="AK28" s="12">
        <v>144.97282899999999</v>
      </c>
      <c r="AP28" s="37">
        <f t="shared" ref="AP28:AP41" si="12">C145</f>
        <v>1450</v>
      </c>
      <c r="AQ28" s="41">
        <f t="shared" ref="AQ28:AQ41" si="13">D145</f>
        <v>113.519024</v>
      </c>
      <c r="AR28" s="37">
        <f t="shared" ref="AR28:AR48" si="14">C162</f>
        <v>750</v>
      </c>
      <c r="AS28" s="38">
        <f t="shared" ref="AS28:AS48" si="15">D162</f>
        <v>88.519020999999995</v>
      </c>
    </row>
    <row r="29" spans="1:53" x14ac:dyDescent="0.25">
      <c r="A29" s="53"/>
      <c r="B29" s="51"/>
      <c r="C29" s="17">
        <v>650</v>
      </c>
      <c r="D29" s="6">
        <v>59.986414000000003</v>
      </c>
      <c r="E29" s="6">
        <v>69.972828000000007</v>
      </c>
      <c r="F29" s="6">
        <v>83.016306</v>
      </c>
      <c r="G29" s="6">
        <v>89.605980000000002</v>
      </c>
      <c r="H29" s="6">
        <v>97.486414999999994</v>
      </c>
      <c r="I29" s="6">
        <v>108.016307</v>
      </c>
      <c r="J29" s="6">
        <v>116.983698</v>
      </c>
      <c r="K29" s="6">
        <v>124.796198</v>
      </c>
      <c r="L29" s="6">
        <v>130.02717699999999</v>
      </c>
      <c r="M29" s="6">
        <v>144.97282899999999</v>
      </c>
      <c r="N29" s="6">
        <v>144.97282899999999</v>
      </c>
      <c r="O29" s="6">
        <v>144.97282899999999</v>
      </c>
      <c r="P29" s="6">
        <v>144.97282899999999</v>
      </c>
      <c r="Q29" s="6">
        <v>144.97282899999999</v>
      </c>
      <c r="U29" s="53"/>
      <c r="V29" s="51"/>
      <c r="W29" s="17">
        <v>650</v>
      </c>
      <c r="X29" s="12">
        <v>59.986414000000003</v>
      </c>
      <c r="Y29" s="12">
        <v>69.972828000000007</v>
      </c>
      <c r="Z29" s="12">
        <v>83.016306</v>
      </c>
      <c r="AA29" s="12">
        <v>89.605980000000002</v>
      </c>
      <c r="AB29" s="12">
        <v>97.486414999999994</v>
      </c>
      <c r="AC29" s="12">
        <v>108.016307</v>
      </c>
      <c r="AD29" s="12">
        <v>116.983698</v>
      </c>
      <c r="AE29" s="12">
        <v>124.796198</v>
      </c>
      <c r="AF29" s="12">
        <v>130.02717699999999</v>
      </c>
      <c r="AG29" s="12">
        <v>144.97282899999999</v>
      </c>
      <c r="AH29" s="12">
        <v>144.97282899999999</v>
      </c>
      <c r="AI29" s="12">
        <v>144.97282899999999</v>
      </c>
      <c r="AJ29" s="12">
        <v>144.97282899999999</v>
      </c>
      <c r="AK29" s="12">
        <v>144.97282899999999</v>
      </c>
      <c r="AP29" s="37">
        <f t="shared" si="12"/>
        <v>1500</v>
      </c>
      <c r="AQ29" s="41">
        <f t="shared" si="13"/>
        <v>116.032611</v>
      </c>
      <c r="AR29" s="37">
        <f t="shared" si="14"/>
        <v>800</v>
      </c>
      <c r="AS29" s="38">
        <f t="shared" si="15"/>
        <v>92.798912000000001</v>
      </c>
    </row>
    <row r="30" spans="1:53" x14ac:dyDescent="0.25">
      <c r="A30" s="53"/>
      <c r="B30" s="51"/>
      <c r="C30" s="17">
        <v>750</v>
      </c>
      <c r="D30" s="6">
        <v>55.978262000000001</v>
      </c>
      <c r="E30" s="6">
        <v>69.972828000000007</v>
      </c>
      <c r="F30" s="6">
        <v>72.010870999999995</v>
      </c>
      <c r="G30" s="6">
        <v>83.016306</v>
      </c>
      <c r="H30" s="6">
        <v>100.00000199999999</v>
      </c>
      <c r="I30" s="6">
        <v>108.49185</v>
      </c>
      <c r="J30" s="6">
        <v>116.71195899999999</v>
      </c>
      <c r="K30" s="6">
        <v>123.097829</v>
      </c>
      <c r="L30" s="6">
        <v>130.02717699999999</v>
      </c>
      <c r="M30" s="6">
        <v>144.97282899999999</v>
      </c>
      <c r="N30" s="6">
        <v>144.97282899999999</v>
      </c>
      <c r="O30" s="6">
        <v>144.97282899999999</v>
      </c>
      <c r="P30" s="6">
        <v>144.97282899999999</v>
      </c>
      <c r="Q30" s="6">
        <v>144.97282899999999</v>
      </c>
      <c r="U30" s="53"/>
      <c r="V30" s="51"/>
      <c r="W30" s="17">
        <v>750</v>
      </c>
      <c r="X30" s="12">
        <v>55.978262000000001</v>
      </c>
      <c r="Y30" s="12">
        <v>69.972828000000007</v>
      </c>
      <c r="Z30" s="12">
        <v>72.010870999999995</v>
      </c>
      <c r="AA30" s="12">
        <v>83.016306</v>
      </c>
      <c r="AB30" s="12">
        <v>100.00000199999999</v>
      </c>
      <c r="AC30" s="12">
        <v>108.49185</v>
      </c>
      <c r="AD30" s="12">
        <v>116.71195899999999</v>
      </c>
      <c r="AE30" s="12">
        <v>123.097829</v>
      </c>
      <c r="AF30" s="12">
        <v>130.02717699999999</v>
      </c>
      <c r="AG30" s="12">
        <v>144.97282899999999</v>
      </c>
      <c r="AH30" s="12">
        <v>144.97282899999999</v>
      </c>
      <c r="AI30" s="12">
        <v>144.97282899999999</v>
      </c>
      <c r="AJ30" s="12">
        <v>144.97282899999999</v>
      </c>
      <c r="AK30" s="12">
        <v>144.97282899999999</v>
      </c>
      <c r="AP30" s="37">
        <f t="shared" si="12"/>
        <v>1600</v>
      </c>
      <c r="AQ30" s="41">
        <f t="shared" si="13"/>
        <v>119.089676</v>
      </c>
      <c r="AR30" s="37">
        <f t="shared" si="14"/>
        <v>900</v>
      </c>
      <c r="AS30" s="38">
        <f t="shared" si="15"/>
        <v>100.475543</v>
      </c>
    </row>
    <row r="31" spans="1:53" x14ac:dyDescent="0.25">
      <c r="A31" s="53"/>
      <c r="B31" s="51"/>
      <c r="C31" s="17">
        <v>1000</v>
      </c>
      <c r="D31" s="6">
        <v>55.027175</v>
      </c>
      <c r="E31" s="6">
        <v>69.972828000000007</v>
      </c>
      <c r="F31" s="6">
        <v>70.991849000000002</v>
      </c>
      <c r="G31" s="6">
        <v>75.000001999999995</v>
      </c>
      <c r="H31" s="6">
        <v>90.013588999999996</v>
      </c>
      <c r="I31" s="6">
        <v>105.027176</v>
      </c>
      <c r="J31" s="6">
        <v>119.021742</v>
      </c>
      <c r="K31" s="6">
        <v>130.91032899999999</v>
      </c>
      <c r="L31" s="6">
        <v>130.02717699999999</v>
      </c>
      <c r="M31" s="6">
        <v>144.97282899999999</v>
      </c>
      <c r="N31" s="6">
        <v>144.97282899999999</v>
      </c>
      <c r="O31" s="6">
        <v>144.97282899999999</v>
      </c>
      <c r="P31" s="6">
        <v>144.97282899999999</v>
      </c>
      <c r="Q31" s="6">
        <v>144.97282899999999</v>
      </c>
      <c r="U31" s="53"/>
      <c r="V31" s="51"/>
      <c r="W31" s="17">
        <v>1000</v>
      </c>
      <c r="X31" s="12">
        <v>55.027175</v>
      </c>
      <c r="Y31" s="12">
        <v>69.972828000000007</v>
      </c>
      <c r="Z31" s="12">
        <v>70.991849000000002</v>
      </c>
      <c r="AA31" s="12">
        <v>75.000001999999995</v>
      </c>
      <c r="AB31" s="12">
        <v>90.013588999999996</v>
      </c>
      <c r="AC31" s="12">
        <v>105.027176</v>
      </c>
      <c r="AD31" s="12">
        <v>119.021742</v>
      </c>
      <c r="AE31" s="12">
        <v>130.91032899999999</v>
      </c>
      <c r="AF31" s="12">
        <v>130.02717699999999</v>
      </c>
      <c r="AG31" s="12">
        <v>144.97282899999999</v>
      </c>
      <c r="AH31" s="12">
        <v>144.97282899999999</v>
      </c>
      <c r="AI31" s="12">
        <v>144.97282899999999</v>
      </c>
      <c r="AJ31" s="12">
        <v>144.97282899999999</v>
      </c>
      <c r="AK31" s="12">
        <v>144.97282899999999</v>
      </c>
      <c r="AP31" s="37">
        <f t="shared" si="12"/>
        <v>1700</v>
      </c>
      <c r="AQ31" s="41">
        <f t="shared" si="13"/>
        <v>115.013589</v>
      </c>
      <c r="AR31" s="37">
        <f t="shared" si="14"/>
        <v>1000</v>
      </c>
      <c r="AS31" s="38">
        <f t="shared" si="15"/>
        <v>101.970108</v>
      </c>
    </row>
    <row r="32" spans="1:53" x14ac:dyDescent="0.25">
      <c r="A32" s="53"/>
      <c r="B32" s="51"/>
      <c r="C32" s="17">
        <v>1200</v>
      </c>
      <c r="D32" s="6">
        <v>55.027175</v>
      </c>
      <c r="E32" s="6">
        <v>69.972828000000007</v>
      </c>
      <c r="F32" s="6">
        <v>70.991849000000002</v>
      </c>
      <c r="G32" s="6">
        <v>72.010870999999995</v>
      </c>
      <c r="H32" s="6">
        <v>76.970110000000005</v>
      </c>
      <c r="I32" s="6">
        <v>94.972828000000007</v>
      </c>
      <c r="J32" s="6">
        <v>109.98641499999999</v>
      </c>
      <c r="K32" s="6">
        <v>119.633155</v>
      </c>
      <c r="L32" s="6">
        <v>132.13315499999999</v>
      </c>
      <c r="M32" s="6">
        <v>140.421199</v>
      </c>
      <c r="N32" s="6">
        <v>144.97282899999999</v>
      </c>
      <c r="O32" s="6">
        <v>144.97282899999999</v>
      </c>
      <c r="P32" s="6">
        <v>144.97282899999999</v>
      </c>
      <c r="Q32" s="6">
        <v>144.97282899999999</v>
      </c>
      <c r="U32" s="53"/>
      <c r="V32" s="51"/>
      <c r="W32" s="17">
        <v>1200</v>
      </c>
      <c r="X32" s="12">
        <v>55.027175</v>
      </c>
      <c r="Y32" s="12">
        <v>69.972828000000007</v>
      </c>
      <c r="Z32" s="12">
        <v>70.991849000000002</v>
      </c>
      <c r="AA32" s="12">
        <v>72.010870999999995</v>
      </c>
      <c r="AB32" s="12">
        <v>76.970110000000005</v>
      </c>
      <c r="AC32" s="12">
        <v>94.972828000000007</v>
      </c>
      <c r="AD32" s="12">
        <v>109.98641499999999</v>
      </c>
      <c r="AE32" s="12">
        <v>119.633155</v>
      </c>
      <c r="AF32" s="12">
        <v>132.13315499999999</v>
      </c>
      <c r="AG32" s="12">
        <v>140.421199</v>
      </c>
      <c r="AH32" s="12">
        <v>144.97282899999999</v>
      </c>
      <c r="AI32" s="12">
        <v>144.97282899999999</v>
      </c>
      <c r="AJ32" s="12">
        <v>144.97282899999999</v>
      </c>
      <c r="AK32" s="12">
        <v>144.97282899999999</v>
      </c>
      <c r="AP32" s="37">
        <f t="shared" si="12"/>
        <v>1800</v>
      </c>
      <c r="AQ32" s="41">
        <f t="shared" si="13"/>
        <v>118.817937</v>
      </c>
      <c r="AR32" s="37">
        <f t="shared" si="14"/>
        <v>1200</v>
      </c>
      <c r="AS32" s="38">
        <f t="shared" si="15"/>
        <v>109.918477</v>
      </c>
    </row>
    <row r="33" spans="1:45" x14ac:dyDescent="0.25">
      <c r="A33" s="53"/>
      <c r="B33" s="51"/>
      <c r="C33" s="17">
        <v>1300</v>
      </c>
      <c r="D33" s="6">
        <v>55.027175</v>
      </c>
      <c r="E33" s="6">
        <v>62.975544999999997</v>
      </c>
      <c r="F33" s="6">
        <v>72.010870999999995</v>
      </c>
      <c r="G33" s="6">
        <v>72.010870999999995</v>
      </c>
      <c r="H33" s="6">
        <v>76.019023000000004</v>
      </c>
      <c r="I33" s="6">
        <v>91.032611000000003</v>
      </c>
      <c r="J33" s="6">
        <v>105.027176</v>
      </c>
      <c r="K33" s="6">
        <v>119.972829</v>
      </c>
      <c r="L33" s="6">
        <v>130.02717699999999</v>
      </c>
      <c r="M33" s="6">
        <v>139.19837200000001</v>
      </c>
      <c r="N33" s="6">
        <v>144.97282899999999</v>
      </c>
      <c r="O33" s="6">
        <v>144.97282899999999</v>
      </c>
      <c r="P33" s="6">
        <v>144.97282899999999</v>
      </c>
      <c r="Q33" s="6">
        <v>144.97282899999999</v>
      </c>
      <c r="U33" s="53"/>
      <c r="V33" s="51"/>
      <c r="W33" s="17">
        <v>1300</v>
      </c>
      <c r="X33" s="12">
        <v>55.027175</v>
      </c>
      <c r="Y33" s="12">
        <v>62.975544999999997</v>
      </c>
      <c r="Z33" s="12">
        <v>72.010870999999995</v>
      </c>
      <c r="AA33" s="12">
        <v>72.010870999999995</v>
      </c>
      <c r="AB33" s="12">
        <v>76.019023000000004</v>
      </c>
      <c r="AC33" s="12">
        <v>91.032611000000003</v>
      </c>
      <c r="AD33" s="12">
        <v>105.027176</v>
      </c>
      <c r="AE33" s="12">
        <v>119.972829</v>
      </c>
      <c r="AF33" s="12">
        <v>130.02717699999999</v>
      </c>
      <c r="AG33" s="12">
        <v>139.19837200000001</v>
      </c>
      <c r="AH33" s="12">
        <v>144.97282899999999</v>
      </c>
      <c r="AI33" s="12">
        <v>144.97282899999999</v>
      </c>
      <c r="AJ33" s="12">
        <v>144.97282899999999</v>
      </c>
      <c r="AK33" s="12">
        <v>144.97282899999999</v>
      </c>
      <c r="AP33" s="37">
        <f t="shared" si="12"/>
        <v>1900</v>
      </c>
      <c r="AQ33" s="41">
        <f t="shared" si="13"/>
        <v>122.62228500000001</v>
      </c>
      <c r="AR33" s="37">
        <f t="shared" si="14"/>
        <v>1380</v>
      </c>
      <c r="AS33" s="38">
        <f t="shared" si="15"/>
        <v>112.160325</v>
      </c>
    </row>
    <row r="34" spans="1:45" x14ac:dyDescent="0.25">
      <c r="A34" s="53"/>
      <c r="B34" s="51"/>
      <c r="C34" s="17">
        <v>1400</v>
      </c>
      <c r="D34" s="6">
        <v>55.027175</v>
      </c>
      <c r="E34" s="6">
        <v>62.975544999999997</v>
      </c>
      <c r="F34" s="6">
        <v>70.991849000000002</v>
      </c>
      <c r="G34" s="6">
        <v>73.980980000000002</v>
      </c>
      <c r="H34" s="6">
        <v>75.000001999999995</v>
      </c>
      <c r="I34" s="6">
        <v>87.975544999999997</v>
      </c>
      <c r="J34" s="6">
        <v>100.00000199999999</v>
      </c>
      <c r="K34" s="6">
        <v>113.994568</v>
      </c>
      <c r="L34" s="6">
        <v>127.989133</v>
      </c>
      <c r="M34" s="6">
        <v>139.67391599999999</v>
      </c>
      <c r="N34" s="6">
        <v>144.97282899999999</v>
      </c>
      <c r="O34" s="6">
        <v>144.97282899999999</v>
      </c>
      <c r="P34" s="6">
        <v>144.97282899999999</v>
      </c>
      <c r="Q34" s="6">
        <v>144.97282899999999</v>
      </c>
      <c r="U34" s="53"/>
      <c r="V34" s="51"/>
      <c r="W34" s="17">
        <v>1400</v>
      </c>
      <c r="X34" s="12">
        <v>55.027175</v>
      </c>
      <c r="Y34" s="12">
        <v>62.975544999999997</v>
      </c>
      <c r="Z34" s="12">
        <v>70.991849000000002</v>
      </c>
      <c r="AA34" s="12">
        <v>73.980980000000002</v>
      </c>
      <c r="AB34" s="12">
        <v>75.000001999999995</v>
      </c>
      <c r="AC34" s="12">
        <v>87.975544999999997</v>
      </c>
      <c r="AD34" s="12">
        <v>100.00000199999999</v>
      </c>
      <c r="AE34" s="12">
        <v>113.994568</v>
      </c>
      <c r="AF34" s="12">
        <v>127.989133</v>
      </c>
      <c r="AG34" s="12">
        <v>139.67391599999999</v>
      </c>
      <c r="AH34" s="12">
        <v>144.97282899999999</v>
      </c>
      <c r="AI34" s="12">
        <v>144.97282899999999</v>
      </c>
      <c r="AJ34" s="12">
        <v>144.97282899999999</v>
      </c>
      <c r="AK34" s="12">
        <v>144.97282899999999</v>
      </c>
      <c r="AP34" s="37">
        <f t="shared" si="12"/>
        <v>2000</v>
      </c>
      <c r="AQ34" s="41">
        <f t="shared" si="13"/>
        <v>126.494568</v>
      </c>
      <c r="AR34" s="37">
        <f t="shared" si="14"/>
        <v>1600</v>
      </c>
      <c r="AS34" s="38">
        <f t="shared" si="15"/>
        <v>121.46738999999999</v>
      </c>
    </row>
    <row r="35" spans="1:45" x14ac:dyDescent="0.25">
      <c r="A35" s="53"/>
      <c r="B35" s="51"/>
      <c r="C35" s="17">
        <v>1600</v>
      </c>
      <c r="D35" s="6">
        <v>55.027175</v>
      </c>
      <c r="E35" s="6">
        <v>62.975544999999997</v>
      </c>
      <c r="F35" s="6">
        <v>70.991849000000002</v>
      </c>
      <c r="G35" s="6">
        <v>72.010870999999995</v>
      </c>
      <c r="H35" s="6">
        <v>73.029893000000001</v>
      </c>
      <c r="I35" s="6">
        <v>84.986414999999994</v>
      </c>
      <c r="J35" s="6">
        <v>94.972828000000007</v>
      </c>
      <c r="K35" s="6">
        <v>111.005437</v>
      </c>
      <c r="L35" s="6">
        <v>122.01087200000001</v>
      </c>
      <c r="M35" s="6">
        <v>137.97554600000001</v>
      </c>
      <c r="N35" s="6">
        <v>144.97282899999999</v>
      </c>
      <c r="O35" s="6">
        <v>144.97282899999999</v>
      </c>
      <c r="P35" s="6">
        <v>144.97282899999999</v>
      </c>
      <c r="Q35" s="6">
        <v>144.97282899999999</v>
      </c>
      <c r="U35" s="53"/>
      <c r="V35" s="51"/>
      <c r="W35" s="17">
        <v>1600</v>
      </c>
      <c r="X35" s="12">
        <v>55.027175</v>
      </c>
      <c r="Y35" s="12">
        <v>62.975544999999997</v>
      </c>
      <c r="Z35" s="12">
        <v>70.991849000000002</v>
      </c>
      <c r="AA35" s="12">
        <v>72.010870999999995</v>
      </c>
      <c r="AB35" s="12">
        <v>73.029893000000001</v>
      </c>
      <c r="AC35" s="12">
        <v>84.986414999999994</v>
      </c>
      <c r="AD35" s="12">
        <v>94.972828000000007</v>
      </c>
      <c r="AE35" s="12">
        <v>111.005437</v>
      </c>
      <c r="AF35" s="12">
        <v>122.01087200000001</v>
      </c>
      <c r="AG35" s="12">
        <v>137.97554600000001</v>
      </c>
      <c r="AH35" s="12">
        <v>144.97282899999999</v>
      </c>
      <c r="AI35" s="12">
        <v>144.97282899999999</v>
      </c>
      <c r="AJ35" s="12">
        <v>144.97282899999999</v>
      </c>
      <c r="AK35" s="12">
        <v>144.97282899999999</v>
      </c>
      <c r="AP35" s="37">
        <f t="shared" si="12"/>
        <v>2100</v>
      </c>
      <c r="AQ35" s="41">
        <f t="shared" si="13"/>
        <v>129.415764</v>
      </c>
      <c r="AR35" s="37">
        <f t="shared" si="14"/>
        <v>1700</v>
      </c>
      <c r="AS35" s="38">
        <f t="shared" si="15"/>
        <v>123.02988999999999</v>
      </c>
    </row>
    <row r="36" spans="1:45" x14ac:dyDescent="0.25">
      <c r="A36" s="53"/>
      <c r="B36" s="51"/>
      <c r="C36" s="17">
        <v>1800</v>
      </c>
      <c r="D36" s="6">
        <v>55.027175</v>
      </c>
      <c r="E36" s="6">
        <v>62.024458000000003</v>
      </c>
      <c r="F36" s="6">
        <v>68.002718999999999</v>
      </c>
      <c r="G36" s="6">
        <v>69.972828000000007</v>
      </c>
      <c r="H36" s="6">
        <v>75.000001999999995</v>
      </c>
      <c r="I36" s="6">
        <v>83.016306</v>
      </c>
      <c r="J36" s="6">
        <v>91.983698000000004</v>
      </c>
      <c r="K36" s="6">
        <v>101.970111</v>
      </c>
      <c r="L36" s="6">
        <v>119.021742</v>
      </c>
      <c r="M36" s="6">
        <v>129.00815499999999</v>
      </c>
      <c r="N36" s="6">
        <v>144.97282899999999</v>
      </c>
      <c r="O36" s="6">
        <v>144.97282899999999</v>
      </c>
      <c r="P36" s="6">
        <v>144.97282899999999</v>
      </c>
      <c r="Q36" s="6">
        <v>144.97282899999999</v>
      </c>
      <c r="U36" s="53"/>
      <c r="V36" s="51"/>
      <c r="W36" s="17">
        <v>1800</v>
      </c>
      <c r="X36" s="12">
        <v>55.027175</v>
      </c>
      <c r="Y36" s="12">
        <v>62.024458000000003</v>
      </c>
      <c r="Z36" s="12">
        <v>68.002718999999999</v>
      </c>
      <c r="AA36" s="12">
        <v>69.972828000000007</v>
      </c>
      <c r="AB36" s="12">
        <v>75.000001999999995</v>
      </c>
      <c r="AC36" s="12">
        <v>83.016306</v>
      </c>
      <c r="AD36" s="12">
        <v>91.983698000000004</v>
      </c>
      <c r="AE36" s="12">
        <v>101.970111</v>
      </c>
      <c r="AF36" s="12">
        <v>119.021742</v>
      </c>
      <c r="AG36" s="12">
        <v>129.00815499999999</v>
      </c>
      <c r="AH36" s="12">
        <v>144.97282899999999</v>
      </c>
      <c r="AI36" s="12">
        <v>144.97282899999999</v>
      </c>
      <c r="AJ36" s="12">
        <v>144.97282899999999</v>
      </c>
      <c r="AK36" s="12">
        <v>144.97282899999999</v>
      </c>
      <c r="AP36" s="37">
        <f t="shared" si="12"/>
        <v>2200</v>
      </c>
      <c r="AQ36" s="41">
        <f t="shared" si="13"/>
        <v>130.91032899999999</v>
      </c>
      <c r="AR36" s="37">
        <f t="shared" si="14"/>
        <v>1800</v>
      </c>
      <c r="AS36" s="38">
        <f t="shared" si="15"/>
        <v>125.407608</v>
      </c>
    </row>
    <row r="37" spans="1:45" x14ac:dyDescent="0.25">
      <c r="A37" s="53"/>
      <c r="B37" s="51"/>
      <c r="C37" s="17">
        <v>2000</v>
      </c>
      <c r="D37" s="6">
        <v>49.796196999999999</v>
      </c>
      <c r="E37" s="6">
        <v>52.989131999999998</v>
      </c>
      <c r="F37" s="6">
        <v>59.986414000000003</v>
      </c>
      <c r="G37" s="6">
        <v>65.013587999999999</v>
      </c>
      <c r="H37" s="6">
        <v>69.972828000000007</v>
      </c>
      <c r="I37" s="6">
        <v>81.997283999999993</v>
      </c>
      <c r="J37" s="6">
        <v>91.032611000000003</v>
      </c>
      <c r="K37" s="6">
        <v>101.019024</v>
      </c>
      <c r="L37" s="6">
        <v>116.032611</v>
      </c>
      <c r="M37" s="6">
        <v>125.883155</v>
      </c>
      <c r="N37" s="6">
        <v>144.97282899999999</v>
      </c>
      <c r="O37" s="6">
        <v>144.97282899999999</v>
      </c>
      <c r="P37" s="6">
        <v>144.97282899999999</v>
      </c>
      <c r="Q37" s="6">
        <v>144.97282899999999</v>
      </c>
      <c r="U37" s="53"/>
      <c r="V37" s="51"/>
      <c r="W37" s="17">
        <v>2000</v>
      </c>
      <c r="X37" s="12">
        <v>49.796196999999999</v>
      </c>
      <c r="Y37" s="12">
        <v>52.989131999999998</v>
      </c>
      <c r="Z37" s="12">
        <v>59.986414000000003</v>
      </c>
      <c r="AA37" s="12">
        <v>65.013587999999999</v>
      </c>
      <c r="AB37" s="12">
        <v>69.972828000000007</v>
      </c>
      <c r="AC37" s="12">
        <v>81.997283999999993</v>
      </c>
      <c r="AD37" s="12">
        <v>91.032611000000003</v>
      </c>
      <c r="AE37" s="12">
        <v>101.019024</v>
      </c>
      <c r="AF37" s="12">
        <v>116.032611</v>
      </c>
      <c r="AG37" s="12">
        <v>125.883155</v>
      </c>
      <c r="AH37" s="12">
        <v>144.97282899999999</v>
      </c>
      <c r="AI37" s="12">
        <v>144.97282899999999</v>
      </c>
      <c r="AJ37" s="12">
        <v>144.97282899999999</v>
      </c>
      <c r="AK37" s="12">
        <v>144.97282899999999</v>
      </c>
      <c r="AP37" s="37">
        <f t="shared" si="12"/>
        <v>2600</v>
      </c>
      <c r="AQ37" s="41">
        <f t="shared" si="13"/>
        <v>131.18206799999999</v>
      </c>
      <c r="AR37" s="37">
        <f t="shared" si="14"/>
        <v>1900</v>
      </c>
      <c r="AS37" s="38">
        <f t="shared" si="15"/>
        <v>128.19293400000001</v>
      </c>
    </row>
    <row r="38" spans="1:45" x14ac:dyDescent="0.25">
      <c r="A38" s="53"/>
      <c r="B38" s="51"/>
      <c r="C38" s="17">
        <v>2200</v>
      </c>
      <c r="D38" s="6">
        <v>48.233696999999999</v>
      </c>
      <c r="E38" s="6">
        <v>50.611414000000003</v>
      </c>
      <c r="F38" s="6">
        <v>54.415762000000001</v>
      </c>
      <c r="G38" s="6">
        <v>57.269022999999997</v>
      </c>
      <c r="H38" s="6">
        <v>66.983697000000006</v>
      </c>
      <c r="I38" s="6">
        <v>80.027175999999997</v>
      </c>
      <c r="J38" s="6">
        <v>90.013588999999996</v>
      </c>
      <c r="K38" s="6">
        <v>100.00000199999999</v>
      </c>
      <c r="L38" s="6">
        <v>113.994568</v>
      </c>
      <c r="M38" s="6">
        <v>124.932068</v>
      </c>
      <c r="N38" s="6">
        <v>144.97282899999999</v>
      </c>
      <c r="O38" s="6">
        <v>144.97282899999999</v>
      </c>
      <c r="P38" s="6">
        <v>144.97282899999999</v>
      </c>
      <c r="Q38" s="6">
        <v>144.97282899999999</v>
      </c>
      <c r="U38" s="53"/>
      <c r="V38" s="51"/>
      <c r="W38" s="17">
        <v>2200</v>
      </c>
      <c r="X38" s="12">
        <v>48.233696999999999</v>
      </c>
      <c r="Y38" s="12">
        <v>50.611414000000003</v>
      </c>
      <c r="Z38" s="12">
        <v>54.415762000000001</v>
      </c>
      <c r="AA38" s="12">
        <v>57.269022999999997</v>
      </c>
      <c r="AB38" s="12">
        <v>66.983697000000006</v>
      </c>
      <c r="AC38" s="12">
        <v>80.027175999999997</v>
      </c>
      <c r="AD38" s="12">
        <v>90.013588999999996</v>
      </c>
      <c r="AE38" s="12">
        <v>100.00000199999999</v>
      </c>
      <c r="AF38" s="12">
        <v>113.994568</v>
      </c>
      <c r="AG38" s="12">
        <v>124.932068</v>
      </c>
      <c r="AH38" s="12">
        <v>144.97282899999999</v>
      </c>
      <c r="AI38" s="12">
        <v>144.97282899999999</v>
      </c>
      <c r="AJ38" s="12">
        <v>144.97282899999999</v>
      </c>
      <c r="AK38" s="12">
        <v>144.97282899999999</v>
      </c>
      <c r="AP38" s="37">
        <f t="shared" si="12"/>
        <v>2700</v>
      </c>
      <c r="AQ38" s="41">
        <f t="shared" si="13"/>
        <v>133.28804600000001</v>
      </c>
      <c r="AR38" s="37">
        <f t="shared" si="14"/>
        <v>2000</v>
      </c>
      <c r="AS38" s="38">
        <f t="shared" si="15"/>
        <v>130.027173</v>
      </c>
    </row>
    <row r="39" spans="1:45" x14ac:dyDescent="0.25">
      <c r="A39" s="53"/>
      <c r="B39" s="51"/>
      <c r="C39" s="17">
        <v>2400</v>
      </c>
      <c r="D39" s="6">
        <v>45.380436000000003</v>
      </c>
      <c r="E39" s="6">
        <v>48.709240000000001</v>
      </c>
      <c r="F39" s="6">
        <v>53.804349000000002</v>
      </c>
      <c r="G39" s="6">
        <v>57.269022999999997</v>
      </c>
      <c r="H39" s="6">
        <v>62.567936000000003</v>
      </c>
      <c r="I39" s="6">
        <v>75.000001999999995</v>
      </c>
      <c r="J39" s="6">
        <v>87.975544999999997</v>
      </c>
      <c r="K39" s="6">
        <v>97.010872000000006</v>
      </c>
      <c r="L39" s="6">
        <v>112.50000199999999</v>
      </c>
      <c r="M39" s="6">
        <v>123.980981</v>
      </c>
      <c r="N39" s="6">
        <v>144.97282899999999</v>
      </c>
      <c r="O39" s="6">
        <v>144.97282899999999</v>
      </c>
      <c r="P39" s="6">
        <v>144.97282899999999</v>
      </c>
      <c r="Q39" s="6">
        <v>144.97282899999999</v>
      </c>
      <c r="U39" s="53"/>
      <c r="V39" s="51"/>
      <c r="W39" s="17">
        <v>2400</v>
      </c>
      <c r="X39" s="12">
        <v>45.380436000000003</v>
      </c>
      <c r="Y39" s="12">
        <v>48.709240000000001</v>
      </c>
      <c r="Z39" s="12">
        <v>53.804349000000002</v>
      </c>
      <c r="AA39" s="12">
        <v>57.269022999999997</v>
      </c>
      <c r="AB39" s="12">
        <v>62.567936000000003</v>
      </c>
      <c r="AC39" s="12">
        <v>75.000001999999995</v>
      </c>
      <c r="AD39" s="12">
        <v>87.975544999999997</v>
      </c>
      <c r="AE39" s="12">
        <v>97.010872000000006</v>
      </c>
      <c r="AF39" s="12">
        <v>112.50000199999999</v>
      </c>
      <c r="AG39" s="12">
        <v>123.980981</v>
      </c>
      <c r="AH39" s="12">
        <v>144.97282899999999</v>
      </c>
      <c r="AI39" s="12">
        <v>144.97282899999999</v>
      </c>
      <c r="AJ39" s="12">
        <v>144.97282899999999</v>
      </c>
      <c r="AK39" s="12">
        <v>144.97282899999999</v>
      </c>
      <c r="AP39" s="37">
        <f t="shared" si="12"/>
        <v>2800</v>
      </c>
      <c r="AQ39" s="41">
        <f t="shared" si="13"/>
        <v>134.71467699999999</v>
      </c>
      <c r="AR39" s="37">
        <f t="shared" si="14"/>
        <v>2100</v>
      </c>
      <c r="AS39" s="38">
        <f t="shared" si="15"/>
        <v>134.51086799999999</v>
      </c>
    </row>
    <row r="40" spans="1:45" x14ac:dyDescent="0.25">
      <c r="A40" s="53"/>
      <c r="B40" s="51"/>
      <c r="C40" s="17">
        <v>2500</v>
      </c>
      <c r="D40" s="6">
        <v>43.817936000000003</v>
      </c>
      <c r="E40" s="6">
        <v>45.923914000000003</v>
      </c>
      <c r="F40" s="6">
        <v>52.173914000000003</v>
      </c>
      <c r="G40" s="6">
        <v>54.687500999999997</v>
      </c>
      <c r="H40" s="6">
        <v>60.529893000000001</v>
      </c>
      <c r="I40" s="6">
        <v>68.070654000000005</v>
      </c>
      <c r="J40" s="6">
        <v>83.016306</v>
      </c>
      <c r="K40" s="6">
        <v>94.972828000000007</v>
      </c>
      <c r="L40" s="6">
        <v>112.02445899999999</v>
      </c>
      <c r="M40" s="6">
        <v>123.505437</v>
      </c>
      <c r="N40" s="6">
        <v>144.97282899999999</v>
      </c>
      <c r="O40" s="6">
        <v>144.97282899999999</v>
      </c>
      <c r="P40" s="6">
        <v>144.97282899999999</v>
      </c>
      <c r="Q40" s="6">
        <v>144.97282899999999</v>
      </c>
      <c r="U40" s="53"/>
      <c r="V40" s="51"/>
      <c r="W40" s="17">
        <v>2500</v>
      </c>
      <c r="X40" s="12">
        <v>43.817936000000003</v>
      </c>
      <c r="Y40" s="12">
        <v>45.923914000000003</v>
      </c>
      <c r="Z40" s="12">
        <v>52.173914000000003</v>
      </c>
      <c r="AA40" s="12">
        <v>54.687500999999997</v>
      </c>
      <c r="AB40" s="12">
        <v>60.529893000000001</v>
      </c>
      <c r="AC40" s="12">
        <v>68.070654000000005</v>
      </c>
      <c r="AD40" s="12">
        <v>83.016306</v>
      </c>
      <c r="AE40" s="12">
        <v>94.972828000000007</v>
      </c>
      <c r="AF40" s="12">
        <v>112.02445899999999</v>
      </c>
      <c r="AG40" s="12">
        <v>123.505437</v>
      </c>
      <c r="AH40" s="12">
        <v>144.97282899999999</v>
      </c>
      <c r="AI40" s="12">
        <v>144.97282899999999</v>
      </c>
      <c r="AJ40" s="12">
        <v>144.97282899999999</v>
      </c>
      <c r="AK40" s="12">
        <v>144.97282899999999</v>
      </c>
      <c r="AP40" s="37">
        <f t="shared" si="12"/>
        <v>2900</v>
      </c>
      <c r="AQ40" s="41">
        <f t="shared" si="13"/>
        <v>135.12228500000001</v>
      </c>
      <c r="AR40" s="37">
        <f t="shared" si="14"/>
        <v>2200</v>
      </c>
      <c r="AS40" s="38">
        <f t="shared" si="15"/>
        <v>136.209238</v>
      </c>
    </row>
    <row r="41" spans="1:45" x14ac:dyDescent="0.25">
      <c r="A41" s="53"/>
      <c r="B41" s="51"/>
      <c r="C41" s="17">
        <v>2600</v>
      </c>
      <c r="D41" s="6">
        <v>44.429349000000002</v>
      </c>
      <c r="E41" s="6">
        <v>44.429349000000002</v>
      </c>
      <c r="F41" s="6">
        <v>49.116849000000002</v>
      </c>
      <c r="G41" s="6">
        <v>52.717391999999997</v>
      </c>
      <c r="H41" s="6">
        <v>58.016306</v>
      </c>
      <c r="I41" s="6">
        <v>66.576087999999999</v>
      </c>
      <c r="J41" s="6">
        <v>76.019023000000004</v>
      </c>
      <c r="K41" s="6">
        <v>87.975544999999997</v>
      </c>
      <c r="L41" s="6">
        <v>111.005437</v>
      </c>
      <c r="M41" s="6">
        <v>123.029894</v>
      </c>
      <c r="N41" s="6">
        <v>144.97282899999999</v>
      </c>
      <c r="O41" s="6">
        <v>144.97282899999999</v>
      </c>
      <c r="P41" s="6">
        <v>144.97282899999999</v>
      </c>
      <c r="Q41" s="6">
        <v>144.97282899999999</v>
      </c>
      <c r="U41" s="53"/>
      <c r="V41" s="51"/>
      <c r="W41" s="17">
        <v>2600</v>
      </c>
      <c r="X41" s="12">
        <v>44.429349000000002</v>
      </c>
      <c r="Y41" s="12">
        <v>44.429349000000002</v>
      </c>
      <c r="Z41" s="12">
        <v>49.116849000000002</v>
      </c>
      <c r="AA41" s="12">
        <v>52.717391999999997</v>
      </c>
      <c r="AB41" s="12">
        <v>58.016306</v>
      </c>
      <c r="AC41" s="12">
        <v>66.576087999999999</v>
      </c>
      <c r="AD41" s="12">
        <v>76.019023000000004</v>
      </c>
      <c r="AE41" s="12">
        <v>87.975544999999997</v>
      </c>
      <c r="AF41" s="12">
        <v>111.005437</v>
      </c>
      <c r="AG41" s="12">
        <v>123.029894</v>
      </c>
      <c r="AH41" s="12">
        <v>144.97282899999999</v>
      </c>
      <c r="AI41" s="12">
        <v>144.97282899999999</v>
      </c>
      <c r="AJ41" s="12">
        <v>144.97282899999999</v>
      </c>
      <c r="AK41" s="12">
        <v>144.97282899999999</v>
      </c>
      <c r="AP41" s="37">
        <f t="shared" si="12"/>
        <v>2925</v>
      </c>
      <c r="AQ41" s="41">
        <f t="shared" si="13"/>
        <v>135.86956799999999</v>
      </c>
      <c r="AR41" s="37">
        <f t="shared" si="14"/>
        <v>2600</v>
      </c>
      <c r="AS41" s="38">
        <f t="shared" si="15"/>
        <v>136.68478099999999</v>
      </c>
    </row>
    <row r="42" spans="1:45" x14ac:dyDescent="0.25">
      <c r="A42" s="53"/>
      <c r="B42" s="51"/>
      <c r="C42" s="17">
        <v>2700</v>
      </c>
      <c r="D42" s="6">
        <v>44.769022999999997</v>
      </c>
      <c r="E42" s="6">
        <v>44.769022999999997</v>
      </c>
      <c r="F42" s="6">
        <v>46.807065999999999</v>
      </c>
      <c r="G42" s="6">
        <v>48.573371000000002</v>
      </c>
      <c r="H42" s="6">
        <v>53.804349000000002</v>
      </c>
      <c r="I42" s="6">
        <v>63.790762000000001</v>
      </c>
      <c r="J42" s="6">
        <v>74.184783999999993</v>
      </c>
      <c r="K42" s="6">
        <v>83.695654000000005</v>
      </c>
      <c r="L42" s="6">
        <v>105.978263</v>
      </c>
      <c r="M42" s="6">
        <v>122.48641600000001</v>
      </c>
      <c r="N42" s="6">
        <v>144.97282899999999</v>
      </c>
      <c r="O42" s="6">
        <v>144.97282899999999</v>
      </c>
      <c r="P42" s="6">
        <v>144.97282899999999</v>
      </c>
      <c r="Q42" s="6">
        <v>144.97282899999999</v>
      </c>
      <c r="U42" s="53"/>
      <c r="V42" s="51"/>
      <c r="W42" s="17">
        <v>2700</v>
      </c>
      <c r="X42" s="12">
        <v>44.769022999999997</v>
      </c>
      <c r="Y42" s="12">
        <v>44.769022999999997</v>
      </c>
      <c r="Z42" s="12">
        <v>46.807065999999999</v>
      </c>
      <c r="AA42" s="12">
        <v>48.573371000000002</v>
      </c>
      <c r="AB42" s="12">
        <v>53.804349000000002</v>
      </c>
      <c r="AC42" s="12">
        <v>63.790762000000001</v>
      </c>
      <c r="AD42" s="12">
        <v>74.184783999999993</v>
      </c>
      <c r="AE42" s="12">
        <v>83.695654000000005</v>
      </c>
      <c r="AF42" s="12">
        <v>105.978263</v>
      </c>
      <c r="AG42" s="12">
        <v>122.48641600000001</v>
      </c>
      <c r="AH42" s="12">
        <v>144.97282899999999</v>
      </c>
      <c r="AI42" s="12">
        <v>144.97282899999999</v>
      </c>
      <c r="AJ42" s="12">
        <v>144.97282899999999</v>
      </c>
      <c r="AK42" s="12">
        <v>144.97282899999999</v>
      </c>
      <c r="AP42" s="39">
        <f>AP41+1</f>
        <v>2926</v>
      </c>
      <c r="AQ42" s="42">
        <f>AQ41</f>
        <v>135.86956799999999</v>
      </c>
      <c r="AR42" s="37">
        <f t="shared" si="14"/>
        <v>2700</v>
      </c>
      <c r="AS42" s="38">
        <f t="shared" si="15"/>
        <v>138.17934700000001</v>
      </c>
    </row>
    <row r="43" spans="1:45" x14ac:dyDescent="0.25">
      <c r="A43" s="53"/>
      <c r="B43" s="51"/>
      <c r="C43" s="17">
        <v>2800</v>
      </c>
      <c r="D43" s="6">
        <v>45.380436000000003</v>
      </c>
      <c r="E43" s="6">
        <v>45.380436000000003</v>
      </c>
      <c r="F43" s="6">
        <v>46.127718000000002</v>
      </c>
      <c r="G43" s="6">
        <v>46.875000999999997</v>
      </c>
      <c r="H43" s="6">
        <v>50.000000999999997</v>
      </c>
      <c r="I43" s="6">
        <v>57.133153</v>
      </c>
      <c r="J43" s="6">
        <v>68.478262000000001</v>
      </c>
      <c r="K43" s="6">
        <v>79.483697000000006</v>
      </c>
      <c r="L43" s="6">
        <v>101.970111</v>
      </c>
      <c r="M43" s="6">
        <v>120.92391600000001</v>
      </c>
      <c r="N43" s="6">
        <v>144.97282899999999</v>
      </c>
      <c r="O43" s="6">
        <v>144.97282899999999</v>
      </c>
      <c r="P43" s="6">
        <v>144.97282899999999</v>
      </c>
      <c r="Q43" s="6">
        <v>144.97282899999999</v>
      </c>
      <c r="U43" s="53"/>
      <c r="V43" s="51"/>
      <c r="W43" s="17">
        <v>2800</v>
      </c>
      <c r="X43" s="12">
        <v>45.380436000000003</v>
      </c>
      <c r="Y43" s="12">
        <v>45.380436000000003</v>
      </c>
      <c r="Z43" s="12">
        <v>46.127718000000002</v>
      </c>
      <c r="AA43" s="12">
        <v>46.875000999999997</v>
      </c>
      <c r="AB43" s="12">
        <v>50.000000999999997</v>
      </c>
      <c r="AC43" s="12">
        <v>57.133153</v>
      </c>
      <c r="AD43" s="12">
        <v>68.478262000000001</v>
      </c>
      <c r="AE43" s="12">
        <v>79.483697000000006</v>
      </c>
      <c r="AF43" s="12">
        <v>101.970111</v>
      </c>
      <c r="AG43" s="12">
        <v>120.92391600000001</v>
      </c>
      <c r="AH43" s="12">
        <v>144.97282899999999</v>
      </c>
      <c r="AI43" s="12">
        <v>144.97282899999999</v>
      </c>
      <c r="AJ43" s="12">
        <v>144.97282899999999</v>
      </c>
      <c r="AK43" s="12">
        <v>144.97282899999999</v>
      </c>
      <c r="AR43" s="37">
        <f t="shared" si="14"/>
        <v>2800</v>
      </c>
      <c r="AS43" s="38">
        <f t="shared" si="15"/>
        <v>141.44021599999999</v>
      </c>
    </row>
    <row r="44" spans="1:45" x14ac:dyDescent="0.25">
      <c r="A44" s="53"/>
      <c r="B44" s="51"/>
      <c r="C44" s="17">
        <v>3000</v>
      </c>
      <c r="D44" s="6">
        <v>45.312500999999997</v>
      </c>
      <c r="E44" s="6">
        <v>45.312500999999997</v>
      </c>
      <c r="F44" s="6">
        <v>45.312500999999997</v>
      </c>
      <c r="G44" s="6">
        <v>45.312500999999997</v>
      </c>
      <c r="H44" s="6">
        <v>47.622284000000001</v>
      </c>
      <c r="I44" s="6">
        <v>53.804349000000002</v>
      </c>
      <c r="J44" s="6">
        <v>66.168480000000002</v>
      </c>
      <c r="K44" s="6">
        <v>76.086957999999996</v>
      </c>
      <c r="L44" s="6">
        <v>95.584241000000006</v>
      </c>
      <c r="M44" s="6">
        <v>115.013589</v>
      </c>
      <c r="N44" s="6">
        <v>144.97282899999999</v>
      </c>
      <c r="O44" s="6">
        <v>144.97282899999999</v>
      </c>
      <c r="P44" s="6">
        <v>144.97282899999999</v>
      </c>
      <c r="Q44" s="6">
        <v>144.97282899999999</v>
      </c>
      <c r="U44" s="53"/>
      <c r="V44" s="51"/>
      <c r="W44" s="17">
        <v>3000</v>
      </c>
      <c r="X44" s="12">
        <v>45.312500999999997</v>
      </c>
      <c r="Y44" s="12">
        <v>45.312500999999997</v>
      </c>
      <c r="Z44" s="12">
        <v>45.312500999999997</v>
      </c>
      <c r="AA44" s="12">
        <v>45.312500999999997</v>
      </c>
      <c r="AB44" s="12">
        <v>47.622284000000001</v>
      </c>
      <c r="AC44" s="12">
        <v>53.804349000000002</v>
      </c>
      <c r="AD44" s="12">
        <v>66.168480000000002</v>
      </c>
      <c r="AE44" s="12">
        <v>76.086957999999996</v>
      </c>
      <c r="AF44" s="12">
        <v>95.584241000000006</v>
      </c>
      <c r="AG44" s="12">
        <v>115.013589</v>
      </c>
      <c r="AH44" s="12">
        <v>144.97282899999999</v>
      </c>
      <c r="AI44" s="12">
        <v>144.97282899999999</v>
      </c>
      <c r="AJ44" s="12">
        <v>144.97282899999999</v>
      </c>
      <c r="AK44" s="12">
        <v>144.97282899999999</v>
      </c>
      <c r="AR44" s="37">
        <f t="shared" si="14"/>
        <v>2900</v>
      </c>
      <c r="AS44" s="38">
        <f t="shared" si="15"/>
        <v>141.10054199999999</v>
      </c>
    </row>
    <row r="45" spans="1:45" x14ac:dyDescent="0.25">
      <c r="A45" s="53"/>
      <c r="B45" s="51"/>
      <c r="C45" s="17">
        <v>3250</v>
      </c>
      <c r="D45" s="6">
        <v>45.516305000000003</v>
      </c>
      <c r="E45" s="6">
        <v>45.516305000000003</v>
      </c>
      <c r="F45" s="6">
        <v>45.516305000000003</v>
      </c>
      <c r="G45" s="6">
        <v>45.516305000000003</v>
      </c>
      <c r="H45" s="6">
        <v>45.516305000000003</v>
      </c>
      <c r="I45" s="6">
        <v>45.516305000000003</v>
      </c>
      <c r="J45" s="6">
        <v>54.008153</v>
      </c>
      <c r="K45" s="6">
        <v>74.592393000000001</v>
      </c>
      <c r="L45" s="6">
        <v>94.972828000000007</v>
      </c>
      <c r="M45" s="6">
        <v>111.005437</v>
      </c>
      <c r="N45" s="6">
        <v>144.97282899999999</v>
      </c>
      <c r="O45" s="6">
        <v>144.97282899999999</v>
      </c>
      <c r="P45" s="6">
        <v>144.97282899999999</v>
      </c>
      <c r="Q45" s="6">
        <v>144.97282899999999</v>
      </c>
      <c r="U45" s="53"/>
      <c r="V45" s="51"/>
      <c r="W45" s="17">
        <v>3250</v>
      </c>
      <c r="X45" s="12">
        <v>45.516305000000003</v>
      </c>
      <c r="Y45" s="12">
        <v>45.516305000000003</v>
      </c>
      <c r="Z45" s="12">
        <v>45.516305000000003</v>
      </c>
      <c r="AA45" s="12">
        <v>45.516305000000003</v>
      </c>
      <c r="AB45" s="12">
        <v>45.516305000000003</v>
      </c>
      <c r="AC45" s="12">
        <v>45.516305000000003</v>
      </c>
      <c r="AD45" s="12">
        <v>54.008153</v>
      </c>
      <c r="AE45" s="12">
        <v>74.592393000000001</v>
      </c>
      <c r="AF45" s="12">
        <v>94.972828000000007</v>
      </c>
      <c r="AG45" s="12">
        <v>111.005437</v>
      </c>
      <c r="AH45" s="12">
        <v>144.97282899999999</v>
      </c>
      <c r="AI45" s="12">
        <v>144.97282899999999</v>
      </c>
      <c r="AJ45" s="12">
        <v>144.97282899999999</v>
      </c>
      <c r="AK45" s="12">
        <v>144.97282899999999</v>
      </c>
      <c r="AR45" s="37">
        <f t="shared" si="14"/>
        <v>3000</v>
      </c>
      <c r="AS45" s="38">
        <f t="shared" si="15"/>
        <v>130.36684700000001</v>
      </c>
    </row>
    <row r="46" spans="1:45" x14ac:dyDescent="0.25">
      <c r="A46" s="53"/>
      <c r="B46" s="51"/>
      <c r="C46" s="17">
        <v>3800</v>
      </c>
      <c r="D46" s="6">
        <v>44.972827000000002</v>
      </c>
      <c r="E46" s="6">
        <v>44.972827000000002</v>
      </c>
      <c r="F46" s="6">
        <v>44.972827000000002</v>
      </c>
      <c r="G46" s="6">
        <v>44.972827000000002</v>
      </c>
      <c r="H46" s="6">
        <v>44.972827000000002</v>
      </c>
      <c r="I46" s="6">
        <v>44.972827000000002</v>
      </c>
      <c r="J46" s="6">
        <v>50.475544999999997</v>
      </c>
      <c r="K46" s="6">
        <v>72.690218999999999</v>
      </c>
      <c r="L46" s="6">
        <v>84.986414999999994</v>
      </c>
      <c r="M46" s="6">
        <v>91.983698000000004</v>
      </c>
      <c r="N46" s="6">
        <v>101.290763</v>
      </c>
      <c r="O46" s="6">
        <v>101.290763</v>
      </c>
      <c r="P46" s="6">
        <v>101.290763</v>
      </c>
      <c r="Q46" s="6">
        <v>144.97282899999999</v>
      </c>
      <c r="U46" s="53"/>
      <c r="V46" s="51"/>
      <c r="W46" s="17">
        <v>3800</v>
      </c>
      <c r="X46" s="12">
        <v>44.972827000000002</v>
      </c>
      <c r="Y46" s="12">
        <v>44.972827000000002</v>
      </c>
      <c r="Z46" s="12">
        <v>44.972827000000002</v>
      </c>
      <c r="AA46" s="12">
        <v>44.972827000000002</v>
      </c>
      <c r="AB46" s="12">
        <v>44.972827000000002</v>
      </c>
      <c r="AC46" s="12">
        <v>44.972827000000002</v>
      </c>
      <c r="AD46" s="12">
        <v>50.475544999999997</v>
      </c>
      <c r="AE46" s="12">
        <v>72.690218999999999</v>
      </c>
      <c r="AF46" s="12">
        <v>84.986414999999994</v>
      </c>
      <c r="AG46" s="12">
        <v>91.983698000000004</v>
      </c>
      <c r="AH46" s="12">
        <v>101.290763</v>
      </c>
      <c r="AI46" s="12">
        <v>101.290763</v>
      </c>
      <c r="AJ46" s="12">
        <v>101.290763</v>
      </c>
      <c r="AK46" s="12">
        <v>144.97282899999999</v>
      </c>
      <c r="AR46" s="37">
        <f t="shared" si="14"/>
        <v>3100</v>
      </c>
      <c r="AS46" s="38">
        <f t="shared" si="15"/>
        <v>117.527173</v>
      </c>
    </row>
    <row r="47" spans="1:45" x14ac:dyDescent="0.25">
      <c r="A47" s="53"/>
      <c r="B47" s="51"/>
      <c r="C47" s="17">
        <v>4200</v>
      </c>
      <c r="D47" s="6">
        <v>44.972827000000002</v>
      </c>
      <c r="E47" s="6">
        <v>44.972827000000002</v>
      </c>
      <c r="F47" s="6">
        <v>44.972827000000002</v>
      </c>
      <c r="G47" s="6">
        <v>44.972827000000002</v>
      </c>
      <c r="H47" s="6">
        <v>44.972827000000002</v>
      </c>
      <c r="I47" s="6">
        <v>44.972827000000002</v>
      </c>
      <c r="J47" s="6">
        <v>69.497283999999993</v>
      </c>
      <c r="K47" s="6">
        <v>72.690218999999999</v>
      </c>
      <c r="L47" s="6">
        <v>83.967393000000001</v>
      </c>
      <c r="M47" s="6">
        <v>91.983698000000004</v>
      </c>
      <c r="N47" s="6">
        <v>70.176631999999998</v>
      </c>
      <c r="O47" s="6">
        <v>70.176631999999998</v>
      </c>
      <c r="P47" s="6">
        <v>70.176631999999998</v>
      </c>
      <c r="Q47" s="6">
        <v>70.176631999999998</v>
      </c>
      <c r="U47" s="53"/>
      <c r="V47" s="51"/>
      <c r="W47" s="17">
        <v>4200</v>
      </c>
      <c r="X47" s="12">
        <v>44.972827000000002</v>
      </c>
      <c r="Y47" s="12">
        <v>44.972827000000002</v>
      </c>
      <c r="Z47" s="12">
        <v>44.972827000000002</v>
      </c>
      <c r="AA47" s="12">
        <v>44.972827000000002</v>
      </c>
      <c r="AB47" s="12">
        <v>44.972827000000002</v>
      </c>
      <c r="AC47" s="12">
        <v>44.972827000000002</v>
      </c>
      <c r="AD47" s="12">
        <v>69.497283999999993</v>
      </c>
      <c r="AE47" s="12">
        <v>72.690218999999999</v>
      </c>
      <c r="AF47" s="12">
        <v>83.967393000000001</v>
      </c>
      <c r="AG47" s="12">
        <v>91.983698000000004</v>
      </c>
      <c r="AH47" s="12">
        <v>70.176631999999998</v>
      </c>
      <c r="AI47" s="12">
        <v>70.176631999999998</v>
      </c>
      <c r="AJ47" s="12">
        <v>70.176631999999998</v>
      </c>
      <c r="AK47" s="12">
        <v>70.176631999999998</v>
      </c>
      <c r="AR47" s="37">
        <f t="shared" si="14"/>
        <v>3220</v>
      </c>
      <c r="AS47" s="38">
        <f t="shared" si="15"/>
        <v>98.029889999999995</v>
      </c>
    </row>
    <row r="48" spans="1:45" ht="35.25" customHeight="1" x14ac:dyDescent="0.25">
      <c r="A48" s="53"/>
      <c r="Q48" s="9" t="s">
        <v>75</v>
      </c>
      <c r="U48" s="53"/>
      <c r="AR48" s="37">
        <f t="shared" si="14"/>
        <v>3600</v>
      </c>
      <c r="AS48" s="38">
        <f t="shared" si="15"/>
        <v>69.972825</v>
      </c>
    </row>
    <row r="49" spans="1:54" x14ac:dyDescent="0.25">
      <c r="A49" s="53"/>
      <c r="B49" s="51" t="s">
        <v>64</v>
      </c>
      <c r="C49" s="51"/>
      <c r="D49" s="50" t="s">
        <v>62</v>
      </c>
      <c r="E49" s="50"/>
      <c r="F49" s="50"/>
      <c r="G49" s="50"/>
      <c r="H49" s="50"/>
      <c r="I49" s="50"/>
      <c r="U49" s="53"/>
      <c r="V49" s="51" t="s">
        <v>64</v>
      </c>
      <c r="W49" s="51"/>
      <c r="X49" s="50" t="s">
        <v>62</v>
      </c>
      <c r="Y49" s="50"/>
      <c r="Z49" s="50"/>
      <c r="AA49" s="50"/>
      <c r="AB49" s="50"/>
      <c r="AC49" s="50"/>
      <c r="AR49" s="39">
        <f>AR48+1</f>
        <v>3601</v>
      </c>
      <c r="AS49" s="40">
        <f>AS48</f>
        <v>69.972825</v>
      </c>
    </row>
    <row r="50" spans="1:54" x14ac:dyDescent="0.25">
      <c r="A50" s="53"/>
      <c r="B50" s="51"/>
      <c r="C50" s="51"/>
      <c r="D50" s="17">
        <v>0</v>
      </c>
      <c r="E50" s="17">
        <v>9.3000000000000007</v>
      </c>
      <c r="F50" s="17">
        <v>10.5</v>
      </c>
      <c r="G50" s="17">
        <v>11.8</v>
      </c>
      <c r="H50" s="17">
        <v>13.2</v>
      </c>
      <c r="I50" s="17">
        <v>14.5</v>
      </c>
      <c r="U50" s="53"/>
      <c r="V50" s="51"/>
      <c r="W50" s="51"/>
      <c r="X50" s="17">
        <v>0</v>
      </c>
      <c r="Y50" s="17">
        <v>9.3000000000000007</v>
      </c>
      <c r="Z50" s="17">
        <v>10.5</v>
      </c>
      <c r="AA50" s="17">
        <v>11.8</v>
      </c>
      <c r="AB50" s="17">
        <v>13.2</v>
      </c>
      <c r="AC50" s="17">
        <v>14.5</v>
      </c>
    </row>
    <row r="51" spans="1:54" x14ac:dyDescent="0.25">
      <c r="A51" s="53"/>
      <c r="B51" s="51" t="s">
        <v>7</v>
      </c>
      <c r="C51" s="17">
        <v>600</v>
      </c>
      <c r="D51" s="6">
        <v>144.97282899999999</v>
      </c>
      <c r="E51" s="6">
        <v>144.97282899999999</v>
      </c>
      <c r="F51" s="6">
        <v>144.97282899999999</v>
      </c>
      <c r="G51" s="6">
        <v>144.97282899999999</v>
      </c>
      <c r="H51" s="6">
        <v>144.97282899999999</v>
      </c>
      <c r="I51" s="6">
        <v>144.97282899999999</v>
      </c>
      <c r="U51" s="53"/>
      <c r="V51" s="51" t="s">
        <v>7</v>
      </c>
      <c r="W51" s="17">
        <v>600</v>
      </c>
      <c r="X51" s="12">
        <v>144.97282899999999</v>
      </c>
      <c r="Y51" s="12">
        <v>144.97282899999999</v>
      </c>
      <c r="Z51" s="12">
        <v>144.97282899999999</v>
      </c>
      <c r="AA51" s="12">
        <v>144.97282899999999</v>
      </c>
      <c r="AB51" s="12">
        <v>144.97282899999999</v>
      </c>
      <c r="AC51" s="12">
        <v>144.97282899999999</v>
      </c>
    </row>
    <row r="52" spans="1:54" x14ac:dyDescent="0.25">
      <c r="A52" s="53"/>
      <c r="B52" s="51"/>
      <c r="C52" s="17">
        <v>650</v>
      </c>
      <c r="D52" s="6">
        <v>144.97282899999999</v>
      </c>
      <c r="E52" s="6">
        <v>144.97282899999999</v>
      </c>
      <c r="F52" s="6">
        <v>144.97282899999999</v>
      </c>
      <c r="G52" s="6">
        <v>144.97282899999999</v>
      </c>
      <c r="H52" s="6">
        <v>144.97282899999999</v>
      </c>
      <c r="I52" s="6">
        <v>144.97282899999999</v>
      </c>
      <c r="U52" s="53"/>
      <c r="V52" s="51"/>
      <c r="W52" s="17">
        <v>650</v>
      </c>
      <c r="X52" s="12">
        <v>144.97282899999999</v>
      </c>
      <c r="Y52" s="12">
        <v>144.97282899999999</v>
      </c>
      <c r="Z52" s="12">
        <v>144.97282899999999</v>
      </c>
      <c r="AA52" s="12">
        <v>144.97282899999999</v>
      </c>
      <c r="AB52" s="12">
        <v>144.97282899999999</v>
      </c>
      <c r="AC52" s="12">
        <v>144.97282899999999</v>
      </c>
    </row>
    <row r="53" spans="1:54" x14ac:dyDescent="0.25">
      <c r="A53" s="53"/>
      <c r="B53" s="51"/>
      <c r="C53" s="17">
        <v>700</v>
      </c>
      <c r="D53" s="6">
        <v>144.97282899999999</v>
      </c>
      <c r="E53" s="6">
        <v>144.97282899999999</v>
      </c>
      <c r="F53" s="6">
        <v>144.97282899999999</v>
      </c>
      <c r="G53" s="6">
        <v>144.97282899999999</v>
      </c>
      <c r="H53" s="6">
        <v>144.97282899999999</v>
      </c>
      <c r="I53" s="6">
        <v>144.97282899999999</v>
      </c>
      <c r="U53" s="53"/>
      <c r="V53" s="51"/>
      <c r="W53" s="17">
        <v>700</v>
      </c>
      <c r="X53" s="12">
        <v>144.97282899999999</v>
      </c>
      <c r="Y53" s="12">
        <v>144.97282899999999</v>
      </c>
      <c r="Z53" s="12">
        <v>144.97282899999999</v>
      </c>
      <c r="AA53" s="12">
        <v>144.97282899999999</v>
      </c>
      <c r="AB53" s="12">
        <v>144.97282899999999</v>
      </c>
      <c r="AC53" s="12">
        <v>144.97282899999999</v>
      </c>
      <c r="AP53" s="51" t="s">
        <v>76</v>
      </c>
      <c r="AQ53" s="51"/>
      <c r="AR53" s="51" t="s">
        <v>77</v>
      </c>
      <c r="AS53" s="51"/>
      <c r="AT53" s="51"/>
      <c r="AU53" s="51"/>
      <c r="AV53" s="51"/>
      <c r="AW53" s="51"/>
      <c r="AX53" s="51"/>
      <c r="AY53" s="51"/>
      <c r="BA53" s="17" t="s">
        <v>78</v>
      </c>
      <c r="BB53" s="17" t="s">
        <v>79</v>
      </c>
    </row>
    <row r="54" spans="1:54" x14ac:dyDescent="0.25">
      <c r="A54" s="53"/>
      <c r="B54" s="51"/>
      <c r="C54" s="17">
        <v>800</v>
      </c>
      <c r="D54" s="6">
        <v>144.97282899999999</v>
      </c>
      <c r="E54" s="6">
        <v>144.97282899999999</v>
      </c>
      <c r="F54" s="6">
        <v>144.97282899999999</v>
      </c>
      <c r="G54" s="6">
        <v>144.97282899999999</v>
      </c>
      <c r="H54" s="6">
        <v>144.97282899999999</v>
      </c>
      <c r="I54" s="6">
        <v>144.97282899999999</v>
      </c>
      <c r="U54" s="53"/>
      <c r="V54" s="51"/>
      <c r="W54" s="17">
        <v>800</v>
      </c>
      <c r="X54" s="12">
        <v>144.97282899999999</v>
      </c>
      <c r="Y54" s="12">
        <v>144.97282899999999</v>
      </c>
      <c r="Z54" s="12">
        <v>144.97282899999999</v>
      </c>
      <c r="AA54" s="12">
        <v>144.97282899999999</v>
      </c>
      <c r="AB54" s="12">
        <v>144.97282899999999</v>
      </c>
      <c r="AC54" s="12">
        <v>144.97282899999999</v>
      </c>
      <c r="AP54" s="51"/>
      <c r="AQ54" s="51"/>
      <c r="AR54" s="17" t="str">
        <f>AP1</f>
        <v>Petal Position to Desired Fuel</v>
      </c>
      <c r="AS54" s="17" t="str">
        <f>AR1</f>
        <v>Fuel Limiter, Boost</v>
      </c>
      <c r="AT54" s="17" t="str">
        <f>AT1</f>
        <v>Fuel Limiter, Barometric, Table1</v>
      </c>
      <c r="AU54" s="17" t="str">
        <f>AV1</f>
        <v>Fuel Limiter, Barometric, Table2</v>
      </c>
      <c r="AV54" s="17" t="str">
        <f>AX1</f>
        <v>Fuel Limiter, Barometric, Table3</v>
      </c>
      <c r="AW54" s="17" t="str">
        <f>AZ1</f>
        <v>Fuel Limiter, Density</v>
      </c>
      <c r="AX54" s="17" t="str">
        <f>AP26</f>
        <v>Fuel Limter, Table Selection</v>
      </c>
      <c r="AY54" s="17" t="str">
        <f>AR26</f>
        <v>Fuel Limiter, Table Selection 2</v>
      </c>
    </row>
    <row r="55" spans="1:54" x14ac:dyDescent="0.25">
      <c r="A55" s="53"/>
      <c r="B55" s="51"/>
      <c r="C55" s="17">
        <v>900</v>
      </c>
      <c r="D55" s="6">
        <v>144.97282899999999</v>
      </c>
      <c r="E55" s="6">
        <v>144.97282899999999</v>
      </c>
      <c r="F55" s="6">
        <v>144.97282899999999</v>
      </c>
      <c r="G55" s="6">
        <v>144.97282899999999</v>
      </c>
      <c r="H55" s="6">
        <v>144.97282899999999</v>
      </c>
      <c r="I55" s="6">
        <v>144.97282899999999</v>
      </c>
      <c r="U55" s="53"/>
      <c r="V55" s="51"/>
      <c r="W55" s="17">
        <v>900</v>
      </c>
      <c r="X55" s="12">
        <v>144.97282899999999</v>
      </c>
      <c r="Y55" s="12">
        <v>144.97282899999999</v>
      </c>
      <c r="Z55" s="12">
        <v>144.97282899999999</v>
      </c>
      <c r="AA55" s="12">
        <v>144.97282899999999</v>
      </c>
      <c r="AB55" s="12">
        <v>144.97282899999999</v>
      </c>
      <c r="AC55" s="12">
        <v>144.97282899999999</v>
      </c>
      <c r="AQ55" s="9">
        <f>AQ56-1</f>
        <v>619</v>
      </c>
      <c r="BA55" s="9">
        <f t="shared" ref="BA55" si="16">BA56</f>
        <v>88.519020999999995</v>
      </c>
    </row>
    <row r="56" spans="1:54" x14ac:dyDescent="0.25">
      <c r="A56" s="53"/>
      <c r="B56" s="51"/>
      <c r="C56" s="17">
        <v>1000</v>
      </c>
      <c r="D56" s="6">
        <v>144.97282899999999</v>
      </c>
      <c r="E56" s="6">
        <v>144.97282899999999</v>
      </c>
      <c r="F56" s="6">
        <v>144.97282899999999</v>
      </c>
      <c r="G56" s="6">
        <v>144.97282899999999</v>
      </c>
      <c r="H56" s="6">
        <v>144.97282899999999</v>
      </c>
      <c r="I56" s="6">
        <v>144.97282899999999</v>
      </c>
      <c r="U56" s="53"/>
      <c r="V56" s="51"/>
      <c r="W56" s="17">
        <v>1000</v>
      </c>
      <c r="X56" s="12">
        <v>144.97282899999999</v>
      </c>
      <c r="Y56" s="12">
        <v>144.97282899999999</v>
      </c>
      <c r="Z56" s="12">
        <v>144.97282899999999</v>
      </c>
      <c r="AA56" s="12">
        <v>144.97282899999999</v>
      </c>
      <c r="AB56" s="12">
        <v>144.97282899999999</v>
      </c>
      <c r="AC56" s="12">
        <v>144.97282899999999</v>
      </c>
      <c r="AP56" s="51" t="s">
        <v>7</v>
      </c>
      <c r="AQ56" s="17">
        <v>620</v>
      </c>
      <c r="AR56" s="12">
        <f>_xll.Interp1d(-1,$AP$2:$AP$24,$AQ$2:$AQ$24,$AQ56)</f>
        <v>144.97282899999999</v>
      </c>
      <c r="AS56" s="12">
        <f>_xll.Interp1d(-1,$AR$2:$AR$24,$AS$2:$AS$24,$AQ56)</f>
        <v>144.97282899999999</v>
      </c>
      <c r="AT56" s="12">
        <f>_xll.Interp1d(-1,$AT$2:$AT$24,$AU$2:$AU$24,$AQ56)</f>
        <v>144.97282899999999</v>
      </c>
      <c r="AU56" s="12">
        <f>_xll.Interp1d(-1,$AV$2:$AV$24,$AW$2:$AW$24,$AQ56)</f>
        <v>144.97282899999999</v>
      </c>
      <c r="AV56" s="12">
        <f>_xll.Interp1d(-1,$AX$2:$AX$24,$AY$2:$AY$24,$AQ56)</f>
        <v>144.97282899999999</v>
      </c>
      <c r="AW56" s="12">
        <f>_xll.Interp1d(-1,$AZ$2:$AZ$22,$BA$2:$BA$22,$AQ56)</f>
        <v>144.972825</v>
      </c>
      <c r="AX56" s="12">
        <f>_xll.Interp1d(-1,$AP$27:$AP$42,$AQ$27:$AQ$42,$AQ56)</f>
        <v>113.519024</v>
      </c>
      <c r="AY56" s="12">
        <f>_xll.Interp1d(-1,$AR$27:$AR$49,$AS$27:$AS$49,$AQ56)</f>
        <v>88.519020999999995</v>
      </c>
      <c r="AZ56" s="12"/>
      <c r="BA56" s="12">
        <f>MIN(AR56:AY56)</f>
        <v>88.519020999999995</v>
      </c>
      <c r="BB56" s="12">
        <v>88.519020999999995</v>
      </c>
    </row>
    <row r="57" spans="1:54" x14ac:dyDescent="0.25">
      <c r="A57" s="53"/>
      <c r="B57" s="51"/>
      <c r="C57" s="17">
        <v>1200</v>
      </c>
      <c r="D57" s="6">
        <v>144.97282899999999</v>
      </c>
      <c r="E57" s="6">
        <v>144.97282899999999</v>
      </c>
      <c r="F57" s="6">
        <v>144.97282899999999</v>
      </c>
      <c r="G57" s="6">
        <v>144.97282899999999</v>
      </c>
      <c r="H57" s="6">
        <v>144.97282899999999</v>
      </c>
      <c r="I57" s="6">
        <v>144.97282899999999</v>
      </c>
      <c r="U57" s="53"/>
      <c r="V57" s="51"/>
      <c r="W57" s="17">
        <v>1200</v>
      </c>
      <c r="X57" s="12">
        <v>144.97282899999999</v>
      </c>
      <c r="Y57" s="12">
        <v>144.97282899999999</v>
      </c>
      <c r="Z57" s="12">
        <v>144.97282899999999</v>
      </c>
      <c r="AA57" s="12">
        <v>144.97282899999999</v>
      </c>
      <c r="AB57" s="12">
        <v>144.97282899999999</v>
      </c>
      <c r="AC57" s="12">
        <v>144.97282899999999</v>
      </c>
      <c r="AP57" s="51"/>
      <c r="AQ57" s="17">
        <v>650</v>
      </c>
      <c r="AR57" s="12">
        <f>_xll.Interp1d(-1,$AP$2:$AP$24,$AQ$2:$AQ$24,$AQ57)</f>
        <v>144.97282899999999</v>
      </c>
      <c r="AS57" s="12">
        <f>_xll.Interp1d(-1,$AR$2:$AR$24,$AS$2:$AS$24,$AQ57)</f>
        <v>144.97282899999999</v>
      </c>
      <c r="AT57" s="12">
        <f>_xll.Interp1d(-1,$AT$2:$AT$24,$AU$2:$AU$24,$AQ57)</f>
        <v>144.97282899999999</v>
      </c>
      <c r="AU57" s="12">
        <f>_xll.Interp1d(-1,$AV$2:$AV$24,$AW$2:$AW$24,$AQ57)</f>
        <v>144.97282899999999</v>
      </c>
      <c r="AV57" s="12">
        <f>_xll.Interp1d(-1,$AX$2:$AX$24,$AY$2:$AY$24,$AQ57)</f>
        <v>144.97282899999999</v>
      </c>
      <c r="AW57" s="12">
        <f>_xll.Interp1d(-1,$AZ$2:$AZ$22,$BA$2:$BA$22,$AQ57)</f>
        <v>144.972825</v>
      </c>
      <c r="AX57" s="12">
        <f>_xll.Interp1d(-1,$AP$27:$AP$42,$AQ$27:$AQ$42,$AQ57)</f>
        <v>113.519024</v>
      </c>
      <c r="AY57" s="12">
        <f>_xll.Interp1d(-1,$AR$27:$AR$49,$AS$27:$AS$49,$AQ57)</f>
        <v>88.519020999999995</v>
      </c>
      <c r="AZ57" s="12"/>
      <c r="BA57" s="12">
        <f t="shared" ref="BA57:BA75" si="17">MIN(AR57:AY57)</f>
        <v>88.519020999999995</v>
      </c>
      <c r="BB57" s="12">
        <v>88.519020999999995</v>
      </c>
    </row>
    <row r="58" spans="1:54" x14ac:dyDescent="0.25">
      <c r="A58" s="53"/>
      <c r="B58" s="51"/>
      <c r="C58" s="17">
        <v>1380</v>
      </c>
      <c r="D58" s="6">
        <v>144.97282899999999</v>
      </c>
      <c r="E58" s="6">
        <v>144.97282899999999</v>
      </c>
      <c r="F58" s="6">
        <v>144.97282899999999</v>
      </c>
      <c r="G58" s="6">
        <v>144.97282899999999</v>
      </c>
      <c r="H58" s="6">
        <v>144.97282899999999</v>
      </c>
      <c r="I58" s="6">
        <v>144.97282899999999</v>
      </c>
      <c r="U58" s="53"/>
      <c r="V58" s="51"/>
      <c r="W58" s="17">
        <v>1380</v>
      </c>
      <c r="X58" s="12">
        <v>144.97282899999999</v>
      </c>
      <c r="Y58" s="12">
        <v>144.97282899999999</v>
      </c>
      <c r="Z58" s="12">
        <v>144.97282899999999</v>
      </c>
      <c r="AA58" s="12">
        <v>144.97282899999999</v>
      </c>
      <c r="AB58" s="12">
        <v>144.97282899999999</v>
      </c>
      <c r="AC58" s="12">
        <v>144.97282899999999</v>
      </c>
      <c r="AP58" s="51"/>
      <c r="AQ58" s="17">
        <v>800</v>
      </c>
      <c r="AR58" s="12">
        <f>_xll.Interp1d(-1,$AP$2:$AP$24,$AQ$2:$AQ$24,$AQ58)</f>
        <v>144.97282899999999</v>
      </c>
      <c r="AS58" s="12">
        <f>_xll.Interp1d(-1,$AR$2:$AR$24,$AS$2:$AS$24,$AQ58)</f>
        <v>144.97282899999999</v>
      </c>
      <c r="AT58" s="12">
        <f>_xll.Interp1d(-1,$AT$2:$AT$24,$AU$2:$AU$24,$AQ58)</f>
        <v>144.97282899999999</v>
      </c>
      <c r="AU58" s="12">
        <f>_xll.Interp1d(-1,$AV$2:$AV$24,$AW$2:$AW$24,$AQ58)</f>
        <v>144.97282899999999</v>
      </c>
      <c r="AV58" s="12">
        <f>_xll.Interp1d(-1,$AX$2:$AX$24,$AY$2:$AY$24,$AQ58)</f>
        <v>144.97282899999999</v>
      </c>
      <c r="AW58" s="12">
        <f>_xll.Interp1d(-1,$AZ$2:$AZ$22,$BA$2:$BA$22,$AQ58)</f>
        <v>144.972825</v>
      </c>
      <c r="AX58" s="12">
        <f>_xll.Interp1d(-1,$AP$27:$AP$42,$AQ$27:$AQ$42,$AQ58)</f>
        <v>113.519024</v>
      </c>
      <c r="AY58" s="12">
        <f>_xll.Interp1d(-1,$AR$27:$AR$49,$AS$27:$AS$49,$AQ58)</f>
        <v>92.798912000000001</v>
      </c>
      <c r="AZ58" s="12"/>
      <c r="BA58" s="12">
        <f t="shared" si="17"/>
        <v>92.798912000000001</v>
      </c>
      <c r="BB58" s="12">
        <v>92.798912000000001</v>
      </c>
    </row>
    <row r="59" spans="1:54" x14ac:dyDescent="0.25">
      <c r="A59" s="53"/>
      <c r="B59" s="51"/>
      <c r="C59" s="17">
        <v>1600</v>
      </c>
      <c r="D59" s="6">
        <v>122.01087200000001</v>
      </c>
      <c r="E59" s="6">
        <v>122.01087200000001</v>
      </c>
      <c r="F59" s="6">
        <v>122.01087200000001</v>
      </c>
      <c r="G59" s="6">
        <v>122.01087200000001</v>
      </c>
      <c r="H59" s="6">
        <v>122.01087200000001</v>
      </c>
      <c r="I59" s="6">
        <v>122.01087200000001</v>
      </c>
      <c r="U59" s="53"/>
      <c r="V59" s="51"/>
      <c r="W59" s="17">
        <v>1600</v>
      </c>
      <c r="X59" s="12">
        <v>122.01087200000001</v>
      </c>
      <c r="Y59" s="12">
        <v>122.01087200000001</v>
      </c>
      <c r="Z59" s="12">
        <v>122.01087200000001</v>
      </c>
      <c r="AA59" s="12">
        <v>122.01087200000001</v>
      </c>
      <c r="AB59" s="12">
        <v>122.01087200000001</v>
      </c>
      <c r="AC59" s="12">
        <v>122.01087200000001</v>
      </c>
      <c r="AP59" s="51"/>
      <c r="AQ59" s="17">
        <v>1000</v>
      </c>
      <c r="AR59" s="12">
        <f>_xll.Interp1d(-1,$AP$2:$AP$24,$AQ$2:$AQ$24,$AQ59)</f>
        <v>144.97282899999999</v>
      </c>
      <c r="AS59" s="12">
        <f>_xll.Interp1d(-1,$AR$2:$AR$24,$AS$2:$AS$24,$AQ59)</f>
        <v>144.97282899999999</v>
      </c>
      <c r="AT59" s="12">
        <f>_xll.Interp1d(-1,$AT$2:$AT$24,$AU$2:$AU$24,$AQ59)</f>
        <v>144.97282899999999</v>
      </c>
      <c r="AU59" s="12">
        <f>_xll.Interp1d(-1,$AV$2:$AV$24,$AW$2:$AW$24,$AQ59)</f>
        <v>144.97282899999999</v>
      </c>
      <c r="AV59" s="12">
        <f>_xll.Interp1d(-1,$AX$2:$AX$24,$AY$2:$AY$24,$AQ59)</f>
        <v>144.97282899999999</v>
      </c>
      <c r="AW59" s="12">
        <f>_xll.Interp1d(-1,$AZ$2:$AZ$22,$BA$2:$BA$22,$AQ59)</f>
        <v>144.972825</v>
      </c>
      <c r="AX59" s="12">
        <f>_xll.Interp1d(-1,$AP$27:$AP$42,$AQ$27:$AQ$42,$AQ59)</f>
        <v>113.519024</v>
      </c>
      <c r="AY59" s="12">
        <f>_xll.Interp1d(-1,$AR$27:$AR$49,$AS$27:$AS$49,$AQ59)</f>
        <v>101.970108</v>
      </c>
      <c r="AZ59" s="12"/>
      <c r="BA59" s="12">
        <f t="shared" si="17"/>
        <v>101.970108</v>
      </c>
      <c r="BB59" s="12">
        <v>101.970108</v>
      </c>
    </row>
    <row r="60" spans="1:54" x14ac:dyDescent="0.25">
      <c r="A60" s="53"/>
      <c r="B60" s="51"/>
      <c r="C60" s="17">
        <v>1800</v>
      </c>
      <c r="D60" s="6">
        <v>113.994568</v>
      </c>
      <c r="E60" s="6">
        <v>112.50000199999999</v>
      </c>
      <c r="F60" s="6">
        <v>116.508155</v>
      </c>
      <c r="G60" s="6">
        <v>118.00272</v>
      </c>
      <c r="H60" s="6">
        <v>121.671198</v>
      </c>
      <c r="I60" s="6">
        <v>122.282611</v>
      </c>
      <c r="U60" s="53"/>
      <c r="V60" s="51"/>
      <c r="W60" s="17">
        <v>1800</v>
      </c>
      <c r="X60" s="12">
        <v>113.994568</v>
      </c>
      <c r="Y60" s="12">
        <v>112.50000199999999</v>
      </c>
      <c r="Z60" s="12">
        <v>116.508155</v>
      </c>
      <c r="AA60" s="12">
        <v>118.00272</v>
      </c>
      <c r="AB60" s="12">
        <v>121.671198</v>
      </c>
      <c r="AC60" s="12">
        <v>122.282611</v>
      </c>
      <c r="AP60" s="51"/>
      <c r="AQ60" s="17">
        <v>1200</v>
      </c>
      <c r="AR60" s="12">
        <f>_xll.Interp1d(-1,$AP$2:$AP$24,$AQ$2:$AQ$24,$AQ60)</f>
        <v>144.97282899999999</v>
      </c>
      <c r="AS60" s="12">
        <f>_xll.Interp1d(-1,$AR$2:$AR$24,$AS$2:$AS$24,$AQ60)</f>
        <v>144.97282899999999</v>
      </c>
      <c r="AT60" s="12">
        <f>_xll.Interp1d(-1,$AT$2:$AT$24,$AU$2:$AU$24,$AQ60)</f>
        <v>144.97282899999999</v>
      </c>
      <c r="AU60" s="12">
        <f>_xll.Interp1d(-1,$AV$2:$AV$24,$AW$2:$AW$24,$AQ60)</f>
        <v>144.97282899999999</v>
      </c>
      <c r="AV60" s="12">
        <f>_xll.Interp1d(-1,$AX$2:$AX$24,$AY$2:$AY$24,$AQ60)</f>
        <v>144.97282899999999</v>
      </c>
      <c r="AW60" s="12">
        <f>_xll.Interp1d(-1,$AZ$2:$AZ$22,$BA$2:$BA$22,$AQ60)</f>
        <v>144.972825</v>
      </c>
      <c r="AX60" s="12">
        <f>_xll.Interp1d(-1,$AP$27:$AP$42,$AQ$27:$AQ$42,$AQ60)</f>
        <v>113.519024</v>
      </c>
      <c r="AY60" s="12">
        <f>_xll.Interp1d(-1,$AR$27:$AR$49,$AS$27:$AS$49,$AQ60)</f>
        <v>109.918477</v>
      </c>
      <c r="AZ60" s="12"/>
      <c r="BA60" s="12">
        <f t="shared" si="17"/>
        <v>109.918477</v>
      </c>
      <c r="BB60" s="12">
        <v>109.918477</v>
      </c>
    </row>
    <row r="61" spans="1:54" x14ac:dyDescent="0.25">
      <c r="A61" s="53"/>
      <c r="B61" s="51"/>
      <c r="C61" s="17">
        <v>2000</v>
      </c>
      <c r="D61" s="6">
        <v>104.008154</v>
      </c>
      <c r="E61" s="6">
        <v>108.89945899999999</v>
      </c>
      <c r="F61" s="6">
        <v>111.005437</v>
      </c>
      <c r="G61" s="6">
        <v>115.013589</v>
      </c>
      <c r="H61" s="6">
        <v>117.595111</v>
      </c>
      <c r="I61" s="6">
        <v>119.633155</v>
      </c>
      <c r="U61" s="53"/>
      <c r="V61" s="51"/>
      <c r="W61" s="17">
        <v>2000</v>
      </c>
      <c r="X61" s="12">
        <v>104.008154</v>
      </c>
      <c r="Y61" s="12">
        <v>108.89945899999999</v>
      </c>
      <c r="Z61" s="12">
        <v>111.005437</v>
      </c>
      <c r="AA61" s="12">
        <v>115.013589</v>
      </c>
      <c r="AB61" s="12">
        <v>117.595111</v>
      </c>
      <c r="AC61" s="12">
        <v>119.633155</v>
      </c>
      <c r="AP61" s="51"/>
      <c r="AQ61" s="17">
        <v>1400</v>
      </c>
      <c r="AR61" s="12">
        <f>_xll.Interp1d(-1,$AP$2:$AP$24,$AQ$2:$AQ$24,$AQ61)</f>
        <v>144.97282899999999</v>
      </c>
      <c r="AS61" s="12">
        <f>_xll.Interp1d(-1,$AR$2:$AR$24,$AS$2:$AS$24,$AQ61)</f>
        <v>144.97282899999999</v>
      </c>
      <c r="AT61" s="12">
        <f>_xll.Interp1d(-1,$AT$2:$AT$24,$AU$2:$AU$24,$AQ61)</f>
        <v>142.88537836363636</v>
      </c>
      <c r="AU61" s="12">
        <f>_xll.Interp1d(-1,$AV$2:$AV$24,$AW$2:$AW$24,$AQ61)</f>
        <v>144.97282899999999</v>
      </c>
      <c r="AV61" s="12">
        <f>_xll.Interp1d(-1,$AX$2:$AX$24,$AY$2:$AY$24,$AQ61)</f>
        <v>144.97282899999999</v>
      </c>
      <c r="AW61" s="12">
        <f>_xll.Interp1d(-1,$AZ$2:$AZ$22,$BA$2:$BA$22,$AQ61)</f>
        <v>144.972825</v>
      </c>
      <c r="AX61" s="12">
        <f>_xll.Interp1d(-1,$AP$27:$AP$42,$AQ$27:$AQ$42,$AQ61)</f>
        <v>113.519024</v>
      </c>
      <c r="AY61" s="12">
        <f>_xll.Interp1d(-1,$AR$27:$AR$49,$AS$27:$AS$49,$AQ61)</f>
        <v>113.00642181818182</v>
      </c>
      <c r="AZ61" s="12"/>
      <c r="BA61" s="12">
        <f t="shared" si="17"/>
        <v>113.00642181818182</v>
      </c>
      <c r="BB61" s="12">
        <v>113.00642181818182</v>
      </c>
    </row>
    <row r="62" spans="1:54" x14ac:dyDescent="0.25">
      <c r="A62" s="53"/>
      <c r="B62" s="51"/>
      <c r="C62" s="17">
        <v>2200</v>
      </c>
      <c r="D62" s="6">
        <v>91.032611000000003</v>
      </c>
      <c r="E62" s="6">
        <v>103.12500199999999</v>
      </c>
      <c r="F62" s="6">
        <v>106.182067</v>
      </c>
      <c r="G62" s="6">
        <v>112.97554599999999</v>
      </c>
      <c r="H62" s="6">
        <v>117.18750199999999</v>
      </c>
      <c r="I62" s="6">
        <v>119.49728500000001</v>
      </c>
      <c r="U62" s="53"/>
      <c r="V62" s="51"/>
      <c r="W62" s="17">
        <v>2200</v>
      </c>
      <c r="X62" s="12">
        <v>91.032611000000003</v>
      </c>
      <c r="Y62" s="12">
        <v>103.12500199999999</v>
      </c>
      <c r="Z62" s="12">
        <v>106.182067</v>
      </c>
      <c r="AA62" s="12">
        <v>112.97554599999999</v>
      </c>
      <c r="AB62" s="12">
        <v>117.18750199999999</v>
      </c>
      <c r="AC62" s="12">
        <v>119.49728500000001</v>
      </c>
      <c r="AP62" s="51"/>
      <c r="AQ62" s="17">
        <v>1550</v>
      </c>
      <c r="AR62" s="12">
        <f>_xll.Interp1d(-1,$AP$2:$AP$24,$AQ$2:$AQ$24,$AQ62)</f>
        <v>144.97282899999999</v>
      </c>
      <c r="AS62" s="12">
        <f>_xll.Interp1d(-1,$AR$2:$AR$24,$AS$2:$AS$24,$AQ62)</f>
        <v>144.97282899999999</v>
      </c>
      <c r="AT62" s="12">
        <f>_xll.Interp1d(-1,$AT$2:$AT$24,$AU$2:$AU$24,$AQ62)</f>
        <v>127.22949859090909</v>
      </c>
      <c r="AU62" s="12">
        <f>_xll.Interp1d(-1,$AV$2:$AV$24,$AW$2:$AW$24,$AQ62)</f>
        <v>144.97282899999999</v>
      </c>
      <c r="AV62" s="12">
        <f>_xll.Interp1d(-1,$AX$2:$AX$24,$AY$2:$AY$24,$AQ62)</f>
        <v>144.97282899999999</v>
      </c>
      <c r="AW62" s="12">
        <f>_xll.Interp1d(-1,$AZ$2:$AZ$22,$BA$2:$BA$22,$AQ62)</f>
        <v>144.972825</v>
      </c>
      <c r="AX62" s="12">
        <f>_xll.Interp1d(-1,$AP$27:$AP$42,$AQ$27:$AQ$42,$AQ62)</f>
        <v>117.5611435</v>
      </c>
      <c r="AY62" s="12">
        <f>_xll.Interp1d(-1,$AR$27:$AR$49,$AS$27:$AS$49,$AQ62)</f>
        <v>119.35214795454544</v>
      </c>
      <c r="AZ62" s="12"/>
      <c r="BA62" s="12">
        <f t="shared" si="17"/>
        <v>117.5611435</v>
      </c>
      <c r="BB62" s="12">
        <v>117.5611435</v>
      </c>
    </row>
    <row r="63" spans="1:54" x14ac:dyDescent="0.25">
      <c r="A63" s="53"/>
      <c r="B63" s="51"/>
      <c r="C63" s="17">
        <v>2400</v>
      </c>
      <c r="D63" s="6">
        <v>80.978262999999998</v>
      </c>
      <c r="E63" s="6">
        <v>97.486414999999994</v>
      </c>
      <c r="F63" s="6">
        <v>100.203806</v>
      </c>
      <c r="G63" s="6">
        <v>105.027176</v>
      </c>
      <c r="H63" s="6">
        <v>106.114133</v>
      </c>
      <c r="I63" s="6">
        <v>110.326089</v>
      </c>
      <c r="U63" s="53"/>
      <c r="V63" s="51"/>
      <c r="W63" s="17">
        <v>2400</v>
      </c>
      <c r="X63" s="12">
        <v>80.978262999999998</v>
      </c>
      <c r="Y63" s="12">
        <v>97.486414999999994</v>
      </c>
      <c r="Z63" s="12">
        <v>100.203806</v>
      </c>
      <c r="AA63" s="12">
        <v>105.027176</v>
      </c>
      <c r="AB63" s="12">
        <v>106.114133</v>
      </c>
      <c r="AC63" s="12">
        <v>110.326089</v>
      </c>
      <c r="AP63" s="51"/>
      <c r="AQ63" s="17">
        <v>1700</v>
      </c>
      <c r="AR63" s="12">
        <f>_xll.Interp1d(-1,$AP$2:$AP$24,$AQ$2:$AQ$24,$AQ63)</f>
        <v>144.97282899999999</v>
      </c>
      <c r="AS63" s="12">
        <f>_xll.Interp1d(-1,$AR$2:$AR$24,$AS$2:$AS$24,$AQ63)</f>
        <v>144.97282899999999</v>
      </c>
      <c r="AT63" s="12">
        <f>_xll.Interp1d(-1,$AT$2:$AT$24,$AU$2:$AU$24,$AQ63)</f>
        <v>122.1467415</v>
      </c>
      <c r="AU63" s="12">
        <f>_xll.Interp1d(-1,$AV$2:$AV$24,$AW$2:$AW$24,$AQ63)</f>
        <v>144.97282899999999</v>
      </c>
      <c r="AV63" s="12">
        <f>_xll.Interp1d(-1,$AX$2:$AX$24,$AY$2:$AY$24,$AQ63)</f>
        <v>144.97282899999999</v>
      </c>
      <c r="AW63" s="12">
        <f>_xll.Interp1d(-1,$AZ$2:$AZ$22,$BA$2:$BA$22,$AQ63)</f>
        <v>144.972825</v>
      </c>
      <c r="AX63" s="12">
        <f>_xll.Interp1d(-1,$AP$27:$AP$42,$AQ$27:$AQ$42,$AQ63)</f>
        <v>115.013589</v>
      </c>
      <c r="AY63" s="12">
        <f>_xll.Interp1d(-1,$AR$27:$AR$49,$AS$27:$AS$49,$AQ63)</f>
        <v>123.02988999999999</v>
      </c>
      <c r="AZ63" s="12"/>
      <c r="BA63" s="12">
        <f t="shared" si="17"/>
        <v>115.013589</v>
      </c>
      <c r="BB63" s="12">
        <v>115.013589</v>
      </c>
    </row>
    <row r="64" spans="1:54" x14ac:dyDescent="0.25">
      <c r="A64" s="53"/>
      <c r="B64" s="51"/>
      <c r="C64" s="17">
        <v>2600</v>
      </c>
      <c r="D64" s="6">
        <v>75.475544999999997</v>
      </c>
      <c r="E64" s="6">
        <v>97.078806</v>
      </c>
      <c r="F64" s="6">
        <v>95.991849999999999</v>
      </c>
      <c r="G64" s="6">
        <v>98.709241000000006</v>
      </c>
      <c r="H64" s="6">
        <v>102.921198</v>
      </c>
      <c r="I64" s="6">
        <v>105.027176</v>
      </c>
      <c r="U64" s="53"/>
      <c r="V64" s="51"/>
      <c r="W64" s="17">
        <v>2600</v>
      </c>
      <c r="X64" s="12">
        <v>75.475544999999997</v>
      </c>
      <c r="Y64" s="12">
        <v>97.078806</v>
      </c>
      <c r="Z64" s="12">
        <v>95.991849999999999</v>
      </c>
      <c r="AA64" s="12">
        <v>98.709241000000006</v>
      </c>
      <c r="AB64" s="12">
        <v>102.921198</v>
      </c>
      <c r="AC64" s="12">
        <v>105.027176</v>
      </c>
      <c r="AP64" s="51"/>
      <c r="AQ64" s="17">
        <v>1800</v>
      </c>
      <c r="AR64" s="12">
        <f>_xll.Interp1d(-1,$AP$2:$AP$24,$AQ$2:$AQ$24,$AQ64)</f>
        <v>144.97282899999999</v>
      </c>
      <c r="AS64" s="12">
        <f>_xll.Interp1d(-1,$AR$2:$AR$24,$AS$2:$AS$24,$AQ64)</f>
        <v>144.97282899999999</v>
      </c>
      <c r="AT64" s="12">
        <f>_xll.Interp1d(-1,$AT$2:$AT$24,$AU$2:$AU$24,$AQ64)</f>
        <v>122.282611</v>
      </c>
      <c r="AU64" s="12">
        <f>_xll.Interp1d(-1,$AV$2:$AV$24,$AW$2:$AW$24,$AQ64)</f>
        <v>144.97282899999999</v>
      </c>
      <c r="AV64" s="12">
        <f>_xll.Interp1d(-1,$AX$2:$AX$24,$AY$2:$AY$24,$AQ64)</f>
        <v>144.97282899999999</v>
      </c>
      <c r="AW64" s="12">
        <f>_xll.Interp1d(-1,$AZ$2:$AZ$22,$BA$2:$BA$22,$AQ64)</f>
        <v>144.972825</v>
      </c>
      <c r="AX64" s="12">
        <f>_xll.Interp1d(-1,$AP$27:$AP$42,$AQ$27:$AQ$42,$AQ64)</f>
        <v>118.817937</v>
      </c>
      <c r="AY64" s="12">
        <f>_xll.Interp1d(-1,$AR$27:$AR$49,$AS$27:$AS$49,$AQ64)</f>
        <v>125.407608</v>
      </c>
      <c r="AZ64" s="12"/>
      <c r="BA64" s="12">
        <f t="shared" si="17"/>
        <v>118.817937</v>
      </c>
      <c r="BB64" s="12">
        <v>118.817937</v>
      </c>
    </row>
    <row r="65" spans="1:54" x14ac:dyDescent="0.25">
      <c r="A65" s="53"/>
      <c r="B65" s="51"/>
      <c r="C65" s="17">
        <v>2800</v>
      </c>
      <c r="D65" s="6">
        <v>70.380436000000003</v>
      </c>
      <c r="E65" s="6">
        <v>95.516306</v>
      </c>
      <c r="F65" s="6">
        <v>97.010872000000006</v>
      </c>
      <c r="G65" s="6">
        <v>93.478262999999998</v>
      </c>
      <c r="H65" s="6">
        <v>98.029893000000001</v>
      </c>
      <c r="I65" s="6">
        <v>101.019024</v>
      </c>
      <c r="U65" s="53"/>
      <c r="V65" s="51"/>
      <c r="W65" s="17">
        <v>2800</v>
      </c>
      <c r="X65" s="12">
        <v>70.380436000000003</v>
      </c>
      <c r="Y65" s="12">
        <v>95.516306</v>
      </c>
      <c r="Z65" s="12">
        <v>97.010872000000006</v>
      </c>
      <c r="AA65" s="12">
        <v>93.478262999999998</v>
      </c>
      <c r="AB65" s="12">
        <v>98.029893000000001</v>
      </c>
      <c r="AC65" s="12">
        <v>101.019024</v>
      </c>
      <c r="AP65" s="51"/>
      <c r="AQ65" s="17">
        <v>2000</v>
      </c>
      <c r="AR65" s="12">
        <f>_xll.Interp1d(-1,$AP$2:$AP$24,$AQ$2:$AQ$24,$AQ65)</f>
        <v>144.97282899999999</v>
      </c>
      <c r="AS65" s="12">
        <f>_xll.Interp1d(-1,$AR$2:$AR$24,$AS$2:$AS$24,$AQ65)</f>
        <v>144.97282899999999</v>
      </c>
      <c r="AT65" s="12">
        <f>_xll.Interp1d(-1,$AT$2:$AT$24,$AU$2:$AU$24,$AQ65)</f>
        <v>119.633155</v>
      </c>
      <c r="AU65" s="12">
        <f>_xll.Interp1d(-1,$AV$2:$AV$24,$AW$2:$AW$24,$AQ65)</f>
        <v>144.97282899999999</v>
      </c>
      <c r="AV65" s="12">
        <f>_xll.Interp1d(-1,$AX$2:$AX$24,$AY$2:$AY$24,$AQ65)</f>
        <v>144.97282899999999</v>
      </c>
      <c r="AW65" s="12">
        <f>_xll.Interp1d(-1,$AZ$2:$AZ$22,$BA$2:$BA$22,$AQ65)</f>
        <v>144.972825</v>
      </c>
      <c r="AX65" s="12">
        <f>_xll.Interp1d(-1,$AP$27:$AP$42,$AQ$27:$AQ$42,$AQ65)</f>
        <v>126.494568</v>
      </c>
      <c r="AY65" s="12">
        <f>_xll.Interp1d(-1,$AR$27:$AR$49,$AS$27:$AS$49,$AQ65)</f>
        <v>130.027173</v>
      </c>
      <c r="AZ65" s="12"/>
      <c r="BA65" s="12">
        <f t="shared" si="17"/>
        <v>119.633155</v>
      </c>
      <c r="BB65" s="12">
        <v>119.633155</v>
      </c>
    </row>
    <row r="66" spans="1:54" x14ac:dyDescent="0.25">
      <c r="A66" s="53"/>
      <c r="B66" s="51"/>
      <c r="C66" s="17">
        <v>2900</v>
      </c>
      <c r="D66" s="6">
        <v>67.323370999999995</v>
      </c>
      <c r="E66" s="6">
        <v>98.980980000000002</v>
      </c>
      <c r="F66" s="6">
        <v>101.290763</v>
      </c>
      <c r="G66" s="6">
        <v>90.692937000000001</v>
      </c>
      <c r="H66" s="6">
        <v>94.972828000000007</v>
      </c>
      <c r="I66" s="6">
        <v>106.99728500000001</v>
      </c>
      <c r="U66" s="53"/>
      <c r="V66" s="51"/>
      <c r="W66" s="17">
        <v>2900</v>
      </c>
      <c r="X66" s="12">
        <v>67.323370999999995</v>
      </c>
      <c r="Y66" s="12">
        <v>98.980980000000002</v>
      </c>
      <c r="Z66" s="12">
        <v>101.290763</v>
      </c>
      <c r="AA66" s="12">
        <v>90.692937000000001</v>
      </c>
      <c r="AB66" s="12">
        <v>94.972828000000007</v>
      </c>
      <c r="AC66" s="12">
        <v>106.99728500000001</v>
      </c>
      <c r="AP66" s="51"/>
      <c r="AQ66" s="17">
        <v>2200</v>
      </c>
      <c r="AR66" s="12">
        <f>_xll.Interp1d(-1,$AP$2:$AP$24,$AQ$2:$AQ$24,$AQ66)</f>
        <v>144.97282899999999</v>
      </c>
      <c r="AS66" s="12">
        <f>_xll.Interp1d(-1,$AR$2:$AR$24,$AS$2:$AS$24,$AQ66)</f>
        <v>144.97282899999999</v>
      </c>
      <c r="AT66" s="12">
        <f>_xll.Interp1d(-1,$AT$2:$AT$24,$AU$2:$AU$24,$AQ66)</f>
        <v>119.49728500000001</v>
      </c>
      <c r="AU66" s="12">
        <f>_xll.Interp1d(-1,$AV$2:$AV$24,$AW$2:$AW$24,$AQ66)</f>
        <v>144.97282899999999</v>
      </c>
      <c r="AV66" s="12">
        <f>_xll.Interp1d(-1,$AX$2:$AX$24,$AY$2:$AY$24,$AQ66)</f>
        <v>144.97282899999999</v>
      </c>
      <c r="AW66" s="12">
        <f>_xll.Interp1d(-1,$AZ$2:$AZ$22,$BA$2:$BA$22,$AQ66)</f>
        <v>144.972825</v>
      </c>
      <c r="AX66" s="12">
        <f>_xll.Interp1d(-1,$AP$27:$AP$42,$AQ$27:$AQ$42,$AQ66)</f>
        <v>130.91032899999999</v>
      </c>
      <c r="AY66" s="12">
        <f>_xll.Interp1d(-1,$AR$27:$AR$49,$AS$27:$AS$49,$AQ66)</f>
        <v>136.209238</v>
      </c>
      <c r="AZ66" s="12"/>
      <c r="BA66" s="12">
        <f t="shared" si="17"/>
        <v>119.49728500000001</v>
      </c>
      <c r="BB66" s="12">
        <v>119.49728500000001</v>
      </c>
    </row>
    <row r="67" spans="1:54" x14ac:dyDescent="0.25">
      <c r="A67" s="53"/>
      <c r="B67" s="51"/>
      <c r="C67" s="17">
        <v>3000</v>
      </c>
      <c r="D67" s="6">
        <v>64.130436000000003</v>
      </c>
      <c r="E67" s="6">
        <v>96.875001999999995</v>
      </c>
      <c r="F67" s="6">
        <v>94.972828000000007</v>
      </c>
      <c r="G67" s="6">
        <v>91.983698000000004</v>
      </c>
      <c r="H67" s="6">
        <v>98.029893000000001</v>
      </c>
      <c r="I67" s="6">
        <v>110.59782800000001</v>
      </c>
      <c r="U67" s="53"/>
      <c r="V67" s="51"/>
      <c r="W67" s="17">
        <v>3000</v>
      </c>
      <c r="X67" s="12">
        <v>64.130436000000003</v>
      </c>
      <c r="Y67" s="12">
        <v>96.875001999999995</v>
      </c>
      <c r="Z67" s="12">
        <v>94.972828000000007</v>
      </c>
      <c r="AA67" s="12">
        <v>91.983698000000004</v>
      </c>
      <c r="AB67" s="12">
        <v>98.029893000000001</v>
      </c>
      <c r="AC67" s="12">
        <v>110.59782800000001</v>
      </c>
      <c r="AP67" s="51"/>
      <c r="AQ67" s="17">
        <v>2400</v>
      </c>
      <c r="AR67" s="12">
        <f>_xll.Interp1d(-1,$AP$2:$AP$24,$AQ$2:$AQ$24,$AQ67)</f>
        <v>144.97282899999999</v>
      </c>
      <c r="AS67" s="12">
        <f>_xll.Interp1d(-1,$AR$2:$AR$24,$AS$2:$AS$24,$AQ67)</f>
        <v>144.97282899999999</v>
      </c>
      <c r="AT67" s="12">
        <f>_xll.Interp1d(-1,$AT$2:$AT$24,$AU$2:$AU$24,$AQ67)</f>
        <v>110.326089</v>
      </c>
      <c r="AU67" s="12">
        <f>_xll.Interp1d(-1,$AV$2:$AV$24,$AW$2:$AW$24,$AQ67)</f>
        <v>144.97282899999999</v>
      </c>
      <c r="AV67" s="12">
        <f>_xll.Interp1d(-1,$AX$2:$AX$24,$AY$2:$AY$24,$AQ67)</f>
        <v>144.97282899999999</v>
      </c>
      <c r="AW67" s="12">
        <f>_xll.Interp1d(-1,$AZ$2:$AZ$22,$BA$2:$BA$22,$AQ67)</f>
        <v>144.972825</v>
      </c>
      <c r="AX67" s="12">
        <f>_xll.Interp1d(-1,$AP$27:$AP$42,$AQ$27:$AQ$42,$AQ67)</f>
        <v>131.0461985</v>
      </c>
      <c r="AY67" s="12">
        <f>_xll.Interp1d(-1,$AR$27:$AR$49,$AS$27:$AS$49,$AQ67)</f>
        <v>136.44700949999998</v>
      </c>
      <c r="AZ67" s="12"/>
      <c r="BA67" s="12">
        <f t="shared" si="17"/>
        <v>110.326089</v>
      </c>
      <c r="BB67" s="12">
        <v>110.326089</v>
      </c>
    </row>
    <row r="68" spans="1:54" x14ac:dyDescent="0.25">
      <c r="A68" s="53"/>
      <c r="B68" s="51"/>
      <c r="C68" s="17">
        <v>3200</v>
      </c>
      <c r="D68" s="6">
        <v>59.510871000000002</v>
      </c>
      <c r="E68" s="6">
        <v>76.019023000000004</v>
      </c>
      <c r="F68" s="6">
        <v>79.415762000000001</v>
      </c>
      <c r="G68" s="6">
        <v>87.024457999999996</v>
      </c>
      <c r="H68" s="6">
        <v>92.187501999999995</v>
      </c>
      <c r="I68" s="6">
        <v>95.108698000000004</v>
      </c>
      <c r="U68" s="53"/>
      <c r="V68" s="51"/>
      <c r="W68" s="17">
        <v>3200</v>
      </c>
      <c r="X68" s="12">
        <v>59.510871000000002</v>
      </c>
      <c r="Y68" s="12">
        <v>76.019023000000004</v>
      </c>
      <c r="Z68" s="12">
        <v>79.415762000000001</v>
      </c>
      <c r="AA68" s="12">
        <v>87.024457999999996</v>
      </c>
      <c r="AB68" s="12">
        <v>92.187501999999995</v>
      </c>
      <c r="AC68" s="12">
        <v>95.108698000000004</v>
      </c>
      <c r="AP68" s="51"/>
      <c r="AQ68" s="17">
        <v>2600</v>
      </c>
      <c r="AR68" s="12">
        <f>_xll.Interp1d(-1,$AP$2:$AP$24,$AQ$2:$AQ$24,$AQ68)</f>
        <v>144.97282899999999</v>
      </c>
      <c r="AS68" s="12">
        <f>_xll.Interp1d(-1,$AR$2:$AR$24,$AS$2:$AS$24,$AQ68)</f>
        <v>144.97282899999999</v>
      </c>
      <c r="AT68" s="12">
        <f>_xll.Interp1d(-1,$AT$2:$AT$24,$AU$2:$AU$24,$AQ68)</f>
        <v>105.027176</v>
      </c>
      <c r="AU68" s="12">
        <f>_xll.Interp1d(-1,$AV$2:$AV$24,$AW$2:$AW$24,$AQ68)</f>
        <v>144.97282899999999</v>
      </c>
      <c r="AV68" s="12">
        <f>_xll.Interp1d(-1,$AX$2:$AX$24,$AY$2:$AY$24,$AQ68)</f>
        <v>144.97282899999999</v>
      </c>
      <c r="AW68" s="12">
        <f>_xll.Interp1d(-1,$AZ$2:$AZ$22,$BA$2:$BA$22,$AQ68)</f>
        <v>144.972825</v>
      </c>
      <c r="AX68" s="12">
        <f>_xll.Interp1d(-1,$AP$27:$AP$42,$AQ$27:$AQ$42,$AQ68)</f>
        <v>131.18206799999999</v>
      </c>
      <c r="AY68" s="12">
        <f>_xll.Interp1d(-1,$AR$27:$AR$49,$AS$27:$AS$49,$AQ68)</f>
        <v>136.68478099999999</v>
      </c>
      <c r="AZ68" s="12"/>
      <c r="BA68" s="12">
        <f t="shared" si="17"/>
        <v>105.027176</v>
      </c>
      <c r="BB68" s="12">
        <v>105.027176</v>
      </c>
    </row>
    <row r="69" spans="1:54" x14ac:dyDescent="0.25">
      <c r="A69" s="53"/>
      <c r="B69" s="51"/>
      <c r="C69" s="17">
        <v>3250</v>
      </c>
      <c r="D69" s="6">
        <v>57.676631999999998</v>
      </c>
      <c r="E69" s="6">
        <v>77.309783999999993</v>
      </c>
      <c r="F69" s="6">
        <v>80.978262999999998</v>
      </c>
      <c r="G69" s="6">
        <v>84.986414999999994</v>
      </c>
      <c r="H69" s="6">
        <v>87.975544999999997</v>
      </c>
      <c r="I69" s="6">
        <v>90.013588999999996</v>
      </c>
      <c r="U69" s="53"/>
      <c r="V69" s="51"/>
      <c r="W69" s="17">
        <v>3250</v>
      </c>
      <c r="X69" s="12">
        <v>57.676631999999998</v>
      </c>
      <c r="Y69" s="12">
        <v>77.309783999999993</v>
      </c>
      <c r="Z69" s="12">
        <v>80.978262999999998</v>
      </c>
      <c r="AA69" s="12">
        <v>84.986414999999994</v>
      </c>
      <c r="AB69" s="12">
        <v>87.975544999999997</v>
      </c>
      <c r="AC69" s="12">
        <v>90.013588999999996</v>
      </c>
      <c r="AP69" s="51"/>
      <c r="AQ69" s="17">
        <v>2800</v>
      </c>
      <c r="AR69" s="12">
        <f>_xll.Interp1d(-1,$AP$2:$AP$24,$AQ$2:$AQ$24,$AQ69)</f>
        <v>144.97282899999999</v>
      </c>
      <c r="AS69" s="12">
        <f>_xll.Interp1d(-1,$AR$2:$AR$24,$AS$2:$AS$24,$AQ69)</f>
        <v>144.97282899999999</v>
      </c>
      <c r="AT69" s="12">
        <f>_xll.Interp1d(-1,$AT$2:$AT$24,$AU$2:$AU$24,$AQ69)</f>
        <v>101.019024</v>
      </c>
      <c r="AU69" s="12">
        <f>_xll.Interp1d(-1,$AV$2:$AV$24,$AW$2:$AW$24,$AQ69)</f>
        <v>144.97282899999999</v>
      </c>
      <c r="AV69" s="12">
        <f>_xll.Interp1d(-1,$AX$2:$AX$24,$AY$2:$AY$24,$AQ69)</f>
        <v>144.97282899999999</v>
      </c>
      <c r="AW69" s="12">
        <f>_xll.Interp1d(-1,$AZ$2:$AZ$22,$BA$2:$BA$22,$AQ69)</f>
        <v>144.972825</v>
      </c>
      <c r="AX69" s="12">
        <f>_xll.Interp1d(-1,$AP$27:$AP$42,$AQ$27:$AQ$42,$AQ69)</f>
        <v>134.71467699999999</v>
      </c>
      <c r="AY69" s="12">
        <f>_xll.Interp1d(-1,$AR$27:$AR$49,$AS$27:$AS$49,$AQ69)</f>
        <v>141.44021599999999</v>
      </c>
      <c r="AZ69" s="12"/>
      <c r="BA69" s="12">
        <f t="shared" si="17"/>
        <v>101.019024</v>
      </c>
      <c r="BB69" s="12">
        <v>101.019024</v>
      </c>
    </row>
    <row r="70" spans="1:54" x14ac:dyDescent="0.25">
      <c r="A70" s="53"/>
      <c r="B70" s="51"/>
      <c r="C70" s="17">
        <v>3600</v>
      </c>
      <c r="D70" s="6">
        <v>57.676631999999998</v>
      </c>
      <c r="E70" s="6">
        <v>72.010870999999995</v>
      </c>
      <c r="F70" s="6">
        <v>72.010870999999995</v>
      </c>
      <c r="G70" s="6">
        <v>72.010870999999995</v>
      </c>
      <c r="H70" s="6">
        <v>72.010870999999995</v>
      </c>
      <c r="I70" s="6">
        <v>72.010870999999995</v>
      </c>
      <c r="U70" s="53"/>
      <c r="V70" s="51"/>
      <c r="W70" s="17">
        <v>3600</v>
      </c>
      <c r="X70" s="12">
        <v>57.676631999999998</v>
      </c>
      <c r="Y70" s="12">
        <v>72.010870999999995</v>
      </c>
      <c r="Z70" s="12">
        <v>72.010870999999995</v>
      </c>
      <c r="AA70" s="12">
        <v>72.010870999999995</v>
      </c>
      <c r="AB70" s="12">
        <v>72.010870999999995</v>
      </c>
      <c r="AC70" s="12">
        <v>72.010870999999995</v>
      </c>
      <c r="AP70" s="51"/>
      <c r="AQ70" s="17">
        <v>2900</v>
      </c>
      <c r="AR70" s="12">
        <f>_xll.Interp1d(-1,$AP$2:$AP$24,$AQ$2:$AQ$24,$AQ70)</f>
        <v>141.983699</v>
      </c>
      <c r="AS70" s="12">
        <f>_xll.Interp1d(-1,$AR$2:$AR$24,$AS$2:$AS$24,$AQ70)</f>
        <v>144.97282899999999</v>
      </c>
      <c r="AT70" s="12">
        <f>_xll.Interp1d(-1,$AT$2:$AT$24,$AU$2:$AU$24,$AQ70)</f>
        <v>106.99728500000001</v>
      </c>
      <c r="AU70" s="12">
        <f>_xll.Interp1d(-1,$AV$2:$AV$24,$AW$2:$AW$24,$AQ70)</f>
        <v>144.97282899999999</v>
      </c>
      <c r="AV70" s="12">
        <f>_xll.Interp1d(-1,$AX$2:$AX$24,$AY$2:$AY$24,$AQ70)</f>
        <v>144.97282899999999</v>
      </c>
      <c r="AW70" s="12">
        <f>_xll.Interp1d(-1,$AZ$2:$AZ$22,$BA$2:$BA$22,$AQ70)</f>
        <v>144.972825</v>
      </c>
      <c r="AX70" s="12">
        <f>_xll.Interp1d(-1,$AP$27:$AP$42,$AQ$27:$AQ$42,$AQ70)</f>
        <v>135.12228500000001</v>
      </c>
      <c r="AY70" s="12">
        <f>_xll.Interp1d(-1,$AR$27:$AR$49,$AS$27:$AS$49,$AQ70)</f>
        <v>141.10054199999999</v>
      </c>
      <c r="AZ70" s="12"/>
      <c r="BA70" s="12">
        <f t="shared" si="17"/>
        <v>106.99728500000001</v>
      </c>
      <c r="BB70" s="12">
        <v>106.99728500000001</v>
      </c>
    </row>
    <row r="71" spans="1:54" x14ac:dyDescent="0.25">
      <c r="A71" s="54"/>
      <c r="B71" s="51"/>
      <c r="C71" s="17">
        <v>4000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U71" s="54"/>
      <c r="V71" s="51"/>
      <c r="W71" s="17">
        <v>4000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P71" s="51"/>
      <c r="AQ71" s="17">
        <v>3000</v>
      </c>
      <c r="AR71" s="12">
        <f>_xll.Interp1d(-1,$AP$2:$AP$24,$AQ$2:$AQ$24,$AQ71)</f>
        <v>130.978264</v>
      </c>
      <c r="AS71" s="12">
        <f>_xll.Interp1d(-1,$AR$2:$AR$24,$AS$2:$AS$24,$AQ71)</f>
        <v>144.97282899999999</v>
      </c>
      <c r="AT71" s="12">
        <f>_xll.Interp1d(-1,$AT$2:$AT$24,$AU$2:$AU$24,$AQ71)</f>
        <v>110.59782800000001</v>
      </c>
      <c r="AU71" s="12">
        <f>_xll.Interp1d(-1,$AV$2:$AV$24,$AW$2:$AW$24,$AQ71)</f>
        <v>144.97282899999999</v>
      </c>
      <c r="AV71" s="12">
        <f>_xll.Interp1d(-1,$AX$2:$AX$24,$AY$2:$AY$24,$AQ71)</f>
        <v>144.97282899999999</v>
      </c>
      <c r="AW71" s="12">
        <f>_xll.Interp1d(-1,$AZ$2:$AZ$22,$BA$2:$BA$22,$AQ71)</f>
        <v>144.972825</v>
      </c>
      <c r="AX71" s="12">
        <f>_xll.Interp1d(-1,$AP$27:$AP$42,$AQ$27:$AQ$42,$AQ71)</f>
        <v>135.86956799999999</v>
      </c>
      <c r="AY71" s="12">
        <f>_xll.Interp1d(-1,$AR$27:$AR$49,$AS$27:$AS$49,$AQ71)</f>
        <v>130.36684700000001</v>
      </c>
      <c r="AZ71" s="12"/>
      <c r="BA71" s="12">
        <f t="shared" si="17"/>
        <v>110.59782800000001</v>
      </c>
      <c r="BB71" s="12">
        <v>110.59782800000001</v>
      </c>
    </row>
    <row r="72" spans="1:54" ht="35.25" customHeight="1" x14ac:dyDescent="0.25">
      <c r="I72" s="9" t="s">
        <v>75</v>
      </c>
      <c r="AP72" s="51"/>
      <c r="AQ72" s="17">
        <v>3200</v>
      </c>
      <c r="AR72" s="12">
        <f>_xll.Interp1d(-1,$AP$2:$AP$24,$AQ$2:$AQ$24,$AQ72)</f>
        <v>102.81620763636363</v>
      </c>
      <c r="AS72" s="12">
        <f>_xll.Interp1d(-1,$AR$2:$AR$24,$AS$2:$AS$24,$AQ72)</f>
        <v>144.97282899999999</v>
      </c>
      <c r="AT72" s="12">
        <f>_xll.Interp1d(-1,$AT$2:$AT$24,$AU$2:$AU$24,$AQ72)</f>
        <v>95.108698000000004</v>
      </c>
      <c r="AU72" s="12">
        <f>_xll.Interp1d(-1,$AV$2:$AV$24,$AW$2:$AW$24,$AQ72)</f>
        <v>144.97282899999999</v>
      </c>
      <c r="AV72" s="12">
        <f>_xll.Interp1d(-1,$AX$2:$AX$24,$AY$2:$AY$24,$AQ72)</f>
        <v>144.97282899999999</v>
      </c>
      <c r="AW72" s="12">
        <f>_xll.Interp1d(-1,$AZ$2:$AZ$22,$BA$2:$BA$22,$AQ72)</f>
        <v>102.98913</v>
      </c>
      <c r="AX72" s="12">
        <f>_xll.Interp1d(-1,$AP$27:$AP$42,$AQ$27:$AQ$42,$AQ72)</f>
        <v>135.86956799999999</v>
      </c>
      <c r="AY72" s="12">
        <f>_xll.Interp1d(-1,$AR$27:$AR$49,$AS$27:$AS$49,$AQ72)</f>
        <v>101.27943716666667</v>
      </c>
      <c r="AZ72" s="12"/>
      <c r="BA72" s="12">
        <f t="shared" si="17"/>
        <v>95.108698000000004</v>
      </c>
      <c r="BB72" s="12">
        <v>95.108698000000004</v>
      </c>
    </row>
    <row r="73" spans="1:54" ht="15" customHeight="1" x14ac:dyDescent="0.25">
      <c r="A73" s="55" t="s">
        <v>73</v>
      </c>
      <c r="B73" s="51" t="s">
        <v>66</v>
      </c>
      <c r="C73" s="51"/>
      <c r="D73" s="50" t="s">
        <v>62</v>
      </c>
      <c r="E73" s="50"/>
      <c r="F73" s="50"/>
      <c r="G73" s="50"/>
      <c r="H73" s="50"/>
      <c r="I73" s="50"/>
      <c r="U73" s="55" t="s">
        <v>74</v>
      </c>
      <c r="V73" s="51" t="s">
        <v>66</v>
      </c>
      <c r="W73" s="51"/>
      <c r="X73" s="50" t="s">
        <v>62</v>
      </c>
      <c r="Y73" s="50"/>
      <c r="Z73" s="50"/>
      <c r="AA73" s="50"/>
      <c r="AB73" s="50"/>
      <c r="AC73" s="50"/>
      <c r="AP73" s="51"/>
      <c r="AQ73" s="17">
        <v>3300</v>
      </c>
      <c r="AR73" s="12">
        <f>_xll.Interp1d(-1,$AP$2:$AP$24,$AQ$2:$AQ$24,$AQ73)</f>
        <v>94.107553368421051</v>
      </c>
      <c r="AS73" s="12">
        <f>_xll.Interp1d(-1,$AR$2:$AR$24,$AS$2:$AS$24,$AQ73)</f>
        <v>144.97282899999999</v>
      </c>
      <c r="AT73" s="12">
        <f>_xll.Interp1d(-1,$AT$2:$AT$24,$AU$2:$AU$24,$AQ73)</f>
        <v>87.441772142857133</v>
      </c>
      <c r="AU73" s="12">
        <f>_xll.Interp1d(-1,$AV$2:$AV$24,$AW$2:$AW$24,$AQ73)</f>
        <v>144.97282899999999</v>
      </c>
      <c r="AV73" s="12">
        <f>_xll.Interp1d(-1,$AX$2:$AX$24,$AY$2:$AY$24,$AQ73)</f>
        <v>144.97282899999999</v>
      </c>
      <c r="AW73" s="12">
        <f>_xll.Interp1d(-1,$AZ$2:$AZ$22,$BA$2:$BA$22,$AQ73)</f>
        <v>94.735053750000006</v>
      </c>
      <c r="AX73" s="12">
        <f>_xll.Interp1d(-1,$AP$27:$AP$42,$AQ$27:$AQ$42,$AQ73)</f>
        <v>135.86956799999999</v>
      </c>
      <c r="AY73" s="12">
        <f>_xll.Interp1d(-1,$AR$27:$AR$49,$AS$27:$AS$49,$AQ73)</f>
        <v>92.123139473684205</v>
      </c>
      <c r="AZ73" s="12"/>
      <c r="BA73" s="12">
        <f t="shared" si="17"/>
        <v>87.441772142857133</v>
      </c>
      <c r="BB73" s="12">
        <v>87.441772142857133</v>
      </c>
    </row>
    <row r="74" spans="1:54" x14ac:dyDescent="0.25">
      <c r="A74" s="56"/>
      <c r="B74" s="51"/>
      <c r="C74" s="51"/>
      <c r="D74" s="17">
        <v>0</v>
      </c>
      <c r="E74" s="17">
        <v>9.3000000000000007</v>
      </c>
      <c r="F74" s="17">
        <v>10.5</v>
      </c>
      <c r="G74" s="17">
        <v>11.8</v>
      </c>
      <c r="H74" s="17">
        <v>13.2</v>
      </c>
      <c r="I74" s="17">
        <v>14.5</v>
      </c>
      <c r="U74" s="56"/>
      <c r="V74" s="51"/>
      <c r="W74" s="51"/>
      <c r="X74" s="17">
        <v>0</v>
      </c>
      <c r="Y74" s="17">
        <v>9.3000000000000007</v>
      </c>
      <c r="Z74" s="17">
        <v>10.5</v>
      </c>
      <c r="AA74" s="17">
        <v>11.8</v>
      </c>
      <c r="AB74" s="17">
        <v>13.2</v>
      </c>
      <c r="AC74" s="17">
        <v>14.5</v>
      </c>
      <c r="AP74" s="51"/>
      <c r="AQ74" s="17">
        <v>3500</v>
      </c>
      <c r="AR74" s="12">
        <f>_xll.Interp1d(-1,$AP$2:$AP$24,$AQ$2:$AQ$24,$AQ74)</f>
        <v>79.376431789473685</v>
      </c>
      <c r="AS74" s="12">
        <f>_xll.Interp1d(-1,$AR$2:$AR$24,$AS$2:$AS$24,$AQ74)</f>
        <v>144.97282899999999</v>
      </c>
      <c r="AT74" s="12">
        <f>_xll.Interp1d(-1,$AT$2:$AT$24,$AU$2:$AU$24,$AQ74)</f>
        <v>77.154504714285707</v>
      </c>
      <c r="AU74" s="12">
        <f>_xll.Interp1d(-1,$AV$2:$AV$24,$AW$2:$AW$24,$AQ74)</f>
        <v>144.97282899999999</v>
      </c>
      <c r="AV74" s="12">
        <f>_xll.Interp1d(-1,$AX$2:$AX$24,$AY$2:$AY$24,$AQ74)</f>
        <v>144.97282899999999</v>
      </c>
      <c r="AW74" s="12">
        <f>_xll.Interp1d(-1,$AZ$2:$AZ$22,$BA$2:$BA$22,$AQ74)</f>
        <v>78.226901249999997</v>
      </c>
      <c r="AX74" s="12">
        <f>_xll.Interp1d(-1,$AP$27:$AP$42,$AQ$27:$AQ$42,$AQ74)</f>
        <v>135.86956799999999</v>
      </c>
      <c r="AY74" s="12">
        <f>_xll.Interp1d(-1,$AR$27:$AR$49,$AS$27:$AS$49,$AQ74)</f>
        <v>77.35626315789473</v>
      </c>
      <c r="AZ74" s="12"/>
      <c r="BA74" s="12">
        <f t="shared" si="17"/>
        <v>77.154504714285707</v>
      </c>
      <c r="BB74" s="12">
        <v>77.154504714285707</v>
      </c>
    </row>
    <row r="75" spans="1:54" x14ac:dyDescent="0.25">
      <c r="A75" s="56"/>
      <c r="B75" s="51" t="s">
        <v>7</v>
      </c>
      <c r="C75" s="17">
        <v>600</v>
      </c>
      <c r="D75" s="6">
        <v>144.97282899999999</v>
      </c>
      <c r="E75" s="6">
        <v>144.97282899999999</v>
      </c>
      <c r="F75" s="6">
        <v>144.97282899999999</v>
      </c>
      <c r="G75" s="6">
        <v>144.97282899999999</v>
      </c>
      <c r="H75" s="6">
        <v>144.97282899999999</v>
      </c>
      <c r="I75" s="6">
        <v>144.97282899999999</v>
      </c>
      <c r="U75" s="56"/>
      <c r="V75" s="51" t="s">
        <v>7</v>
      </c>
      <c r="W75" s="17">
        <v>600</v>
      </c>
      <c r="X75" s="12">
        <v>144.97282899999999</v>
      </c>
      <c r="Y75" s="12">
        <v>144.97282899999999</v>
      </c>
      <c r="Z75" s="12">
        <v>144.97282899999999</v>
      </c>
      <c r="AA75" s="12">
        <v>144.97282899999999</v>
      </c>
      <c r="AB75" s="12">
        <v>144.97282899999999</v>
      </c>
      <c r="AC75" s="12">
        <v>144.97282899999999</v>
      </c>
      <c r="AP75" s="51"/>
      <c r="AQ75" s="17">
        <v>4000</v>
      </c>
      <c r="AR75" s="12">
        <f>_xll.Interp1d(-1,$AP$2:$AP$24,$AQ$2:$AQ$24,$AQ75)</f>
        <v>0</v>
      </c>
      <c r="AS75" s="12">
        <f>_xll.Interp1d(-1,$AR$2:$AR$24,$AS$2:$AS$24,$AQ75)</f>
        <v>107.57473049999999</v>
      </c>
      <c r="AT75" s="12">
        <f>_xll.Interp1d(-1,$AT$2:$AT$24,$AU$2:$AU$24,$AQ75)</f>
        <v>0</v>
      </c>
      <c r="AU75" s="12">
        <f>_xll.Interp1d(-1,$AV$2:$AV$24,$AW$2:$AW$24,$AQ75)</f>
        <v>144.97282899999999</v>
      </c>
      <c r="AV75" s="12">
        <f>_xll.Interp1d(-1,$AX$2:$AX$24,$AY$2:$AY$24,$AQ75)</f>
        <v>144.97282899999999</v>
      </c>
      <c r="AW75" s="12">
        <f>_xll.Interp1d(-1,$AZ$2:$AZ$22,$BA$2:$BA$22,$AQ75)</f>
        <v>0</v>
      </c>
      <c r="AX75" s="12">
        <f>_xll.Interp1d(-1,$AP$27:$AP$42,$AQ$27:$AQ$42,$AQ75)</f>
        <v>135.86956799999999</v>
      </c>
      <c r="AY75" s="12">
        <f>_xll.Interp1d(-1,$AR$27:$AR$49,$AS$27:$AS$49,$AQ75)</f>
        <v>69.972825</v>
      </c>
      <c r="BA75" s="12">
        <f t="shared" si="17"/>
        <v>0</v>
      </c>
      <c r="BB75" s="9">
        <v>0</v>
      </c>
    </row>
    <row r="76" spans="1:54" x14ac:dyDescent="0.25">
      <c r="A76" s="56"/>
      <c r="B76" s="51"/>
      <c r="C76" s="17">
        <v>650</v>
      </c>
      <c r="D76" s="6">
        <v>144.97282899999999</v>
      </c>
      <c r="E76" s="6">
        <v>144.97282899999999</v>
      </c>
      <c r="F76" s="6">
        <v>144.97282899999999</v>
      </c>
      <c r="G76" s="6">
        <v>144.97282899999999</v>
      </c>
      <c r="H76" s="6">
        <v>144.97282899999999</v>
      </c>
      <c r="I76" s="6">
        <v>144.97282899999999</v>
      </c>
      <c r="U76" s="56"/>
      <c r="V76" s="51"/>
      <c r="W76" s="17">
        <v>650</v>
      </c>
      <c r="X76" s="12">
        <v>144.97282899999999</v>
      </c>
      <c r="Y76" s="12">
        <v>144.97282899999999</v>
      </c>
      <c r="Z76" s="12">
        <v>144.97282899999999</v>
      </c>
      <c r="AA76" s="12">
        <v>144.97282899999999</v>
      </c>
      <c r="AB76" s="12">
        <v>144.97282899999999</v>
      </c>
      <c r="AC76" s="12">
        <v>144.97282899999999</v>
      </c>
      <c r="AQ76" s="9">
        <f>AQ75+1</f>
        <v>4001</v>
      </c>
      <c r="BA76" s="9">
        <f t="shared" ref="BA76" si="18">BA75</f>
        <v>0</v>
      </c>
    </row>
    <row r="77" spans="1:54" x14ac:dyDescent="0.25">
      <c r="A77" s="56"/>
      <c r="B77" s="51"/>
      <c r="C77" s="17">
        <v>700</v>
      </c>
      <c r="D77" s="6">
        <v>144.97282899999999</v>
      </c>
      <c r="E77" s="6">
        <v>144.97282899999999</v>
      </c>
      <c r="F77" s="6">
        <v>144.97282899999999</v>
      </c>
      <c r="G77" s="6">
        <v>144.97282899999999</v>
      </c>
      <c r="H77" s="6">
        <v>144.97282899999999</v>
      </c>
      <c r="I77" s="6">
        <v>144.97282899999999</v>
      </c>
      <c r="U77" s="56"/>
      <c r="V77" s="51"/>
      <c r="W77" s="17">
        <v>700</v>
      </c>
      <c r="X77" s="12">
        <v>144.97282899999999</v>
      </c>
      <c r="Y77" s="12">
        <v>144.97282899999999</v>
      </c>
      <c r="Z77" s="12">
        <v>144.97282899999999</v>
      </c>
      <c r="AA77" s="12">
        <v>144.97282899999999</v>
      </c>
      <c r="AB77" s="12">
        <v>144.97282899999999</v>
      </c>
      <c r="AC77" s="12">
        <v>144.97282899999999</v>
      </c>
    </row>
    <row r="78" spans="1:54" x14ac:dyDescent="0.25">
      <c r="A78" s="56"/>
      <c r="B78" s="51"/>
      <c r="C78" s="17">
        <v>800</v>
      </c>
      <c r="D78" s="6">
        <v>144.97282899999999</v>
      </c>
      <c r="E78" s="6">
        <v>144.97282899999999</v>
      </c>
      <c r="F78" s="6">
        <v>144.97282899999999</v>
      </c>
      <c r="G78" s="6">
        <v>144.97282899999999</v>
      </c>
      <c r="H78" s="6">
        <v>144.97282899999999</v>
      </c>
      <c r="I78" s="6">
        <v>144.97282899999999</v>
      </c>
      <c r="U78" s="56"/>
      <c r="V78" s="51"/>
      <c r="W78" s="17">
        <v>800</v>
      </c>
      <c r="X78" s="12">
        <v>144.97282899999999</v>
      </c>
      <c r="Y78" s="12">
        <v>144.97282899999999</v>
      </c>
      <c r="Z78" s="12">
        <v>144.97282899999999</v>
      </c>
      <c r="AA78" s="12">
        <v>144.97282899999999</v>
      </c>
      <c r="AB78" s="12">
        <v>144.97282899999999</v>
      </c>
      <c r="AC78" s="12">
        <v>144.97282899999999</v>
      </c>
    </row>
    <row r="79" spans="1:54" x14ac:dyDescent="0.25">
      <c r="A79" s="56"/>
      <c r="B79" s="51"/>
      <c r="C79" s="17">
        <v>900</v>
      </c>
      <c r="D79" s="6">
        <v>144.97282899999999</v>
      </c>
      <c r="E79" s="6">
        <v>144.97282899999999</v>
      </c>
      <c r="F79" s="6">
        <v>144.97282899999999</v>
      </c>
      <c r="G79" s="6">
        <v>144.97282899999999</v>
      </c>
      <c r="H79" s="6">
        <v>144.97282899999999</v>
      </c>
      <c r="I79" s="6">
        <v>144.97282899999999</v>
      </c>
      <c r="U79" s="56"/>
      <c r="V79" s="51"/>
      <c r="W79" s="17">
        <v>900</v>
      </c>
      <c r="X79" s="12">
        <v>144.97282899999999</v>
      </c>
      <c r="Y79" s="12">
        <v>144.97282899999999</v>
      </c>
      <c r="Z79" s="12">
        <v>144.97282899999999</v>
      </c>
      <c r="AA79" s="12">
        <v>144.97282899999999</v>
      </c>
      <c r="AB79" s="12">
        <v>144.97282899999999</v>
      </c>
      <c r="AC79" s="12">
        <v>144.97282899999999</v>
      </c>
    </row>
    <row r="80" spans="1:54" x14ac:dyDescent="0.25">
      <c r="A80" s="56"/>
      <c r="B80" s="51"/>
      <c r="C80" s="17">
        <v>1000</v>
      </c>
      <c r="D80" s="6">
        <v>144.97282899999999</v>
      </c>
      <c r="E80" s="6">
        <v>144.97282899999999</v>
      </c>
      <c r="F80" s="6">
        <v>144.97282899999999</v>
      </c>
      <c r="G80" s="6">
        <v>144.97282899999999</v>
      </c>
      <c r="H80" s="6">
        <v>144.97282899999999</v>
      </c>
      <c r="I80" s="6">
        <v>144.97282899999999</v>
      </c>
      <c r="U80" s="56"/>
      <c r="V80" s="51"/>
      <c r="W80" s="17">
        <v>1000</v>
      </c>
      <c r="X80" s="12">
        <v>144.97282899999999</v>
      </c>
      <c r="Y80" s="12">
        <v>144.97282899999999</v>
      </c>
      <c r="Z80" s="12">
        <v>144.97282899999999</v>
      </c>
      <c r="AA80" s="12">
        <v>144.97282899999999</v>
      </c>
      <c r="AB80" s="12">
        <v>144.97282899999999</v>
      </c>
      <c r="AC80" s="12">
        <v>144.97282899999999</v>
      </c>
    </row>
    <row r="81" spans="1:29" x14ac:dyDescent="0.25">
      <c r="A81" s="56"/>
      <c r="B81" s="51"/>
      <c r="C81" s="17">
        <v>1200</v>
      </c>
      <c r="D81" s="6">
        <v>144.97282899999999</v>
      </c>
      <c r="E81" s="6">
        <v>144.97282899999999</v>
      </c>
      <c r="F81" s="6">
        <v>144.97282899999999</v>
      </c>
      <c r="G81" s="6">
        <v>144.97282899999999</v>
      </c>
      <c r="H81" s="6">
        <v>144.97282899999999</v>
      </c>
      <c r="I81" s="6">
        <v>144.97282899999999</v>
      </c>
      <c r="U81" s="56"/>
      <c r="V81" s="51"/>
      <c r="W81" s="17">
        <v>1200</v>
      </c>
      <c r="X81" s="12">
        <v>144.97282899999999</v>
      </c>
      <c r="Y81" s="12">
        <v>144.97282899999999</v>
      </c>
      <c r="Z81" s="12">
        <v>144.97282899999999</v>
      </c>
      <c r="AA81" s="12">
        <v>144.97282899999999</v>
      </c>
      <c r="AB81" s="12">
        <v>144.97282899999999</v>
      </c>
      <c r="AC81" s="12">
        <v>144.97282899999999</v>
      </c>
    </row>
    <row r="82" spans="1:29" x14ac:dyDescent="0.25">
      <c r="A82" s="56"/>
      <c r="B82" s="51"/>
      <c r="C82" s="17">
        <v>1380</v>
      </c>
      <c r="D82" s="6">
        <v>144.97282899999999</v>
      </c>
      <c r="E82" s="6">
        <v>144.97282899999999</v>
      </c>
      <c r="F82" s="6">
        <v>144.97282899999999</v>
      </c>
      <c r="G82" s="6">
        <v>144.97282899999999</v>
      </c>
      <c r="H82" s="6">
        <v>144.97282899999999</v>
      </c>
      <c r="I82" s="6">
        <v>144.97282899999999</v>
      </c>
      <c r="U82" s="56"/>
      <c r="V82" s="51"/>
      <c r="W82" s="17">
        <v>1380</v>
      </c>
      <c r="X82" s="12">
        <v>144.97282899999999</v>
      </c>
      <c r="Y82" s="12">
        <v>144.97282899999999</v>
      </c>
      <c r="Z82" s="12">
        <v>144.97282899999999</v>
      </c>
      <c r="AA82" s="12">
        <v>144.97282899999999</v>
      </c>
      <c r="AB82" s="12">
        <v>144.97282899999999</v>
      </c>
      <c r="AC82" s="12">
        <v>144.97282899999999</v>
      </c>
    </row>
    <row r="83" spans="1:29" x14ac:dyDescent="0.25">
      <c r="A83" s="56"/>
      <c r="B83" s="51"/>
      <c r="C83" s="17">
        <v>1600</v>
      </c>
      <c r="D83" s="6">
        <v>122.01087200000001</v>
      </c>
      <c r="E83" s="6">
        <v>144.97282899999999</v>
      </c>
      <c r="F83" s="6">
        <v>144.97282899999999</v>
      </c>
      <c r="G83" s="6">
        <v>144.97282899999999</v>
      </c>
      <c r="H83" s="6">
        <v>144.97282899999999</v>
      </c>
      <c r="I83" s="6">
        <v>144.97282899999999</v>
      </c>
      <c r="U83" s="56"/>
      <c r="V83" s="51"/>
      <c r="W83" s="17">
        <v>1600</v>
      </c>
      <c r="X83" s="12">
        <v>122.01087200000001</v>
      </c>
      <c r="Y83" s="12">
        <v>144.97282899999999</v>
      </c>
      <c r="Z83" s="12">
        <v>144.97282899999999</v>
      </c>
      <c r="AA83" s="12">
        <v>144.97282899999999</v>
      </c>
      <c r="AB83" s="12">
        <v>144.97282899999999</v>
      </c>
      <c r="AC83" s="12">
        <v>144.97282899999999</v>
      </c>
    </row>
    <row r="84" spans="1:29" x14ac:dyDescent="0.25">
      <c r="A84" s="56"/>
      <c r="B84" s="51"/>
      <c r="C84" s="17">
        <v>1800</v>
      </c>
      <c r="D84" s="6">
        <v>113.994568</v>
      </c>
      <c r="E84" s="6">
        <v>144.97282899999999</v>
      </c>
      <c r="F84" s="6">
        <v>144.97282899999999</v>
      </c>
      <c r="G84" s="6">
        <v>144.97282899999999</v>
      </c>
      <c r="H84" s="6">
        <v>144.97282899999999</v>
      </c>
      <c r="I84" s="6">
        <v>144.97282899999999</v>
      </c>
      <c r="U84" s="56"/>
      <c r="V84" s="51"/>
      <c r="W84" s="17">
        <v>1800</v>
      </c>
      <c r="X84" s="12">
        <v>113.994568</v>
      </c>
      <c r="Y84" s="12">
        <v>144.97282899999999</v>
      </c>
      <c r="Z84" s="12">
        <v>144.97282899999999</v>
      </c>
      <c r="AA84" s="12">
        <v>144.97282899999999</v>
      </c>
      <c r="AB84" s="12">
        <v>144.97282899999999</v>
      </c>
      <c r="AC84" s="12">
        <v>144.97282899999999</v>
      </c>
    </row>
    <row r="85" spans="1:29" x14ac:dyDescent="0.25">
      <c r="A85" s="56"/>
      <c r="B85" s="51"/>
      <c r="C85" s="17">
        <v>2000</v>
      </c>
      <c r="D85" s="6">
        <v>104.008154</v>
      </c>
      <c r="E85" s="6">
        <v>144.97282899999999</v>
      </c>
      <c r="F85" s="6">
        <v>144.97282899999999</v>
      </c>
      <c r="G85" s="6">
        <v>144.97282899999999</v>
      </c>
      <c r="H85" s="6">
        <v>144.97282899999999</v>
      </c>
      <c r="I85" s="6">
        <v>144.97282899999999</v>
      </c>
      <c r="U85" s="56"/>
      <c r="V85" s="51"/>
      <c r="W85" s="17">
        <v>2000</v>
      </c>
      <c r="X85" s="12">
        <v>104.008154</v>
      </c>
      <c r="Y85" s="12">
        <v>144.97282899999999</v>
      </c>
      <c r="Z85" s="12">
        <v>144.97282899999999</v>
      </c>
      <c r="AA85" s="12">
        <v>144.97282899999999</v>
      </c>
      <c r="AB85" s="12">
        <v>144.97282899999999</v>
      </c>
      <c r="AC85" s="12">
        <v>144.97282899999999</v>
      </c>
    </row>
    <row r="86" spans="1:29" x14ac:dyDescent="0.25">
      <c r="A86" s="56"/>
      <c r="B86" s="51"/>
      <c r="C86" s="17">
        <v>2200</v>
      </c>
      <c r="D86" s="6">
        <v>91.032611000000003</v>
      </c>
      <c r="E86" s="6">
        <v>144.97282899999999</v>
      </c>
      <c r="F86" s="6">
        <v>144.97282899999999</v>
      </c>
      <c r="G86" s="6">
        <v>144.97282899999999</v>
      </c>
      <c r="H86" s="6">
        <v>144.97282899999999</v>
      </c>
      <c r="I86" s="6">
        <v>144.97282899999999</v>
      </c>
      <c r="U86" s="56"/>
      <c r="V86" s="51"/>
      <c r="W86" s="17">
        <v>2200</v>
      </c>
      <c r="X86" s="12">
        <v>91.032611000000003</v>
      </c>
      <c r="Y86" s="12">
        <v>144.97282899999999</v>
      </c>
      <c r="Z86" s="12">
        <v>144.97282899999999</v>
      </c>
      <c r="AA86" s="12">
        <v>144.97282899999999</v>
      </c>
      <c r="AB86" s="12">
        <v>144.97282899999999</v>
      </c>
      <c r="AC86" s="12">
        <v>144.97282899999999</v>
      </c>
    </row>
    <row r="87" spans="1:29" x14ac:dyDescent="0.25">
      <c r="A87" s="56"/>
      <c r="B87" s="51"/>
      <c r="C87" s="17">
        <v>2400</v>
      </c>
      <c r="D87" s="6">
        <v>80.978262999999998</v>
      </c>
      <c r="E87" s="6">
        <v>144.97282899999999</v>
      </c>
      <c r="F87" s="6">
        <v>144.97282899999999</v>
      </c>
      <c r="G87" s="6">
        <v>144.97282899999999</v>
      </c>
      <c r="H87" s="6">
        <v>144.97282899999999</v>
      </c>
      <c r="I87" s="6">
        <v>144.97282899999999</v>
      </c>
      <c r="U87" s="56"/>
      <c r="V87" s="51"/>
      <c r="W87" s="17">
        <v>2400</v>
      </c>
      <c r="X87" s="12">
        <v>80.978262999999998</v>
      </c>
      <c r="Y87" s="12">
        <v>144.97282899999999</v>
      </c>
      <c r="Z87" s="12">
        <v>144.97282899999999</v>
      </c>
      <c r="AA87" s="12">
        <v>144.97282899999999</v>
      </c>
      <c r="AB87" s="12">
        <v>144.97282899999999</v>
      </c>
      <c r="AC87" s="12">
        <v>144.97282899999999</v>
      </c>
    </row>
    <row r="88" spans="1:29" x14ac:dyDescent="0.25">
      <c r="A88" s="56"/>
      <c r="B88" s="51"/>
      <c r="C88" s="17">
        <v>2600</v>
      </c>
      <c r="D88" s="6">
        <v>75.475544999999997</v>
      </c>
      <c r="E88" s="6">
        <v>144.97282899999999</v>
      </c>
      <c r="F88" s="6">
        <v>144.97282899999999</v>
      </c>
      <c r="G88" s="6">
        <v>144.97282899999999</v>
      </c>
      <c r="H88" s="6">
        <v>144.97282899999999</v>
      </c>
      <c r="I88" s="6">
        <v>144.97282899999999</v>
      </c>
      <c r="U88" s="56"/>
      <c r="V88" s="51"/>
      <c r="W88" s="17">
        <v>2600</v>
      </c>
      <c r="X88" s="12">
        <v>75.475544999999997</v>
      </c>
      <c r="Y88" s="12">
        <v>144.97282899999999</v>
      </c>
      <c r="Z88" s="12">
        <v>144.97282899999999</v>
      </c>
      <c r="AA88" s="12">
        <v>144.97282899999999</v>
      </c>
      <c r="AB88" s="12">
        <v>144.97282899999999</v>
      </c>
      <c r="AC88" s="12">
        <v>144.97282899999999</v>
      </c>
    </row>
    <row r="89" spans="1:29" x14ac:dyDescent="0.25">
      <c r="A89" s="56"/>
      <c r="B89" s="51"/>
      <c r="C89" s="17">
        <v>2800</v>
      </c>
      <c r="D89" s="6">
        <v>70.380436000000003</v>
      </c>
      <c r="E89" s="6">
        <v>144.97282899999999</v>
      </c>
      <c r="F89" s="6">
        <v>144.97282899999999</v>
      </c>
      <c r="G89" s="6">
        <v>144.97282899999999</v>
      </c>
      <c r="H89" s="6">
        <v>144.97282899999999</v>
      </c>
      <c r="I89" s="6">
        <v>144.97282899999999</v>
      </c>
      <c r="U89" s="56"/>
      <c r="V89" s="51"/>
      <c r="W89" s="17">
        <v>2800</v>
      </c>
      <c r="X89" s="12">
        <v>70.380436000000003</v>
      </c>
      <c r="Y89" s="12">
        <v>144.97282899999999</v>
      </c>
      <c r="Z89" s="12">
        <v>144.97282899999999</v>
      </c>
      <c r="AA89" s="12">
        <v>144.97282899999999</v>
      </c>
      <c r="AB89" s="12">
        <v>144.97282899999999</v>
      </c>
      <c r="AC89" s="12">
        <v>144.97282899999999</v>
      </c>
    </row>
    <row r="90" spans="1:29" x14ac:dyDescent="0.25">
      <c r="A90" s="56"/>
      <c r="B90" s="51"/>
      <c r="C90" s="17">
        <v>2900</v>
      </c>
      <c r="D90" s="6">
        <v>67.323370999999995</v>
      </c>
      <c r="E90" s="6">
        <v>144.97282899999999</v>
      </c>
      <c r="F90" s="6">
        <v>144.97282899999999</v>
      </c>
      <c r="G90" s="6">
        <v>144.97282899999999</v>
      </c>
      <c r="H90" s="6">
        <v>144.97282899999999</v>
      </c>
      <c r="I90" s="6">
        <v>144.97282899999999</v>
      </c>
      <c r="U90" s="56"/>
      <c r="V90" s="51"/>
      <c r="W90" s="17">
        <v>2900</v>
      </c>
      <c r="X90" s="12">
        <v>67.323370999999995</v>
      </c>
      <c r="Y90" s="12">
        <v>144.97282899999999</v>
      </c>
      <c r="Z90" s="12">
        <v>144.97282899999999</v>
      </c>
      <c r="AA90" s="12">
        <v>144.97282899999999</v>
      </c>
      <c r="AB90" s="12">
        <v>144.97282899999999</v>
      </c>
      <c r="AC90" s="12">
        <v>144.97282899999999</v>
      </c>
    </row>
    <row r="91" spans="1:29" x14ac:dyDescent="0.25">
      <c r="A91" s="56"/>
      <c r="B91" s="51"/>
      <c r="C91" s="17">
        <v>3000</v>
      </c>
      <c r="D91" s="6">
        <v>64.130436000000003</v>
      </c>
      <c r="E91" s="6">
        <v>144.97282899999999</v>
      </c>
      <c r="F91" s="6">
        <v>144.97282899999999</v>
      </c>
      <c r="G91" s="6">
        <v>144.97282899999999</v>
      </c>
      <c r="H91" s="6">
        <v>144.97282899999999</v>
      </c>
      <c r="I91" s="6">
        <v>144.97282899999999</v>
      </c>
      <c r="U91" s="56"/>
      <c r="V91" s="51"/>
      <c r="W91" s="17">
        <v>3000</v>
      </c>
      <c r="X91" s="12">
        <v>64.130436000000003</v>
      </c>
      <c r="Y91" s="12">
        <v>144.97282899999999</v>
      </c>
      <c r="Z91" s="12">
        <v>144.97282899999999</v>
      </c>
      <c r="AA91" s="12">
        <v>144.97282899999999</v>
      </c>
      <c r="AB91" s="12">
        <v>144.97282899999999</v>
      </c>
      <c r="AC91" s="12">
        <v>144.97282899999999</v>
      </c>
    </row>
    <row r="92" spans="1:29" x14ac:dyDescent="0.25">
      <c r="A92" s="56"/>
      <c r="B92" s="51"/>
      <c r="C92" s="17">
        <v>3200</v>
      </c>
      <c r="D92" s="6">
        <v>59.510871000000002</v>
      </c>
      <c r="E92" s="6">
        <v>144.97282899999999</v>
      </c>
      <c r="F92" s="6">
        <v>144.97282899999999</v>
      </c>
      <c r="G92" s="6">
        <v>144.97282899999999</v>
      </c>
      <c r="H92" s="6">
        <v>144.97282899999999</v>
      </c>
      <c r="I92" s="6">
        <v>144.97282899999999</v>
      </c>
      <c r="U92" s="56"/>
      <c r="V92" s="51"/>
      <c r="W92" s="17">
        <v>3200</v>
      </c>
      <c r="X92" s="12">
        <v>59.510871000000002</v>
      </c>
      <c r="Y92" s="12">
        <v>144.97282899999999</v>
      </c>
      <c r="Z92" s="12">
        <v>144.97282899999999</v>
      </c>
      <c r="AA92" s="12">
        <v>144.97282899999999</v>
      </c>
      <c r="AB92" s="12">
        <v>144.97282899999999</v>
      </c>
      <c r="AC92" s="12">
        <v>144.97282899999999</v>
      </c>
    </row>
    <row r="93" spans="1:29" x14ac:dyDescent="0.25">
      <c r="A93" s="56"/>
      <c r="B93" s="51"/>
      <c r="C93" s="17">
        <v>3250</v>
      </c>
      <c r="D93" s="6">
        <v>57.676631999999998</v>
      </c>
      <c r="E93" s="6">
        <v>144.97282899999999</v>
      </c>
      <c r="F93" s="6">
        <v>144.97282899999999</v>
      </c>
      <c r="G93" s="6">
        <v>144.97282899999999</v>
      </c>
      <c r="H93" s="6">
        <v>144.97282899999999</v>
      </c>
      <c r="I93" s="6">
        <v>144.97282899999999</v>
      </c>
      <c r="U93" s="56"/>
      <c r="V93" s="51"/>
      <c r="W93" s="17">
        <v>3250</v>
      </c>
      <c r="X93" s="12">
        <v>57.676631999999998</v>
      </c>
      <c r="Y93" s="12">
        <v>144.97282899999999</v>
      </c>
      <c r="Z93" s="12">
        <v>144.97282899999999</v>
      </c>
      <c r="AA93" s="12">
        <v>144.97282899999999</v>
      </c>
      <c r="AB93" s="12">
        <v>144.97282899999999</v>
      </c>
      <c r="AC93" s="12">
        <v>144.97282899999999</v>
      </c>
    </row>
    <row r="94" spans="1:29" x14ac:dyDescent="0.25">
      <c r="A94" s="56"/>
      <c r="B94" s="51"/>
      <c r="C94" s="17">
        <v>3600</v>
      </c>
      <c r="D94" s="6">
        <v>57.676631999999998</v>
      </c>
      <c r="E94" s="6">
        <v>144.97282899999999</v>
      </c>
      <c r="F94" s="6">
        <v>144.97282899999999</v>
      </c>
      <c r="G94" s="6">
        <v>144.97282899999999</v>
      </c>
      <c r="H94" s="6">
        <v>144.97282899999999</v>
      </c>
      <c r="I94" s="6">
        <v>144.97282899999999</v>
      </c>
      <c r="U94" s="56"/>
      <c r="V94" s="51"/>
      <c r="W94" s="17">
        <v>3600</v>
      </c>
      <c r="X94" s="12">
        <v>57.676631999999998</v>
      </c>
      <c r="Y94" s="12">
        <v>144.97282899999999</v>
      </c>
      <c r="Z94" s="12">
        <v>144.97282899999999</v>
      </c>
      <c r="AA94" s="12">
        <v>144.97282899999999</v>
      </c>
      <c r="AB94" s="12">
        <v>144.97282899999999</v>
      </c>
      <c r="AC94" s="12">
        <v>144.97282899999999</v>
      </c>
    </row>
    <row r="95" spans="1:29" x14ac:dyDescent="0.25">
      <c r="A95" s="56"/>
      <c r="B95" s="51"/>
      <c r="C95" s="17">
        <v>4000</v>
      </c>
      <c r="D95" s="6">
        <v>0</v>
      </c>
      <c r="E95" s="6">
        <v>144.97282899999999</v>
      </c>
      <c r="F95" s="6">
        <v>144.97282899999999</v>
      </c>
      <c r="G95" s="6">
        <v>144.97282899999999</v>
      </c>
      <c r="H95" s="6">
        <v>144.97282899999999</v>
      </c>
      <c r="I95" s="6">
        <v>144.97282899999999</v>
      </c>
      <c r="U95" s="56"/>
      <c r="V95" s="51"/>
      <c r="W95" s="17">
        <v>4000</v>
      </c>
      <c r="X95" s="12">
        <v>0</v>
      </c>
      <c r="Y95" s="12">
        <v>144.97282899999999</v>
      </c>
      <c r="Z95" s="12">
        <v>144.97282899999999</v>
      </c>
      <c r="AA95" s="12">
        <v>144.97282899999999</v>
      </c>
      <c r="AB95" s="12">
        <v>144.97282899999999</v>
      </c>
      <c r="AC95" s="12">
        <v>144.97282899999999</v>
      </c>
    </row>
    <row r="96" spans="1:29" ht="35.25" customHeight="1" x14ac:dyDescent="0.25">
      <c r="A96" s="56"/>
      <c r="I96" s="9" t="s">
        <v>75</v>
      </c>
      <c r="U96" s="56"/>
    </row>
    <row r="97" spans="1:29" x14ac:dyDescent="0.25">
      <c r="A97" s="56"/>
      <c r="B97" s="51" t="s">
        <v>67</v>
      </c>
      <c r="C97" s="51"/>
      <c r="D97" s="50" t="s">
        <v>62</v>
      </c>
      <c r="E97" s="50"/>
      <c r="F97" s="50"/>
      <c r="G97" s="50"/>
      <c r="H97" s="50"/>
      <c r="I97" s="50"/>
      <c r="U97" s="56"/>
      <c r="V97" s="51" t="s">
        <v>67</v>
      </c>
      <c r="W97" s="51"/>
      <c r="X97" s="50" t="s">
        <v>62</v>
      </c>
      <c r="Y97" s="50"/>
      <c r="Z97" s="50"/>
      <c r="AA97" s="50"/>
      <c r="AB97" s="50"/>
      <c r="AC97" s="50"/>
    </row>
    <row r="98" spans="1:29" x14ac:dyDescent="0.25">
      <c r="A98" s="56"/>
      <c r="B98" s="51"/>
      <c r="C98" s="51"/>
      <c r="D98" s="17">
        <v>0</v>
      </c>
      <c r="E98" s="17">
        <v>9.3000000000000007</v>
      </c>
      <c r="F98" s="17">
        <v>10.5</v>
      </c>
      <c r="G98" s="17">
        <v>11.8</v>
      </c>
      <c r="H98" s="17">
        <v>13.2</v>
      </c>
      <c r="I98" s="17">
        <v>14.5</v>
      </c>
      <c r="U98" s="56"/>
      <c r="V98" s="51"/>
      <c r="W98" s="51"/>
      <c r="X98" s="17">
        <v>0</v>
      </c>
      <c r="Y98" s="17">
        <v>9.3000000000000007</v>
      </c>
      <c r="Z98" s="17">
        <v>10.5</v>
      </c>
      <c r="AA98" s="17">
        <v>11.8</v>
      </c>
      <c r="AB98" s="17">
        <v>13.2</v>
      </c>
      <c r="AC98" s="17">
        <v>14.5</v>
      </c>
    </row>
    <row r="99" spans="1:29" x14ac:dyDescent="0.25">
      <c r="A99" s="56"/>
      <c r="B99" s="51" t="s">
        <v>7</v>
      </c>
      <c r="C99" s="17">
        <v>600</v>
      </c>
      <c r="D99" s="6">
        <v>144.97282899999999</v>
      </c>
      <c r="E99" s="6">
        <v>144.97282899999999</v>
      </c>
      <c r="F99" s="6">
        <v>144.97282899999999</v>
      </c>
      <c r="G99" s="6">
        <v>144.97282899999999</v>
      </c>
      <c r="H99" s="6">
        <v>144.97282899999999</v>
      </c>
      <c r="I99" s="6">
        <v>144.97282899999999</v>
      </c>
      <c r="U99" s="56"/>
      <c r="V99" s="51" t="s">
        <v>7</v>
      </c>
      <c r="W99" s="17">
        <v>600</v>
      </c>
      <c r="X99" s="12">
        <v>144.97282899999999</v>
      </c>
      <c r="Y99" s="12">
        <v>144.97282899999999</v>
      </c>
      <c r="Z99" s="12">
        <v>144.97282899999999</v>
      </c>
      <c r="AA99" s="12">
        <v>144.97282899999999</v>
      </c>
      <c r="AB99" s="12">
        <v>144.97282899999999</v>
      </c>
      <c r="AC99" s="12">
        <v>144.97282899999999</v>
      </c>
    </row>
    <row r="100" spans="1:29" x14ac:dyDescent="0.25">
      <c r="A100" s="56"/>
      <c r="B100" s="51"/>
      <c r="C100" s="17">
        <v>650</v>
      </c>
      <c r="D100" s="6">
        <v>144.97282899999999</v>
      </c>
      <c r="E100" s="6">
        <v>144.97282899999999</v>
      </c>
      <c r="F100" s="6">
        <v>144.97282899999999</v>
      </c>
      <c r="G100" s="6">
        <v>144.97282899999999</v>
      </c>
      <c r="H100" s="6">
        <v>144.97282899999999</v>
      </c>
      <c r="I100" s="6">
        <v>144.97282899999999</v>
      </c>
      <c r="U100" s="56"/>
      <c r="V100" s="51"/>
      <c r="W100" s="17">
        <v>650</v>
      </c>
      <c r="X100" s="12">
        <v>144.97282899999999</v>
      </c>
      <c r="Y100" s="12">
        <v>144.97282899999999</v>
      </c>
      <c r="Z100" s="12">
        <v>144.97282899999999</v>
      </c>
      <c r="AA100" s="12">
        <v>144.97282899999999</v>
      </c>
      <c r="AB100" s="12">
        <v>144.97282899999999</v>
      </c>
      <c r="AC100" s="12">
        <v>144.97282899999999</v>
      </c>
    </row>
    <row r="101" spans="1:29" x14ac:dyDescent="0.25">
      <c r="A101" s="56"/>
      <c r="B101" s="51"/>
      <c r="C101" s="17">
        <v>700</v>
      </c>
      <c r="D101" s="6">
        <v>144.97282899999999</v>
      </c>
      <c r="E101" s="6">
        <v>144.97282899999999</v>
      </c>
      <c r="F101" s="6">
        <v>144.97282899999999</v>
      </c>
      <c r="G101" s="6">
        <v>144.97282899999999</v>
      </c>
      <c r="H101" s="6">
        <v>144.97282899999999</v>
      </c>
      <c r="I101" s="6">
        <v>144.97282899999999</v>
      </c>
      <c r="U101" s="56"/>
      <c r="V101" s="51"/>
      <c r="W101" s="17">
        <v>700</v>
      </c>
      <c r="X101" s="12">
        <v>144.97282899999999</v>
      </c>
      <c r="Y101" s="12">
        <v>144.97282899999999</v>
      </c>
      <c r="Z101" s="12">
        <v>144.97282899999999</v>
      </c>
      <c r="AA101" s="12">
        <v>144.97282899999999</v>
      </c>
      <c r="AB101" s="12">
        <v>144.97282899999999</v>
      </c>
      <c r="AC101" s="12">
        <v>144.97282899999999</v>
      </c>
    </row>
    <row r="102" spans="1:29" x14ac:dyDescent="0.25">
      <c r="A102" s="56"/>
      <c r="B102" s="51"/>
      <c r="C102" s="17">
        <v>800</v>
      </c>
      <c r="D102" s="6">
        <v>144.97282899999999</v>
      </c>
      <c r="E102" s="6">
        <v>144.97282899999999</v>
      </c>
      <c r="F102" s="6">
        <v>144.97282899999999</v>
      </c>
      <c r="G102" s="6">
        <v>144.97282899999999</v>
      </c>
      <c r="H102" s="6">
        <v>144.97282899999999</v>
      </c>
      <c r="I102" s="6">
        <v>144.97282899999999</v>
      </c>
      <c r="U102" s="56"/>
      <c r="V102" s="51"/>
      <c r="W102" s="17">
        <v>800</v>
      </c>
      <c r="X102" s="12">
        <v>144.97282899999999</v>
      </c>
      <c r="Y102" s="12">
        <v>144.97282899999999</v>
      </c>
      <c r="Z102" s="12">
        <v>144.97282899999999</v>
      </c>
      <c r="AA102" s="12">
        <v>144.97282899999999</v>
      </c>
      <c r="AB102" s="12">
        <v>144.97282899999999</v>
      </c>
      <c r="AC102" s="12">
        <v>144.97282899999999</v>
      </c>
    </row>
    <row r="103" spans="1:29" x14ac:dyDescent="0.25">
      <c r="A103" s="56"/>
      <c r="B103" s="51"/>
      <c r="C103" s="17">
        <v>900</v>
      </c>
      <c r="D103" s="6">
        <v>144.97282899999999</v>
      </c>
      <c r="E103" s="6">
        <v>144.97282899999999</v>
      </c>
      <c r="F103" s="6">
        <v>144.97282899999999</v>
      </c>
      <c r="G103" s="6">
        <v>144.97282899999999</v>
      </c>
      <c r="H103" s="6">
        <v>144.97282899999999</v>
      </c>
      <c r="I103" s="6">
        <v>144.97282899999999</v>
      </c>
      <c r="U103" s="56"/>
      <c r="V103" s="51"/>
      <c r="W103" s="17">
        <v>900</v>
      </c>
      <c r="X103" s="12">
        <v>144.97282899999999</v>
      </c>
      <c r="Y103" s="12">
        <v>144.97282899999999</v>
      </c>
      <c r="Z103" s="12">
        <v>144.97282899999999</v>
      </c>
      <c r="AA103" s="12">
        <v>144.97282899999999</v>
      </c>
      <c r="AB103" s="12">
        <v>144.97282899999999</v>
      </c>
      <c r="AC103" s="12">
        <v>144.97282899999999</v>
      </c>
    </row>
    <row r="104" spans="1:29" x14ac:dyDescent="0.25">
      <c r="A104" s="56"/>
      <c r="B104" s="51"/>
      <c r="C104" s="17">
        <v>1000</v>
      </c>
      <c r="D104" s="6">
        <v>144.97282899999999</v>
      </c>
      <c r="E104" s="6">
        <v>144.97282899999999</v>
      </c>
      <c r="F104" s="6">
        <v>144.97282899999999</v>
      </c>
      <c r="G104" s="6">
        <v>144.97282899999999</v>
      </c>
      <c r="H104" s="6">
        <v>144.97282899999999</v>
      </c>
      <c r="I104" s="6">
        <v>144.97282899999999</v>
      </c>
      <c r="U104" s="56"/>
      <c r="V104" s="51"/>
      <c r="W104" s="17">
        <v>1000</v>
      </c>
      <c r="X104" s="12">
        <v>144.97282899999999</v>
      </c>
      <c r="Y104" s="12">
        <v>144.97282899999999</v>
      </c>
      <c r="Z104" s="12">
        <v>144.97282899999999</v>
      </c>
      <c r="AA104" s="12">
        <v>144.97282899999999</v>
      </c>
      <c r="AB104" s="12">
        <v>144.97282899999999</v>
      </c>
      <c r="AC104" s="12">
        <v>144.97282899999999</v>
      </c>
    </row>
    <row r="105" spans="1:29" x14ac:dyDescent="0.25">
      <c r="A105" s="56"/>
      <c r="B105" s="51"/>
      <c r="C105" s="17">
        <v>1200</v>
      </c>
      <c r="D105" s="6">
        <v>144.97282899999999</v>
      </c>
      <c r="E105" s="6">
        <v>144.97282899999999</v>
      </c>
      <c r="F105" s="6">
        <v>144.97282899999999</v>
      </c>
      <c r="G105" s="6">
        <v>144.97282899999999</v>
      </c>
      <c r="H105" s="6">
        <v>144.97282899999999</v>
      </c>
      <c r="I105" s="6">
        <v>144.97282899999999</v>
      </c>
      <c r="U105" s="56"/>
      <c r="V105" s="51"/>
      <c r="W105" s="17">
        <v>1200</v>
      </c>
      <c r="X105" s="12">
        <v>144.97282899999999</v>
      </c>
      <c r="Y105" s="12">
        <v>144.97282899999999</v>
      </c>
      <c r="Z105" s="12">
        <v>144.97282899999999</v>
      </c>
      <c r="AA105" s="12">
        <v>144.97282899999999</v>
      </c>
      <c r="AB105" s="12">
        <v>144.97282899999999</v>
      </c>
      <c r="AC105" s="12">
        <v>144.97282899999999</v>
      </c>
    </row>
    <row r="106" spans="1:29" x14ac:dyDescent="0.25">
      <c r="A106" s="56"/>
      <c r="B106" s="51"/>
      <c r="C106" s="17">
        <v>1380</v>
      </c>
      <c r="D106" s="6">
        <v>144.97282899999999</v>
      </c>
      <c r="E106" s="6">
        <v>144.97282899999999</v>
      </c>
      <c r="F106" s="6">
        <v>144.97282899999999</v>
      </c>
      <c r="G106" s="6">
        <v>144.97282899999999</v>
      </c>
      <c r="H106" s="6">
        <v>144.97282899999999</v>
      </c>
      <c r="I106" s="6">
        <v>144.97282899999999</v>
      </c>
      <c r="U106" s="56"/>
      <c r="V106" s="51"/>
      <c r="W106" s="17">
        <v>1380</v>
      </c>
      <c r="X106" s="12">
        <v>144.97282899999999</v>
      </c>
      <c r="Y106" s="12">
        <v>144.97282899999999</v>
      </c>
      <c r="Z106" s="12">
        <v>144.97282899999999</v>
      </c>
      <c r="AA106" s="12">
        <v>144.97282899999999</v>
      </c>
      <c r="AB106" s="12">
        <v>144.97282899999999</v>
      </c>
      <c r="AC106" s="12">
        <v>144.97282899999999</v>
      </c>
    </row>
    <row r="107" spans="1:29" x14ac:dyDescent="0.25">
      <c r="A107" s="56"/>
      <c r="B107" s="51"/>
      <c r="C107" s="17">
        <v>1600</v>
      </c>
      <c r="D107" s="6">
        <v>122.01087200000001</v>
      </c>
      <c r="E107" s="6">
        <v>144.97282899999999</v>
      </c>
      <c r="F107" s="6">
        <v>144.97282899999999</v>
      </c>
      <c r="G107" s="6">
        <v>144.97282899999999</v>
      </c>
      <c r="H107" s="6">
        <v>144.97282899999999</v>
      </c>
      <c r="I107" s="6">
        <v>144.97282899999999</v>
      </c>
      <c r="U107" s="56"/>
      <c r="V107" s="51"/>
      <c r="W107" s="17">
        <v>1600</v>
      </c>
      <c r="X107" s="12">
        <v>122.01087200000001</v>
      </c>
      <c r="Y107" s="12">
        <v>144.97282899999999</v>
      </c>
      <c r="Z107" s="12">
        <v>144.97282899999999</v>
      </c>
      <c r="AA107" s="12">
        <v>144.97282899999999</v>
      </c>
      <c r="AB107" s="12">
        <v>144.97282899999999</v>
      </c>
      <c r="AC107" s="12">
        <v>144.97282899999999</v>
      </c>
    </row>
    <row r="108" spans="1:29" x14ac:dyDescent="0.25">
      <c r="A108" s="56"/>
      <c r="B108" s="51"/>
      <c r="C108" s="17">
        <v>1800</v>
      </c>
      <c r="D108" s="6">
        <v>113.994568</v>
      </c>
      <c r="E108" s="6">
        <v>144.97282899999999</v>
      </c>
      <c r="F108" s="6">
        <v>144.97282899999999</v>
      </c>
      <c r="G108" s="6">
        <v>144.97282899999999</v>
      </c>
      <c r="H108" s="6">
        <v>144.97282899999999</v>
      </c>
      <c r="I108" s="6">
        <v>144.97282899999999</v>
      </c>
      <c r="U108" s="56"/>
      <c r="V108" s="51"/>
      <c r="W108" s="17">
        <v>1800</v>
      </c>
      <c r="X108" s="12">
        <v>113.994568</v>
      </c>
      <c r="Y108" s="12">
        <v>144.97282899999999</v>
      </c>
      <c r="Z108" s="12">
        <v>144.97282899999999</v>
      </c>
      <c r="AA108" s="12">
        <v>144.97282899999999</v>
      </c>
      <c r="AB108" s="12">
        <v>144.97282899999999</v>
      </c>
      <c r="AC108" s="12">
        <v>144.97282899999999</v>
      </c>
    </row>
    <row r="109" spans="1:29" x14ac:dyDescent="0.25">
      <c r="A109" s="56"/>
      <c r="B109" s="51"/>
      <c r="C109" s="17">
        <v>2000</v>
      </c>
      <c r="D109" s="6">
        <v>104.008154</v>
      </c>
      <c r="E109" s="6">
        <v>144.97282899999999</v>
      </c>
      <c r="F109" s="6">
        <v>144.97282899999999</v>
      </c>
      <c r="G109" s="6">
        <v>144.97282899999999</v>
      </c>
      <c r="H109" s="6">
        <v>144.97282899999999</v>
      </c>
      <c r="I109" s="6">
        <v>144.97282899999999</v>
      </c>
      <c r="U109" s="56"/>
      <c r="V109" s="51"/>
      <c r="W109" s="17">
        <v>2000</v>
      </c>
      <c r="X109" s="12">
        <v>104.008154</v>
      </c>
      <c r="Y109" s="12">
        <v>144.97282899999999</v>
      </c>
      <c r="Z109" s="12">
        <v>144.97282899999999</v>
      </c>
      <c r="AA109" s="12">
        <v>144.97282899999999</v>
      </c>
      <c r="AB109" s="12">
        <v>144.97282899999999</v>
      </c>
      <c r="AC109" s="12">
        <v>144.97282899999999</v>
      </c>
    </row>
    <row r="110" spans="1:29" x14ac:dyDescent="0.25">
      <c r="A110" s="56"/>
      <c r="B110" s="51"/>
      <c r="C110" s="17">
        <v>2200</v>
      </c>
      <c r="D110" s="6">
        <v>91.032611000000003</v>
      </c>
      <c r="E110" s="6">
        <v>144.97282899999999</v>
      </c>
      <c r="F110" s="6">
        <v>144.97282899999999</v>
      </c>
      <c r="G110" s="6">
        <v>144.97282899999999</v>
      </c>
      <c r="H110" s="6">
        <v>144.97282899999999</v>
      </c>
      <c r="I110" s="6">
        <v>144.97282899999999</v>
      </c>
      <c r="U110" s="56"/>
      <c r="V110" s="51"/>
      <c r="W110" s="17">
        <v>2200</v>
      </c>
      <c r="X110" s="12">
        <v>91.032611000000003</v>
      </c>
      <c r="Y110" s="12">
        <v>144.97282899999999</v>
      </c>
      <c r="Z110" s="12">
        <v>144.97282899999999</v>
      </c>
      <c r="AA110" s="12">
        <v>144.97282899999999</v>
      </c>
      <c r="AB110" s="12">
        <v>144.97282899999999</v>
      </c>
      <c r="AC110" s="12">
        <v>144.97282899999999</v>
      </c>
    </row>
    <row r="111" spans="1:29" x14ac:dyDescent="0.25">
      <c r="A111" s="56"/>
      <c r="B111" s="51"/>
      <c r="C111" s="17">
        <v>2400</v>
      </c>
      <c r="D111" s="6">
        <v>80.978262999999998</v>
      </c>
      <c r="E111" s="6">
        <v>144.97282899999999</v>
      </c>
      <c r="F111" s="6">
        <v>144.97282899999999</v>
      </c>
      <c r="G111" s="6">
        <v>144.97282899999999</v>
      </c>
      <c r="H111" s="6">
        <v>144.97282899999999</v>
      </c>
      <c r="I111" s="6">
        <v>144.97282899999999</v>
      </c>
      <c r="U111" s="56"/>
      <c r="V111" s="51"/>
      <c r="W111" s="17">
        <v>2400</v>
      </c>
      <c r="X111" s="12">
        <v>80.978262999999998</v>
      </c>
      <c r="Y111" s="12">
        <v>144.97282899999999</v>
      </c>
      <c r="Z111" s="12">
        <v>144.97282899999999</v>
      </c>
      <c r="AA111" s="12">
        <v>144.97282899999999</v>
      </c>
      <c r="AB111" s="12">
        <v>144.97282899999999</v>
      </c>
      <c r="AC111" s="12">
        <v>144.97282899999999</v>
      </c>
    </row>
    <row r="112" spans="1:29" x14ac:dyDescent="0.25">
      <c r="A112" s="56"/>
      <c r="B112" s="51"/>
      <c r="C112" s="17">
        <v>2600</v>
      </c>
      <c r="D112" s="6">
        <v>75.475544999999997</v>
      </c>
      <c r="E112" s="6">
        <v>144.97282899999999</v>
      </c>
      <c r="F112" s="6">
        <v>144.97282899999999</v>
      </c>
      <c r="G112" s="6">
        <v>144.97282899999999</v>
      </c>
      <c r="H112" s="6">
        <v>144.97282899999999</v>
      </c>
      <c r="I112" s="6">
        <v>144.97282899999999</v>
      </c>
      <c r="U112" s="56"/>
      <c r="V112" s="51"/>
      <c r="W112" s="17">
        <v>2600</v>
      </c>
      <c r="X112" s="12">
        <v>75.475544999999997</v>
      </c>
      <c r="Y112" s="12">
        <v>144.97282899999999</v>
      </c>
      <c r="Z112" s="12">
        <v>144.97282899999999</v>
      </c>
      <c r="AA112" s="12">
        <v>144.97282899999999</v>
      </c>
      <c r="AB112" s="12">
        <v>144.97282899999999</v>
      </c>
      <c r="AC112" s="12">
        <v>144.97282899999999</v>
      </c>
    </row>
    <row r="113" spans="1:39" x14ac:dyDescent="0.25">
      <c r="A113" s="56"/>
      <c r="B113" s="51"/>
      <c r="C113" s="17">
        <v>2800</v>
      </c>
      <c r="D113" s="6">
        <v>70.380436000000003</v>
      </c>
      <c r="E113" s="6">
        <v>144.97282899999999</v>
      </c>
      <c r="F113" s="6">
        <v>144.97282899999999</v>
      </c>
      <c r="G113" s="6">
        <v>144.97282899999999</v>
      </c>
      <c r="H113" s="6">
        <v>144.97282899999999</v>
      </c>
      <c r="I113" s="6">
        <v>144.97282899999999</v>
      </c>
      <c r="U113" s="56"/>
      <c r="V113" s="51"/>
      <c r="W113" s="17">
        <v>2800</v>
      </c>
      <c r="X113" s="12">
        <v>70.380436000000003</v>
      </c>
      <c r="Y113" s="12">
        <v>144.97282899999999</v>
      </c>
      <c r="Z113" s="12">
        <v>144.97282899999999</v>
      </c>
      <c r="AA113" s="12">
        <v>144.97282899999999</v>
      </c>
      <c r="AB113" s="12">
        <v>144.97282899999999</v>
      </c>
      <c r="AC113" s="12">
        <v>144.97282899999999</v>
      </c>
    </row>
    <row r="114" spans="1:39" x14ac:dyDescent="0.25">
      <c r="A114" s="56"/>
      <c r="B114" s="51"/>
      <c r="C114" s="17">
        <v>2900</v>
      </c>
      <c r="D114" s="6">
        <v>67.323370999999995</v>
      </c>
      <c r="E114" s="6">
        <v>144.97282899999999</v>
      </c>
      <c r="F114" s="6">
        <v>144.97282899999999</v>
      </c>
      <c r="G114" s="6">
        <v>144.97282899999999</v>
      </c>
      <c r="H114" s="6">
        <v>144.97282899999999</v>
      </c>
      <c r="I114" s="6">
        <v>144.97282899999999</v>
      </c>
      <c r="U114" s="56"/>
      <c r="V114" s="51"/>
      <c r="W114" s="17">
        <v>2900</v>
      </c>
      <c r="X114" s="12">
        <v>67.323370999999995</v>
      </c>
      <c r="Y114" s="12">
        <v>144.97282899999999</v>
      </c>
      <c r="Z114" s="12">
        <v>144.97282899999999</v>
      </c>
      <c r="AA114" s="12">
        <v>144.97282899999999</v>
      </c>
      <c r="AB114" s="12">
        <v>144.97282899999999</v>
      </c>
      <c r="AC114" s="12">
        <v>144.97282899999999</v>
      </c>
    </row>
    <row r="115" spans="1:39" x14ac:dyDescent="0.25">
      <c r="A115" s="56"/>
      <c r="B115" s="51"/>
      <c r="C115" s="17">
        <v>3000</v>
      </c>
      <c r="D115" s="6">
        <v>64.130436000000003</v>
      </c>
      <c r="E115" s="6">
        <v>144.97282899999999</v>
      </c>
      <c r="F115" s="6">
        <v>144.97282899999999</v>
      </c>
      <c r="G115" s="6">
        <v>144.97282899999999</v>
      </c>
      <c r="H115" s="6">
        <v>144.97282899999999</v>
      </c>
      <c r="I115" s="6">
        <v>144.97282899999999</v>
      </c>
      <c r="U115" s="56"/>
      <c r="V115" s="51"/>
      <c r="W115" s="17">
        <v>3000</v>
      </c>
      <c r="X115" s="12">
        <v>64.130436000000003</v>
      </c>
      <c r="Y115" s="12">
        <v>144.97282899999999</v>
      </c>
      <c r="Z115" s="12">
        <v>144.97282899999999</v>
      </c>
      <c r="AA115" s="12">
        <v>144.97282899999999</v>
      </c>
      <c r="AB115" s="12">
        <v>144.97282899999999</v>
      </c>
      <c r="AC115" s="12">
        <v>144.97282899999999</v>
      </c>
    </row>
    <row r="116" spans="1:39" x14ac:dyDescent="0.25">
      <c r="A116" s="56"/>
      <c r="B116" s="51"/>
      <c r="C116" s="17">
        <v>3200</v>
      </c>
      <c r="D116" s="6">
        <v>59.510871000000002</v>
      </c>
      <c r="E116" s="6">
        <v>144.97282899999999</v>
      </c>
      <c r="F116" s="6">
        <v>144.97282899999999</v>
      </c>
      <c r="G116" s="6">
        <v>144.97282899999999</v>
      </c>
      <c r="H116" s="6">
        <v>144.97282899999999</v>
      </c>
      <c r="I116" s="6">
        <v>144.97282899999999</v>
      </c>
      <c r="U116" s="56"/>
      <c r="V116" s="51"/>
      <c r="W116" s="17">
        <v>3200</v>
      </c>
      <c r="X116" s="12">
        <v>59.510871000000002</v>
      </c>
      <c r="Y116" s="12">
        <v>144.97282899999999</v>
      </c>
      <c r="Z116" s="12">
        <v>144.97282899999999</v>
      </c>
      <c r="AA116" s="12">
        <v>144.97282899999999</v>
      </c>
      <c r="AB116" s="12">
        <v>144.97282899999999</v>
      </c>
      <c r="AC116" s="12">
        <v>144.97282899999999</v>
      </c>
    </row>
    <row r="117" spans="1:39" x14ac:dyDescent="0.25">
      <c r="A117" s="56"/>
      <c r="B117" s="51"/>
      <c r="C117" s="17">
        <v>3250</v>
      </c>
      <c r="D117" s="6">
        <v>57.676631999999998</v>
      </c>
      <c r="E117" s="6">
        <v>144.97282899999999</v>
      </c>
      <c r="F117" s="6">
        <v>144.97282899999999</v>
      </c>
      <c r="G117" s="6">
        <v>144.97282899999999</v>
      </c>
      <c r="H117" s="6">
        <v>144.97282899999999</v>
      </c>
      <c r="I117" s="6">
        <v>144.97282899999999</v>
      </c>
      <c r="U117" s="56"/>
      <c r="V117" s="51"/>
      <c r="W117" s="17">
        <v>3250</v>
      </c>
      <c r="X117" s="12">
        <v>57.676631999999998</v>
      </c>
      <c r="Y117" s="12">
        <v>144.97282899999999</v>
      </c>
      <c r="Z117" s="12">
        <v>144.97282899999999</v>
      </c>
      <c r="AA117" s="12">
        <v>144.97282899999999</v>
      </c>
      <c r="AB117" s="12">
        <v>144.97282899999999</v>
      </c>
      <c r="AC117" s="12">
        <v>144.97282899999999</v>
      </c>
    </row>
    <row r="118" spans="1:39" x14ac:dyDescent="0.25">
      <c r="A118" s="56"/>
      <c r="B118" s="51"/>
      <c r="C118" s="17">
        <v>3600</v>
      </c>
      <c r="D118" s="6">
        <v>57.676631999999998</v>
      </c>
      <c r="E118" s="6">
        <v>144.97282899999999</v>
      </c>
      <c r="F118" s="6">
        <v>144.97282899999999</v>
      </c>
      <c r="G118" s="6">
        <v>144.97282899999999</v>
      </c>
      <c r="H118" s="6">
        <v>144.97282899999999</v>
      </c>
      <c r="I118" s="6">
        <v>144.97282899999999</v>
      </c>
      <c r="U118" s="56"/>
      <c r="V118" s="51"/>
      <c r="W118" s="17">
        <v>3600</v>
      </c>
      <c r="X118" s="12">
        <v>57.676631999999998</v>
      </c>
      <c r="Y118" s="12">
        <v>144.97282899999999</v>
      </c>
      <c r="Z118" s="12">
        <v>144.97282899999999</v>
      </c>
      <c r="AA118" s="12">
        <v>144.97282899999999</v>
      </c>
      <c r="AB118" s="12">
        <v>144.97282899999999</v>
      </c>
      <c r="AC118" s="12">
        <v>144.97282899999999</v>
      </c>
    </row>
    <row r="119" spans="1:39" x14ac:dyDescent="0.25">
      <c r="A119" s="56"/>
      <c r="B119" s="51"/>
      <c r="C119" s="17">
        <v>4000</v>
      </c>
      <c r="D119" s="6">
        <v>0</v>
      </c>
      <c r="E119" s="6">
        <v>144.97282899999999</v>
      </c>
      <c r="F119" s="6">
        <v>144.97282899999999</v>
      </c>
      <c r="G119" s="6">
        <v>144.97282899999999</v>
      </c>
      <c r="H119" s="6">
        <v>144.97282899999999</v>
      </c>
      <c r="I119" s="6">
        <v>144.97282899999999</v>
      </c>
      <c r="U119" s="56"/>
      <c r="V119" s="51"/>
      <c r="W119" s="17">
        <v>4000</v>
      </c>
      <c r="X119" s="12">
        <v>0</v>
      </c>
      <c r="Y119" s="12">
        <v>144.97282899999999</v>
      </c>
      <c r="Z119" s="12">
        <v>144.97282899999999</v>
      </c>
      <c r="AA119" s="12">
        <v>144.97282899999999</v>
      </c>
      <c r="AB119" s="12">
        <v>144.97282899999999</v>
      </c>
      <c r="AC119" s="12">
        <v>144.97282899999999</v>
      </c>
    </row>
    <row r="120" spans="1:39" ht="35.25" customHeight="1" x14ac:dyDescent="0.25">
      <c r="A120" s="56"/>
      <c r="I120" s="9" t="s">
        <v>75</v>
      </c>
      <c r="U120" s="56"/>
    </row>
    <row r="121" spans="1:39" x14ac:dyDescent="0.25">
      <c r="A121" s="56"/>
      <c r="B121" s="51" t="s">
        <v>69</v>
      </c>
      <c r="C121" s="51"/>
      <c r="D121" s="50" t="s">
        <v>68</v>
      </c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U121" s="56"/>
      <c r="V121" s="51" t="s">
        <v>69</v>
      </c>
      <c r="W121" s="51"/>
      <c r="X121" s="50" t="s">
        <v>68</v>
      </c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</row>
    <row r="122" spans="1:39" x14ac:dyDescent="0.25">
      <c r="A122" s="56"/>
      <c r="B122" s="51"/>
      <c r="C122" s="51"/>
      <c r="D122" s="43">
        <v>4.4979999999999999E-2</v>
      </c>
      <c r="E122" s="43">
        <v>4.7969999999999999E-2</v>
      </c>
      <c r="F122" s="43">
        <v>4.999E-2</v>
      </c>
      <c r="G122" s="43">
        <v>5.1999999999999998E-2</v>
      </c>
      <c r="H122" s="43">
        <v>5.4989999999999997E-2</v>
      </c>
      <c r="I122" s="43">
        <v>5.7009999999999998E-2</v>
      </c>
      <c r="J122" s="43">
        <v>0.06</v>
      </c>
      <c r="K122" s="43">
        <v>6.2010000000000003E-2</v>
      </c>
      <c r="L122" s="43">
        <v>9.9979999999999999E-2</v>
      </c>
      <c r="M122" s="43">
        <v>9.9979999999999999E-2</v>
      </c>
      <c r="N122" s="43">
        <v>9.9979999999999999E-2</v>
      </c>
      <c r="O122" s="43">
        <v>9.9979999999999999E-2</v>
      </c>
      <c r="P122" s="43">
        <v>9.9979999999999999E-2</v>
      </c>
      <c r="Q122" s="43">
        <v>9.9979999999999999E-2</v>
      </c>
      <c r="R122" s="43">
        <v>9.9979999999999999E-2</v>
      </c>
      <c r="S122" s="43">
        <v>9.9979999999999999E-2</v>
      </c>
      <c r="U122" s="56"/>
      <c r="V122" s="51"/>
      <c r="W122" s="51"/>
      <c r="X122" s="43">
        <v>4.4979999999999999E-2</v>
      </c>
      <c r="Y122" s="43">
        <v>4.7969999999999999E-2</v>
      </c>
      <c r="Z122" s="43">
        <v>4.999E-2</v>
      </c>
      <c r="AA122" s="43">
        <v>5.1999999999999998E-2</v>
      </c>
      <c r="AB122" s="43">
        <v>5.4989999999999997E-2</v>
      </c>
      <c r="AC122" s="43">
        <v>5.7009999999999998E-2</v>
      </c>
      <c r="AD122" s="43">
        <v>0.06</v>
      </c>
      <c r="AE122" s="43">
        <v>6.2010000000000003E-2</v>
      </c>
      <c r="AF122" s="43">
        <v>9.9979999999999999E-2</v>
      </c>
      <c r="AG122" s="43">
        <v>9.9979999999999999E-2</v>
      </c>
      <c r="AH122" s="43">
        <v>9.9979999999999999E-2</v>
      </c>
      <c r="AI122" s="43">
        <v>9.9979999999999999E-2</v>
      </c>
      <c r="AJ122" s="43">
        <v>9.9979999999999999E-2</v>
      </c>
      <c r="AK122" s="43">
        <v>9.9979999999999999E-2</v>
      </c>
      <c r="AL122" s="43">
        <v>9.9979999999999999E-2</v>
      </c>
      <c r="AM122" s="43">
        <v>9.9979999999999999E-2</v>
      </c>
    </row>
    <row r="123" spans="1:39" x14ac:dyDescent="0.25">
      <c r="A123" s="56"/>
      <c r="B123" s="51" t="s">
        <v>7</v>
      </c>
      <c r="C123" s="17">
        <v>750</v>
      </c>
      <c r="D123" s="6">
        <v>69.972825</v>
      </c>
      <c r="E123" s="6">
        <v>69.972825</v>
      </c>
      <c r="F123" s="6">
        <v>69.972825</v>
      </c>
      <c r="G123" s="6">
        <v>69.972825</v>
      </c>
      <c r="H123" s="6">
        <v>69.972825</v>
      </c>
      <c r="I123" s="6">
        <v>73.233694999999997</v>
      </c>
      <c r="J123" s="6">
        <v>83.016304000000005</v>
      </c>
      <c r="K123" s="6">
        <v>94.972825</v>
      </c>
      <c r="L123" s="6">
        <v>144.972825</v>
      </c>
      <c r="M123" s="6">
        <v>144.972825</v>
      </c>
      <c r="N123" s="6">
        <v>144.972825</v>
      </c>
      <c r="O123" s="6">
        <v>144.972825</v>
      </c>
      <c r="P123" s="6">
        <v>144.972825</v>
      </c>
      <c r="Q123" s="6">
        <v>144.972825</v>
      </c>
      <c r="R123" s="6">
        <v>144.972825</v>
      </c>
      <c r="S123" s="6">
        <v>144.972825</v>
      </c>
      <c r="U123" s="56"/>
      <c r="V123" s="51" t="s">
        <v>7</v>
      </c>
      <c r="W123" s="17">
        <v>750</v>
      </c>
      <c r="X123" s="12">
        <v>69.972825</v>
      </c>
      <c r="Y123" s="12">
        <v>69.972825</v>
      </c>
      <c r="Z123" s="12">
        <v>69.972825</v>
      </c>
      <c r="AA123" s="12">
        <v>69.972825</v>
      </c>
      <c r="AB123" s="12">
        <v>69.972825</v>
      </c>
      <c r="AC123" s="12">
        <v>73.233694999999997</v>
      </c>
      <c r="AD123" s="12">
        <v>83.016304000000005</v>
      </c>
      <c r="AE123" s="12">
        <v>94.972825</v>
      </c>
      <c r="AF123" s="12">
        <v>144.972825</v>
      </c>
      <c r="AG123" s="12">
        <v>144.972825</v>
      </c>
      <c r="AH123" s="12">
        <v>144.972825</v>
      </c>
      <c r="AI123" s="12">
        <v>144.972825</v>
      </c>
      <c r="AJ123" s="12">
        <v>144.972825</v>
      </c>
      <c r="AK123" s="12">
        <v>144.972825</v>
      </c>
      <c r="AL123" s="12">
        <v>144.972825</v>
      </c>
      <c r="AM123" s="12">
        <v>144.972825</v>
      </c>
    </row>
    <row r="124" spans="1:39" x14ac:dyDescent="0.25">
      <c r="A124" s="56"/>
      <c r="B124" s="51"/>
      <c r="C124" s="17">
        <v>800</v>
      </c>
      <c r="D124" s="6">
        <v>69.972825</v>
      </c>
      <c r="E124" s="6">
        <v>69.972825</v>
      </c>
      <c r="F124" s="6">
        <v>69.972825</v>
      </c>
      <c r="G124" s="6">
        <v>69.972825</v>
      </c>
      <c r="H124" s="6">
        <v>69.972825</v>
      </c>
      <c r="I124" s="6">
        <v>73.233694999999997</v>
      </c>
      <c r="J124" s="6">
        <v>83.016304000000005</v>
      </c>
      <c r="K124" s="6">
        <v>97.010869</v>
      </c>
      <c r="L124" s="6">
        <v>144.972825</v>
      </c>
      <c r="M124" s="6">
        <v>144.972825</v>
      </c>
      <c r="N124" s="6">
        <v>144.972825</v>
      </c>
      <c r="O124" s="6">
        <v>144.972825</v>
      </c>
      <c r="P124" s="6">
        <v>144.972825</v>
      </c>
      <c r="Q124" s="6">
        <v>144.972825</v>
      </c>
      <c r="R124" s="6">
        <v>144.972825</v>
      </c>
      <c r="S124" s="6">
        <v>144.972825</v>
      </c>
      <c r="U124" s="56"/>
      <c r="V124" s="51"/>
      <c r="W124" s="17">
        <v>800</v>
      </c>
      <c r="X124" s="12">
        <v>69.972825</v>
      </c>
      <c r="Y124" s="12">
        <v>69.972825</v>
      </c>
      <c r="Z124" s="12">
        <v>69.972825</v>
      </c>
      <c r="AA124" s="12">
        <v>69.972825</v>
      </c>
      <c r="AB124" s="12">
        <v>69.972825</v>
      </c>
      <c r="AC124" s="12">
        <v>73.233694999999997</v>
      </c>
      <c r="AD124" s="12">
        <v>83.016304000000005</v>
      </c>
      <c r="AE124" s="12">
        <v>97.010869</v>
      </c>
      <c r="AF124" s="12">
        <v>144.972825</v>
      </c>
      <c r="AG124" s="12">
        <v>144.972825</v>
      </c>
      <c r="AH124" s="12">
        <v>144.972825</v>
      </c>
      <c r="AI124" s="12">
        <v>144.972825</v>
      </c>
      <c r="AJ124" s="12">
        <v>144.972825</v>
      </c>
      <c r="AK124" s="12">
        <v>144.972825</v>
      </c>
      <c r="AL124" s="12">
        <v>144.972825</v>
      </c>
      <c r="AM124" s="12">
        <v>144.972825</v>
      </c>
    </row>
    <row r="125" spans="1:39" x14ac:dyDescent="0.25">
      <c r="A125" s="56"/>
      <c r="B125" s="51"/>
      <c r="C125" s="17">
        <v>900</v>
      </c>
      <c r="D125" s="6">
        <v>69.972825</v>
      </c>
      <c r="E125" s="6">
        <v>69.972825</v>
      </c>
      <c r="F125" s="6">
        <v>69.972825</v>
      </c>
      <c r="G125" s="6">
        <v>69.972825</v>
      </c>
      <c r="H125" s="6">
        <v>74.999999000000003</v>
      </c>
      <c r="I125" s="6">
        <v>76.970107999999996</v>
      </c>
      <c r="J125" s="6">
        <v>84.986412000000001</v>
      </c>
      <c r="K125" s="6">
        <v>104.008151</v>
      </c>
      <c r="L125" s="6">
        <v>144.972825</v>
      </c>
      <c r="M125" s="6">
        <v>144.972825</v>
      </c>
      <c r="N125" s="6">
        <v>144.972825</v>
      </c>
      <c r="O125" s="6">
        <v>144.972825</v>
      </c>
      <c r="P125" s="6">
        <v>144.972825</v>
      </c>
      <c r="Q125" s="6">
        <v>144.972825</v>
      </c>
      <c r="R125" s="6">
        <v>144.972825</v>
      </c>
      <c r="S125" s="6">
        <v>144.972825</v>
      </c>
      <c r="U125" s="56"/>
      <c r="V125" s="51"/>
      <c r="W125" s="17">
        <v>900</v>
      </c>
      <c r="X125" s="12">
        <v>69.972825</v>
      </c>
      <c r="Y125" s="12">
        <v>69.972825</v>
      </c>
      <c r="Z125" s="12">
        <v>69.972825</v>
      </c>
      <c r="AA125" s="12">
        <v>69.972825</v>
      </c>
      <c r="AB125" s="12">
        <v>74.999999000000003</v>
      </c>
      <c r="AC125" s="12">
        <v>76.970107999999996</v>
      </c>
      <c r="AD125" s="12">
        <v>84.986412000000001</v>
      </c>
      <c r="AE125" s="12">
        <v>104.008151</v>
      </c>
      <c r="AF125" s="12">
        <v>144.972825</v>
      </c>
      <c r="AG125" s="12">
        <v>144.972825</v>
      </c>
      <c r="AH125" s="12">
        <v>144.972825</v>
      </c>
      <c r="AI125" s="12">
        <v>144.972825</v>
      </c>
      <c r="AJ125" s="12">
        <v>144.972825</v>
      </c>
      <c r="AK125" s="12">
        <v>144.972825</v>
      </c>
      <c r="AL125" s="12">
        <v>144.972825</v>
      </c>
      <c r="AM125" s="12">
        <v>144.972825</v>
      </c>
    </row>
    <row r="126" spans="1:39" x14ac:dyDescent="0.25">
      <c r="A126" s="56"/>
      <c r="B126" s="51"/>
      <c r="C126" s="17">
        <v>1000</v>
      </c>
      <c r="D126" s="6">
        <v>68.002717000000004</v>
      </c>
      <c r="E126" s="6">
        <v>68.002717000000004</v>
      </c>
      <c r="F126" s="6">
        <v>68.002717000000004</v>
      </c>
      <c r="G126" s="6">
        <v>68.002717000000004</v>
      </c>
      <c r="H126" s="6">
        <v>76.970107999999996</v>
      </c>
      <c r="I126" s="6">
        <v>84.986412000000001</v>
      </c>
      <c r="J126" s="6">
        <v>84.986412000000001</v>
      </c>
      <c r="K126" s="6">
        <v>101.970108</v>
      </c>
      <c r="L126" s="6">
        <v>144.972825</v>
      </c>
      <c r="M126" s="6">
        <v>144.972825</v>
      </c>
      <c r="N126" s="6">
        <v>144.972825</v>
      </c>
      <c r="O126" s="6">
        <v>144.972825</v>
      </c>
      <c r="P126" s="6">
        <v>144.972825</v>
      </c>
      <c r="Q126" s="6">
        <v>144.972825</v>
      </c>
      <c r="R126" s="6">
        <v>144.972825</v>
      </c>
      <c r="S126" s="6">
        <v>144.972825</v>
      </c>
      <c r="U126" s="56"/>
      <c r="V126" s="51"/>
      <c r="W126" s="17">
        <v>1000</v>
      </c>
      <c r="X126" s="12">
        <v>68.002717000000004</v>
      </c>
      <c r="Y126" s="12">
        <v>68.002717000000004</v>
      </c>
      <c r="Z126" s="12">
        <v>68.002717000000004</v>
      </c>
      <c r="AA126" s="12">
        <v>68.002717000000004</v>
      </c>
      <c r="AB126" s="12">
        <v>76.970107999999996</v>
      </c>
      <c r="AC126" s="12">
        <v>84.986412000000001</v>
      </c>
      <c r="AD126" s="12">
        <v>84.986412000000001</v>
      </c>
      <c r="AE126" s="12">
        <v>101.970108</v>
      </c>
      <c r="AF126" s="12">
        <v>144.972825</v>
      </c>
      <c r="AG126" s="12">
        <v>144.972825</v>
      </c>
      <c r="AH126" s="12">
        <v>144.972825</v>
      </c>
      <c r="AI126" s="12">
        <v>144.972825</v>
      </c>
      <c r="AJ126" s="12">
        <v>144.972825</v>
      </c>
      <c r="AK126" s="12">
        <v>144.972825</v>
      </c>
      <c r="AL126" s="12">
        <v>144.972825</v>
      </c>
      <c r="AM126" s="12">
        <v>144.972825</v>
      </c>
    </row>
    <row r="127" spans="1:39" x14ac:dyDescent="0.25">
      <c r="A127" s="56"/>
      <c r="B127" s="51"/>
      <c r="C127" s="17">
        <v>1200</v>
      </c>
      <c r="D127" s="6">
        <v>76.970107999999996</v>
      </c>
      <c r="E127" s="6">
        <v>81.997281999999998</v>
      </c>
      <c r="F127" s="6">
        <v>83.016304000000005</v>
      </c>
      <c r="G127" s="6">
        <v>84.986412000000001</v>
      </c>
      <c r="H127" s="6">
        <v>95.991847000000007</v>
      </c>
      <c r="I127" s="6">
        <v>95.991847000000007</v>
      </c>
      <c r="J127" s="6">
        <v>101.494564</v>
      </c>
      <c r="K127" s="6">
        <v>111.00543399999999</v>
      </c>
      <c r="L127" s="6">
        <v>144.972825</v>
      </c>
      <c r="M127" s="6">
        <v>144.972825</v>
      </c>
      <c r="N127" s="6">
        <v>144.972825</v>
      </c>
      <c r="O127" s="6">
        <v>144.972825</v>
      </c>
      <c r="P127" s="6">
        <v>144.972825</v>
      </c>
      <c r="Q127" s="6">
        <v>144.972825</v>
      </c>
      <c r="R127" s="6">
        <v>144.972825</v>
      </c>
      <c r="S127" s="6">
        <v>144.972825</v>
      </c>
      <c r="U127" s="56"/>
      <c r="V127" s="51"/>
      <c r="W127" s="17">
        <v>1200</v>
      </c>
      <c r="X127" s="12">
        <v>76.970107999999996</v>
      </c>
      <c r="Y127" s="12">
        <v>81.997281999999998</v>
      </c>
      <c r="Z127" s="12">
        <v>83.016304000000005</v>
      </c>
      <c r="AA127" s="12">
        <v>84.986412000000001</v>
      </c>
      <c r="AB127" s="12">
        <v>95.991847000000007</v>
      </c>
      <c r="AC127" s="12">
        <v>95.991847000000007</v>
      </c>
      <c r="AD127" s="12">
        <v>101.494564</v>
      </c>
      <c r="AE127" s="12">
        <v>111.00543399999999</v>
      </c>
      <c r="AF127" s="12">
        <v>144.972825</v>
      </c>
      <c r="AG127" s="12">
        <v>144.972825</v>
      </c>
      <c r="AH127" s="12">
        <v>144.972825</v>
      </c>
      <c r="AI127" s="12">
        <v>144.972825</v>
      </c>
      <c r="AJ127" s="12">
        <v>144.972825</v>
      </c>
      <c r="AK127" s="12">
        <v>144.972825</v>
      </c>
      <c r="AL127" s="12">
        <v>144.972825</v>
      </c>
      <c r="AM127" s="12">
        <v>144.972825</v>
      </c>
    </row>
    <row r="128" spans="1:39" x14ac:dyDescent="0.25">
      <c r="A128" s="56"/>
      <c r="B128" s="51"/>
      <c r="C128" s="17">
        <v>1400</v>
      </c>
      <c r="D128" s="6">
        <v>98.029889999999995</v>
      </c>
      <c r="E128" s="6">
        <v>98.029889999999995</v>
      </c>
      <c r="F128" s="6">
        <v>99.999999000000003</v>
      </c>
      <c r="G128" s="6">
        <v>102.98913</v>
      </c>
      <c r="H128" s="6">
        <v>106.997282</v>
      </c>
      <c r="I128" s="6">
        <v>106.997282</v>
      </c>
      <c r="J128" s="6">
        <v>112.432064</v>
      </c>
      <c r="K128" s="6">
        <v>112.432064</v>
      </c>
      <c r="L128" s="6">
        <v>144.972825</v>
      </c>
      <c r="M128" s="6">
        <v>144.972825</v>
      </c>
      <c r="N128" s="6">
        <v>144.972825</v>
      </c>
      <c r="O128" s="6">
        <v>144.972825</v>
      </c>
      <c r="P128" s="6">
        <v>144.972825</v>
      </c>
      <c r="Q128" s="6">
        <v>144.972825</v>
      </c>
      <c r="R128" s="6">
        <v>144.972825</v>
      </c>
      <c r="S128" s="6">
        <v>144.972825</v>
      </c>
      <c r="U128" s="56"/>
      <c r="V128" s="51"/>
      <c r="W128" s="17">
        <v>1400</v>
      </c>
      <c r="X128" s="12">
        <v>98.029889999999995</v>
      </c>
      <c r="Y128" s="12">
        <v>98.029889999999995</v>
      </c>
      <c r="Z128" s="12">
        <v>99.999999000000003</v>
      </c>
      <c r="AA128" s="12">
        <v>102.98913</v>
      </c>
      <c r="AB128" s="12">
        <v>106.997282</v>
      </c>
      <c r="AC128" s="12">
        <v>106.997282</v>
      </c>
      <c r="AD128" s="12">
        <v>112.432064</v>
      </c>
      <c r="AE128" s="12">
        <v>112.432064</v>
      </c>
      <c r="AF128" s="12">
        <v>144.972825</v>
      </c>
      <c r="AG128" s="12">
        <v>144.972825</v>
      </c>
      <c r="AH128" s="12">
        <v>144.972825</v>
      </c>
      <c r="AI128" s="12">
        <v>144.972825</v>
      </c>
      <c r="AJ128" s="12">
        <v>144.972825</v>
      </c>
      <c r="AK128" s="12">
        <v>144.972825</v>
      </c>
      <c r="AL128" s="12">
        <v>144.972825</v>
      </c>
      <c r="AM128" s="12">
        <v>144.972825</v>
      </c>
    </row>
    <row r="129" spans="1:39" x14ac:dyDescent="0.25">
      <c r="A129" s="56"/>
      <c r="B129" s="51"/>
      <c r="C129" s="17">
        <v>1600</v>
      </c>
      <c r="D129" s="6">
        <v>119.633151</v>
      </c>
      <c r="E129" s="6">
        <v>121.059782</v>
      </c>
      <c r="F129" s="6">
        <v>123.02988999999999</v>
      </c>
      <c r="G129" s="6">
        <v>123.02988999999999</v>
      </c>
      <c r="H129" s="6">
        <v>123.02988999999999</v>
      </c>
      <c r="I129" s="6">
        <v>123.02988999999999</v>
      </c>
      <c r="J129" s="6">
        <v>123.02988999999999</v>
      </c>
      <c r="K129" s="6">
        <v>123.02988999999999</v>
      </c>
      <c r="L129" s="6">
        <v>144.972825</v>
      </c>
      <c r="M129" s="6">
        <v>144.972825</v>
      </c>
      <c r="N129" s="6">
        <v>144.972825</v>
      </c>
      <c r="O129" s="6">
        <v>144.972825</v>
      </c>
      <c r="P129" s="6">
        <v>144.972825</v>
      </c>
      <c r="Q129" s="6">
        <v>144.972825</v>
      </c>
      <c r="R129" s="6">
        <v>144.972825</v>
      </c>
      <c r="S129" s="6">
        <v>144.972825</v>
      </c>
      <c r="U129" s="56"/>
      <c r="V129" s="51"/>
      <c r="W129" s="17">
        <v>1600</v>
      </c>
      <c r="X129" s="12">
        <v>119.633151</v>
      </c>
      <c r="Y129" s="12">
        <v>121.059782</v>
      </c>
      <c r="Z129" s="12">
        <v>123.02988999999999</v>
      </c>
      <c r="AA129" s="12">
        <v>123.02988999999999</v>
      </c>
      <c r="AB129" s="12">
        <v>123.02988999999999</v>
      </c>
      <c r="AC129" s="12">
        <v>123.02988999999999</v>
      </c>
      <c r="AD129" s="12">
        <v>123.02988999999999</v>
      </c>
      <c r="AE129" s="12">
        <v>123.02988999999999</v>
      </c>
      <c r="AF129" s="12">
        <v>144.972825</v>
      </c>
      <c r="AG129" s="12">
        <v>144.972825</v>
      </c>
      <c r="AH129" s="12">
        <v>144.972825</v>
      </c>
      <c r="AI129" s="12">
        <v>144.972825</v>
      </c>
      <c r="AJ129" s="12">
        <v>144.972825</v>
      </c>
      <c r="AK129" s="12">
        <v>144.972825</v>
      </c>
      <c r="AL129" s="12">
        <v>144.972825</v>
      </c>
      <c r="AM129" s="12">
        <v>144.972825</v>
      </c>
    </row>
    <row r="130" spans="1:39" x14ac:dyDescent="0.25">
      <c r="A130" s="56"/>
      <c r="B130" s="51"/>
      <c r="C130" s="17">
        <v>1800</v>
      </c>
      <c r="D130" s="6">
        <v>118.749999</v>
      </c>
      <c r="E130" s="6">
        <v>126.019021</v>
      </c>
      <c r="F130" s="6">
        <v>126.019021</v>
      </c>
      <c r="G130" s="6">
        <v>126.019021</v>
      </c>
      <c r="H130" s="6">
        <v>126.019021</v>
      </c>
      <c r="I130" s="6">
        <v>126.019021</v>
      </c>
      <c r="J130" s="6">
        <v>126.019021</v>
      </c>
      <c r="K130" s="6">
        <v>126.019021</v>
      </c>
      <c r="L130" s="6">
        <v>144.972825</v>
      </c>
      <c r="M130" s="6">
        <v>144.972825</v>
      </c>
      <c r="N130" s="6">
        <v>144.972825</v>
      </c>
      <c r="O130" s="6">
        <v>144.972825</v>
      </c>
      <c r="P130" s="6">
        <v>144.972825</v>
      </c>
      <c r="Q130" s="6">
        <v>144.972825</v>
      </c>
      <c r="R130" s="6">
        <v>144.972825</v>
      </c>
      <c r="S130" s="6">
        <v>144.972825</v>
      </c>
      <c r="U130" s="56"/>
      <c r="V130" s="51"/>
      <c r="W130" s="17">
        <v>1800</v>
      </c>
      <c r="X130" s="12">
        <v>118.749999</v>
      </c>
      <c r="Y130" s="12">
        <v>126.019021</v>
      </c>
      <c r="Z130" s="12">
        <v>126.019021</v>
      </c>
      <c r="AA130" s="12">
        <v>126.019021</v>
      </c>
      <c r="AB130" s="12">
        <v>126.019021</v>
      </c>
      <c r="AC130" s="12">
        <v>126.019021</v>
      </c>
      <c r="AD130" s="12">
        <v>126.019021</v>
      </c>
      <c r="AE130" s="12">
        <v>126.019021</v>
      </c>
      <c r="AF130" s="12">
        <v>144.972825</v>
      </c>
      <c r="AG130" s="12">
        <v>144.972825</v>
      </c>
      <c r="AH130" s="12">
        <v>144.972825</v>
      </c>
      <c r="AI130" s="12">
        <v>144.972825</v>
      </c>
      <c r="AJ130" s="12">
        <v>144.972825</v>
      </c>
      <c r="AK130" s="12">
        <v>144.972825</v>
      </c>
      <c r="AL130" s="12">
        <v>144.972825</v>
      </c>
      <c r="AM130" s="12">
        <v>144.972825</v>
      </c>
    </row>
    <row r="131" spans="1:39" x14ac:dyDescent="0.25">
      <c r="A131" s="56"/>
      <c r="B131" s="51"/>
      <c r="C131" s="17">
        <v>2000</v>
      </c>
      <c r="D131" s="6">
        <v>121.73912900000001</v>
      </c>
      <c r="E131" s="6">
        <v>125.543477</v>
      </c>
      <c r="F131" s="6">
        <v>126.29076000000001</v>
      </c>
      <c r="G131" s="6">
        <v>126.970108</v>
      </c>
      <c r="H131" s="6">
        <v>130.97826000000001</v>
      </c>
      <c r="I131" s="6">
        <v>130.97826000000001</v>
      </c>
      <c r="J131" s="6">
        <v>130.97826000000001</v>
      </c>
      <c r="K131" s="6">
        <v>130.97826000000001</v>
      </c>
      <c r="L131" s="6">
        <v>144.972825</v>
      </c>
      <c r="M131" s="6">
        <v>144.972825</v>
      </c>
      <c r="N131" s="6">
        <v>144.972825</v>
      </c>
      <c r="O131" s="6">
        <v>144.972825</v>
      </c>
      <c r="P131" s="6">
        <v>144.972825</v>
      </c>
      <c r="Q131" s="6">
        <v>144.972825</v>
      </c>
      <c r="R131" s="6">
        <v>144.972825</v>
      </c>
      <c r="S131" s="6">
        <v>144.972825</v>
      </c>
      <c r="U131" s="56"/>
      <c r="V131" s="51"/>
      <c r="W131" s="17">
        <v>2000</v>
      </c>
      <c r="X131" s="12">
        <v>121.73912900000001</v>
      </c>
      <c r="Y131" s="12">
        <v>125.543477</v>
      </c>
      <c r="Z131" s="12">
        <v>126.29076000000001</v>
      </c>
      <c r="AA131" s="12">
        <v>126.970108</v>
      </c>
      <c r="AB131" s="12">
        <v>130.97826000000001</v>
      </c>
      <c r="AC131" s="12">
        <v>130.97826000000001</v>
      </c>
      <c r="AD131" s="12">
        <v>130.97826000000001</v>
      </c>
      <c r="AE131" s="12">
        <v>130.97826000000001</v>
      </c>
      <c r="AF131" s="12">
        <v>144.972825</v>
      </c>
      <c r="AG131" s="12">
        <v>144.972825</v>
      </c>
      <c r="AH131" s="12">
        <v>144.972825</v>
      </c>
      <c r="AI131" s="12">
        <v>144.972825</v>
      </c>
      <c r="AJ131" s="12">
        <v>144.972825</v>
      </c>
      <c r="AK131" s="12">
        <v>144.972825</v>
      </c>
      <c r="AL131" s="12">
        <v>144.972825</v>
      </c>
      <c r="AM131" s="12">
        <v>144.972825</v>
      </c>
    </row>
    <row r="132" spans="1:39" x14ac:dyDescent="0.25">
      <c r="A132" s="56"/>
      <c r="B132" s="51"/>
      <c r="C132" s="17">
        <v>2200</v>
      </c>
      <c r="D132" s="6">
        <v>120.788042</v>
      </c>
      <c r="E132" s="6">
        <v>128.26086799999999</v>
      </c>
      <c r="F132" s="6">
        <v>131.589673</v>
      </c>
      <c r="G132" s="6">
        <v>134.986412</v>
      </c>
      <c r="H132" s="6">
        <v>137.02445499999999</v>
      </c>
      <c r="I132" s="6">
        <v>137.02445499999999</v>
      </c>
      <c r="J132" s="6">
        <v>137.02445499999999</v>
      </c>
      <c r="K132" s="6">
        <v>137.02445499999999</v>
      </c>
      <c r="L132" s="6">
        <v>144.972825</v>
      </c>
      <c r="M132" s="6">
        <v>144.972825</v>
      </c>
      <c r="N132" s="6">
        <v>144.972825</v>
      </c>
      <c r="O132" s="6">
        <v>144.972825</v>
      </c>
      <c r="P132" s="6">
        <v>144.972825</v>
      </c>
      <c r="Q132" s="6">
        <v>144.972825</v>
      </c>
      <c r="R132" s="6">
        <v>144.972825</v>
      </c>
      <c r="S132" s="6">
        <v>144.972825</v>
      </c>
      <c r="U132" s="56"/>
      <c r="V132" s="51"/>
      <c r="W132" s="17">
        <v>2200</v>
      </c>
      <c r="X132" s="12">
        <v>120.788042</v>
      </c>
      <c r="Y132" s="12">
        <v>128.26086799999999</v>
      </c>
      <c r="Z132" s="12">
        <v>131.589673</v>
      </c>
      <c r="AA132" s="12">
        <v>134.986412</v>
      </c>
      <c r="AB132" s="12">
        <v>137.02445499999999</v>
      </c>
      <c r="AC132" s="12">
        <v>137.02445499999999</v>
      </c>
      <c r="AD132" s="12">
        <v>137.02445499999999</v>
      </c>
      <c r="AE132" s="12">
        <v>137.02445499999999</v>
      </c>
      <c r="AF132" s="12">
        <v>144.972825</v>
      </c>
      <c r="AG132" s="12">
        <v>144.972825</v>
      </c>
      <c r="AH132" s="12">
        <v>144.972825</v>
      </c>
      <c r="AI132" s="12">
        <v>144.972825</v>
      </c>
      <c r="AJ132" s="12">
        <v>144.972825</v>
      </c>
      <c r="AK132" s="12">
        <v>144.972825</v>
      </c>
      <c r="AL132" s="12">
        <v>144.972825</v>
      </c>
      <c r="AM132" s="12">
        <v>144.972825</v>
      </c>
    </row>
    <row r="133" spans="1:39" x14ac:dyDescent="0.25">
      <c r="A133" s="56"/>
      <c r="B133" s="51"/>
      <c r="C133" s="17">
        <v>2400</v>
      </c>
      <c r="D133" s="6">
        <v>112.499999</v>
      </c>
      <c r="E133" s="6">
        <v>119.021738</v>
      </c>
      <c r="F133" s="6">
        <v>122.010868</v>
      </c>
      <c r="G133" s="6">
        <v>124.999999</v>
      </c>
      <c r="H133" s="6">
        <v>137.02445499999999</v>
      </c>
      <c r="I133" s="6">
        <v>137.02445499999999</v>
      </c>
      <c r="J133" s="6">
        <v>137.02445499999999</v>
      </c>
      <c r="K133" s="6">
        <v>137.02445499999999</v>
      </c>
      <c r="L133" s="6">
        <v>144.972825</v>
      </c>
      <c r="M133" s="6">
        <v>144.972825</v>
      </c>
      <c r="N133" s="6">
        <v>144.972825</v>
      </c>
      <c r="O133" s="6">
        <v>144.972825</v>
      </c>
      <c r="P133" s="6">
        <v>144.972825</v>
      </c>
      <c r="Q133" s="6">
        <v>144.972825</v>
      </c>
      <c r="R133" s="6">
        <v>144.972825</v>
      </c>
      <c r="S133" s="6">
        <v>144.972825</v>
      </c>
      <c r="U133" s="56"/>
      <c r="V133" s="51"/>
      <c r="W133" s="17">
        <v>2400</v>
      </c>
      <c r="X133" s="12">
        <v>112.499999</v>
      </c>
      <c r="Y133" s="12">
        <v>119.021738</v>
      </c>
      <c r="Z133" s="12">
        <v>122.010868</v>
      </c>
      <c r="AA133" s="12">
        <v>124.999999</v>
      </c>
      <c r="AB133" s="12">
        <v>137.02445499999999</v>
      </c>
      <c r="AC133" s="12">
        <v>137.02445499999999</v>
      </c>
      <c r="AD133" s="12">
        <v>137.02445499999999</v>
      </c>
      <c r="AE133" s="12">
        <v>137.02445499999999</v>
      </c>
      <c r="AF133" s="12">
        <v>144.972825</v>
      </c>
      <c r="AG133" s="12">
        <v>144.972825</v>
      </c>
      <c r="AH133" s="12">
        <v>144.972825</v>
      </c>
      <c r="AI133" s="12">
        <v>144.972825</v>
      </c>
      <c r="AJ133" s="12">
        <v>144.972825</v>
      </c>
      <c r="AK133" s="12">
        <v>144.972825</v>
      </c>
      <c r="AL133" s="12">
        <v>144.972825</v>
      </c>
      <c r="AM133" s="12">
        <v>144.972825</v>
      </c>
    </row>
    <row r="134" spans="1:39" x14ac:dyDescent="0.25">
      <c r="A134" s="56"/>
      <c r="B134" s="51"/>
      <c r="C134" s="17">
        <v>2600</v>
      </c>
      <c r="D134" s="6">
        <v>110.19021600000001</v>
      </c>
      <c r="E134" s="6">
        <v>113.994564</v>
      </c>
      <c r="F134" s="6">
        <v>117.934782</v>
      </c>
      <c r="G134" s="6">
        <v>121.94293399999999</v>
      </c>
      <c r="H134" s="6">
        <v>136.00543400000001</v>
      </c>
      <c r="I134" s="6">
        <v>137.97554199999999</v>
      </c>
      <c r="J134" s="6">
        <v>137.97554199999999</v>
      </c>
      <c r="K134" s="6">
        <v>137.97554199999999</v>
      </c>
      <c r="L134" s="6">
        <v>144.972825</v>
      </c>
      <c r="M134" s="6">
        <v>144.972825</v>
      </c>
      <c r="N134" s="6">
        <v>144.972825</v>
      </c>
      <c r="O134" s="6">
        <v>144.972825</v>
      </c>
      <c r="P134" s="6">
        <v>144.972825</v>
      </c>
      <c r="Q134" s="6">
        <v>144.972825</v>
      </c>
      <c r="R134" s="6">
        <v>144.972825</v>
      </c>
      <c r="S134" s="6">
        <v>144.972825</v>
      </c>
      <c r="U134" s="56"/>
      <c r="V134" s="51"/>
      <c r="W134" s="17">
        <v>2600</v>
      </c>
      <c r="X134" s="12">
        <v>110.19021600000001</v>
      </c>
      <c r="Y134" s="12">
        <v>113.994564</v>
      </c>
      <c r="Z134" s="12">
        <v>117.934782</v>
      </c>
      <c r="AA134" s="12">
        <v>121.94293399999999</v>
      </c>
      <c r="AB134" s="12">
        <v>136.00543400000001</v>
      </c>
      <c r="AC134" s="12">
        <v>137.97554199999999</v>
      </c>
      <c r="AD134" s="12">
        <v>137.97554199999999</v>
      </c>
      <c r="AE134" s="12">
        <v>137.97554199999999</v>
      </c>
      <c r="AF134" s="12">
        <v>144.972825</v>
      </c>
      <c r="AG134" s="12">
        <v>144.972825</v>
      </c>
      <c r="AH134" s="12">
        <v>144.972825</v>
      </c>
      <c r="AI134" s="12">
        <v>144.972825</v>
      </c>
      <c r="AJ134" s="12">
        <v>144.972825</v>
      </c>
      <c r="AK134" s="12">
        <v>144.972825</v>
      </c>
      <c r="AL134" s="12">
        <v>144.972825</v>
      </c>
      <c r="AM134" s="12">
        <v>144.972825</v>
      </c>
    </row>
    <row r="135" spans="1:39" x14ac:dyDescent="0.25">
      <c r="A135" s="56"/>
      <c r="B135" s="51"/>
      <c r="C135" s="17">
        <v>2700</v>
      </c>
      <c r="D135" s="6">
        <v>105.706521</v>
      </c>
      <c r="E135" s="6">
        <v>110.733695</v>
      </c>
      <c r="F135" s="6">
        <v>117.527173</v>
      </c>
      <c r="G135" s="6">
        <v>122.010868</v>
      </c>
      <c r="H135" s="6">
        <v>133.96738999999999</v>
      </c>
      <c r="I135" s="6">
        <v>140.013586</v>
      </c>
      <c r="J135" s="6">
        <v>140.013586</v>
      </c>
      <c r="K135" s="6">
        <v>140.013586</v>
      </c>
      <c r="L135" s="6">
        <v>144.972825</v>
      </c>
      <c r="M135" s="6">
        <v>144.972825</v>
      </c>
      <c r="N135" s="6">
        <v>144.972825</v>
      </c>
      <c r="O135" s="6">
        <v>144.972825</v>
      </c>
      <c r="P135" s="6">
        <v>144.972825</v>
      </c>
      <c r="Q135" s="6">
        <v>144.972825</v>
      </c>
      <c r="R135" s="6">
        <v>144.972825</v>
      </c>
      <c r="S135" s="6">
        <v>144.972825</v>
      </c>
      <c r="U135" s="56"/>
      <c r="V135" s="51"/>
      <c r="W135" s="17">
        <v>2700</v>
      </c>
      <c r="X135" s="12">
        <v>105.706521</v>
      </c>
      <c r="Y135" s="12">
        <v>110.733695</v>
      </c>
      <c r="Z135" s="12">
        <v>117.527173</v>
      </c>
      <c r="AA135" s="12">
        <v>122.010868</v>
      </c>
      <c r="AB135" s="12">
        <v>133.96738999999999</v>
      </c>
      <c r="AC135" s="12">
        <v>140.013586</v>
      </c>
      <c r="AD135" s="12">
        <v>140.013586</v>
      </c>
      <c r="AE135" s="12">
        <v>140.013586</v>
      </c>
      <c r="AF135" s="12">
        <v>144.972825</v>
      </c>
      <c r="AG135" s="12">
        <v>144.972825</v>
      </c>
      <c r="AH135" s="12">
        <v>144.972825</v>
      </c>
      <c r="AI135" s="12">
        <v>144.972825</v>
      </c>
      <c r="AJ135" s="12">
        <v>144.972825</v>
      </c>
      <c r="AK135" s="12">
        <v>144.972825</v>
      </c>
      <c r="AL135" s="12">
        <v>144.972825</v>
      </c>
      <c r="AM135" s="12">
        <v>144.972825</v>
      </c>
    </row>
    <row r="136" spans="1:39" x14ac:dyDescent="0.25">
      <c r="A136" s="56"/>
      <c r="B136" s="51"/>
      <c r="C136" s="17">
        <v>2800</v>
      </c>
      <c r="D136" s="6">
        <v>101.222825</v>
      </c>
      <c r="E136" s="6">
        <v>107.40488999999999</v>
      </c>
      <c r="F136" s="6">
        <v>117.05162900000001</v>
      </c>
      <c r="G136" s="6">
        <v>122.010868</v>
      </c>
      <c r="H136" s="6">
        <v>133.01630299999999</v>
      </c>
      <c r="I136" s="6">
        <v>142.527173</v>
      </c>
      <c r="J136" s="6">
        <v>142.527173</v>
      </c>
      <c r="K136" s="6">
        <v>142.527173</v>
      </c>
      <c r="L136" s="6">
        <v>144.972825</v>
      </c>
      <c r="M136" s="6">
        <v>144.972825</v>
      </c>
      <c r="N136" s="6">
        <v>144.972825</v>
      </c>
      <c r="O136" s="6">
        <v>144.972825</v>
      </c>
      <c r="P136" s="6">
        <v>144.972825</v>
      </c>
      <c r="Q136" s="6">
        <v>144.972825</v>
      </c>
      <c r="R136" s="6">
        <v>144.972825</v>
      </c>
      <c r="S136" s="6">
        <v>144.972825</v>
      </c>
      <c r="U136" s="56"/>
      <c r="V136" s="51"/>
      <c r="W136" s="17">
        <v>2800</v>
      </c>
      <c r="X136" s="12">
        <v>101.222825</v>
      </c>
      <c r="Y136" s="12">
        <v>107.40488999999999</v>
      </c>
      <c r="Z136" s="12">
        <v>117.05162900000001</v>
      </c>
      <c r="AA136" s="12">
        <v>122.010868</v>
      </c>
      <c r="AB136" s="12">
        <v>133.01630299999999</v>
      </c>
      <c r="AC136" s="12">
        <v>142.527173</v>
      </c>
      <c r="AD136" s="12">
        <v>142.527173</v>
      </c>
      <c r="AE136" s="12">
        <v>142.527173</v>
      </c>
      <c r="AF136" s="12">
        <v>144.972825</v>
      </c>
      <c r="AG136" s="12">
        <v>144.972825</v>
      </c>
      <c r="AH136" s="12">
        <v>144.972825</v>
      </c>
      <c r="AI136" s="12">
        <v>144.972825</v>
      </c>
      <c r="AJ136" s="12">
        <v>144.972825</v>
      </c>
      <c r="AK136" s="12">
        <v>144.972825</v>
      </c>
      <c r="AL136" s="12">
        <v>144.972825</v>
      </c>
      <c r="AM136" s="12">
        <v>144.972825</v>
      </c>
    </row>
    <row r="137" spans="1:39" x14ac:dyDescent="0.25">
      <c r="A137" s="56"/>
      <c r="B137" s="51"/>
      <c r="C137" s="17">
        <v>2900</v>
      </c>
      <c r="D137" s="6">
        <v>98.980976999999996</v>
      </c>
      <c r="E137" s="6">
        <v>107.472825</v>
      </c>
      <c r="F137" s="6">
        <v>116.032608</v>
      </c>
      <c r="G137" s="6">
        <v>122.010868</v>
      </c>
      <c r="H137" s="6">
        <v>133.01630299999999</v>
      </c>
      <c r="I137" s="6">
        <v>137.02445499999999</v>
      </c>
      <c r="J137" s="6">
        <v>141.98369400000001</v>
      </c>
      <c r="K137" s="6">
        <v>141.98369400000001</v>
      </c>
      <c r="L137" s="6">
        <v>144.972825</v>
      </c>
      <c r="M137" s="6">
        <v>144.972825</v>
      </c>
      <c r="N137" s="6">
        <v>144.972825</v>
      </c>
      <c r="O137" s="6">
        <v>144.972825</v>
      </c>
      <c r="P137" s="6">
        <v>144.972825</v>
      </c>
      <c r="Q137" s="6">
        <v>144.972825</v>
      </c>
      <c r="R137" s="6">
        <v>144.972825</v>
      </c>
      <c r="S137" s="6">
        <v>144.972825</v>
      </c>
      <c r="U137" s="56"/>
      <c r="V137" s="51"/>
      <c r="W137" s="17">
        <v>2900</v>
      </c>
      <c r="X137" s="12">
        <v>98.980976999999996</v>
      </c>
      <c r="Y137" s="12">
        <v>107.472825</v>
      </c>
      <c r="Z137" s="12">
        <v>116.032608</v>
      </c>
      <c r="AA137" s="12">
        <v>122.010868</v>
      </c>
      <c r="AB137" s="12">
        <v>133.01630299999999</v>
      </c>
      <c r="AC137" s="12">
        <v>137.02445499999999</v>
      </c>
      <c r="AD137" s="12">
        <v>141.98369400000001</v>
      </c>
      <c r="AE137" s="12">
        <v>141.98369400000001</v>
      </c>
      <c r="AF137" s="12">
        <v>144.972825</v>
      </c>
      <c r="AG137" s="12">
        <v>144.972825</v>
      </c>
      <c r="AH137" s="12">
        <v>144.972825</v>
      </c>
      <c r="AI137" s="12">
        <v>144.972825</v>
      </c>
      <c r="AJ137" s="12">
        <v>144.972825</v>
      </c>
      <c r="AK137" s="12">
        <v>144.972825</v>
      </c>
      <c r="AL137" s="12">
        <v>144.972825</v>
      </c>
      <c r="AM137" s="12">
        <v>144.972825</v>
      </c>
    </row>
    <row r="138" spans="1:39" x14ac:dyDescent="0.25">
      <c r="A138" s="56"/>
      <c r="B138" s="51"/>
      <c r="C138" s="17">
        <v>3000</v>
      </c>
      <c r="D138" s="6">
        <v>95.720107999999996</v>
      </c>
      <c r="E138" s="6">
        <v>102.98913</v>
      </c>
      <c r="F138" s="6">
        <v>108.96738999999999</v>
      </c>
      <c r="G138" s="6">
        <v>114.945651</v>
      </c>
      <c r="H138" s="6">
        <v>119.972825</v>
      </c>
      <c r="I138" s="6">
        <v>122.010868</v>
      </c>
      <c r="J138" s="6">
        <v>131.521738</v>
      </c>
      <c r="K138" s="6">
        <v>131.521738</v>
      </c>
      <c r="L138" s="6">
        <v>144.972825</v>
      </c>
      <c r="M138" s="6">
        <v>144.972825</v>
      </c>
      <c r="N138" s="6">
        <v>144.972825</v>
      </c>
      <c r="O138" s="6">
        <v>144.972825</v>
      </c>
      <c r="P138" s="6">
        <v>144.972825</v>
      </c>
      <c r="Q138" s="6">
        <v>144.972825</v>
      </c>
      <c r="R138" s="6">
        <v>144.972825</v>
      </c>
      <c r="S138" s="6">
        <v>144.972825</v>
      </c>
      <c r="U138" s="56"/>
      <c r="V138" s="51"/>
      <c r="W138" s="17">
        <v>3000</v>
      </c>
      <c r="X138" s="12">
        <v>95.720107999999996</v>
      </c>
      <c r="Y138" s="12">
        <v>102.98913</v>
      </c>
      <c r="Z138" s="12">
        <v>108.96738999999999</v>
      </c>
      <c r="AA138" s="12">
        <v>114.945651</v>
      </c>
      <c r="AB138" s="12">
        <v>119.972825</v>
      </c>
      <c r="AC138" s="12">
        <v>122.010868</v>
      </c>
      <c r="AD138" s="12">
        <v>131.521738</v>
      </c>
      <c r="AE138" s="12">
        <v>131.521738</v>
      </c>
      <c r="AF138" s="12">
        <v>144.972825</v>
      </c>
      <c r="AG138" s="12">
        <v>144.972825</v>
      </c>
      <c r="AH138" s="12">
        <v>144.972825</v>
      </c>
      <c r="AI138" s="12">
        <v>144.972825</v>
      </c>
      <c r="AJ138" s="12">
        <v>144.972825</v>
      </c>
      <c r="AK138" s="12">
        <v>144.972825</v>
      </c>
      <c r="AL138" s="12">
        <v>144.972825</v>
      </c>
      <c r="AM138" s="12">
        <v>144.972825</v>
      </c>
    </row>
    <row r="139" spans="1:39" x14ac:dyDescent="0.25">
      <c r="A139" s="56"/>
      <c r="B139" s="51"/>
      <c r="C139" s="17">
        <v>3200</v>
      </c>
      <c r="D139" s="6">
        <v>79.755433999999994</v>
      </c>
      <c r="E139" s="6">
        <v>93.002717000000004</v>
      </c>
      <c r="F139" s="6">
        <v>93.817933999999994</v>
      </c>
      <c r="G139" s="6">
        <v>94.701086000000004</v>
      </c>
      <c r="H139" s="6">
        <v>99.999999000000003</v>
      </c>
      <c r="I139" s="6">
        <v>101.019021</v>
      </c>
      <c r="J139" s="6">
        <v>102.98913</v>
      </c>
      <c r="K139" s="6">
        <v>102.98913</v>
      </c>
      <c r="L139" s="6">
        <v>102.98913</v>
      </c>
      <c r="M139" s="6">
        <v>102.98913</v>
      </c>
      <c r="N139" s="6">
        <v>102.98913</v>
      </c>
      <c r="O139" s="6">
        <v>102.98913</v>
      </c>
      <c r="P139" s="6">
        <v>102.98913</v>
      </c>
      <c r="Q139" s="6">
        <v>102.98913</v>
      </c>
      <c r="R139" s="6">
        <v>102.98913</v>
      </c>
      <c r="S139" s="6">
        <v>102.98913</v>
      </c>
      <c r="U139" s="56"/>
      <c r="V139" s="51"/>
      <c r="W139" s="17">
        <v>3200</v>
      </c>
      <c r="X139" s="12">
        <v>79.755433999999994</v>
      </c>
      <c r="Y139" s="12">
        <v>93.002717000000004</v>
      </c>
      <c r="Z139" s="12">
        <v>93.817933999999994</v>
      </c>
      <c r="AA139" s="12">
        <v>94.701086000000004</v>
      </c>
      <c r="AB139" s="12">
        <v>99.999999000000003</v>
      </c>
      <c r="AC139" s="12">
        <v>101.019021</v>
      </c>
      <c r="AD139" s="12">
        <v>102.98913</v>
      </c>
      <c r="AE139" s="12">
        <v>102.98913</v>
      </c>
      <c r="AF139" s="12">
        <v>102.98913</v>
      </c>
      <c r="AG139" s="12">
        <v>102.98913</v>
      </c>
      <c r="AH139" s="12">
        <v>102.98913</v>
      </c>
      <c r="AI139" s="12">
        <v>102.98913</v>
      </c>
      <c r="AJ139" s="12">
        <v>102.98913</v>
      </c>
      <c r="AK139" s="12">
        <v>102.98913</v>
      </c>
      <c r="AL139" s="12">
        <v>102.98913</v>
      </c>
      <c r="AM139" s="12">
        <v>102.98913</v>
      </c>
    </row>
    <row r="140" spans="1:39" x14ac:dyDescent="0.25">
      <c r="A140" s="56"/>
      <c r="B140" s="51"/>
      <c r="C140" s="17">
        <v>3600</v>
      </c>
      <c r="D140" s="6">
        <v>70.991847000000007</v>
      </c>
      <c r="E140" s="6">
        <v>70.991847000000007</v>
      </c>
      <c r="F140" s="6">
        <v>70.991847000000007</v>
      </c>
      <c r="G140" s="6">
        <v>70.991847000000007</v>
      </c>
      <c r="H140" s="6">
        <v>70.991847000000007</v>
      </c>
      <c r="I140" s="6">
        <v>70.991847000000007</v>
      </c>
      <c r="J140" s="6">
        <v>70.991847000000007</v>
      </c>
      <c r="K140" s="6">
        <v>70.991847000000007</v>
      </c>
      <c r="L140" s="6">
        <v>69.972825</v>
      </c>
      <c r="M140" s="6">
        <v>69.972825</v>
      </c>
      <c r="N140" s="6">
        <v>69.972825</v>
      </c>
      <c r="O140" s="6">
        <v>69.972825</v>
      </c>
      <c r="P140" s="6">
        <v>69.972825</v>
      </c>
      <c r="Q140" s="6">
        <v>69.972825</v>
      </c>
      <c r="R140" s="6">
        <v>69.972825</v>
      </c>
      <c r="S140" s="6">
        <v>69.972825</v>
      </c>
      <c r="U140" s="56"/>
      <c r="V140" s="51"/>
      <c r="W140" s="17">
        <v>3600</v>
      </c>
      <c r="X140" s="12">
        <v>70.991847000000007</v>
      </c>
      <c r="Y140" s="12">
        <v>70.991847000000007</v>
      </c>
      <c r="Z140" s="12">
        <v>70.991847000000007</v>
      </c>
      <c r="AA140" s="12">
        <v>70.991847000000007</v>
      </c>
      <c r="AB140" s="12">
        <v>70.991847000000007</v>
      </c>
      <c r="AC140" s="12">
        <v>70.991847000000007</v>
      </c>
      <c r="AD140" s="12">
        <v>70.991847000000007</v>
      </c>
      <c r="AE140" s="12">
        <v>70.991847000000007</v>
      </c>
      <c r="AF140" s="12">
        <v>69.972825</v>
      </c>
      <c r="AG140" s="12">
        <v>69.972825</v>
      </c>
      <c r="AH140" s="12">
        <v>69.972825</v>
      </c>
      <c r="AI140" s="12">
        <v>69.972825</v>
      </c>
      <c r="AJ140" s="12">
        <v>69.972825</v>
      </c>
      <c r="AK140" s="12">
        <v>69.972825</v>
      </c>
      <c r="AL140" s="12">
        <v>69.972825</v>
      </c>
      <c r="AM140" s="12">
        <v>69.972825</v>
      </c>
    </row>
    <row r="141" spans="1:39" x14ac:dyDescent="0.25">
      <c r="A141" s="56"/>
      <c r="B141" s="51"/>
      <c r="C141" s="17">
        <v>4000</v>
      </c>
      <c r="D141" s="6">
        <v>0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U141" s="56"/>
      <c r="V141" s="51"/>
      <c r="W141" s="17">
        <v>4000</v>
      </c>
      <c r="X141" s="12">
        <v>0</v>
      </c>
      <c r="Y141" s="12">
        <v>0</v>
      </c>
      <c r="Z141" s="12">
        <v>0</v>
      </c>
      <c r="AA141" s="12">
        <v>0</v>
      </c>
      <c r="AB141" s="12">
        <v>0</v>
      </c>
      <c r="AC141" s="12">
        <v>0</v>
      </c>
      <c r="AD141" s="12">
        <v>0</v>
      </c>
      <c r="AE141" s="12">
        <v>0</v>
      </c>
      <c r="AF141" s="12">
        <v>0</v>
      </c>
      <c r="AG141" s="12">
        <v>0</v>
      </c>
      <c r="AH141" s="12">
        <v>0</v>
      </c>
      <c r="AI141" s="12">
        <v>0</v>
      </c>
      <c r="AJ141" s="12">
        <v>0</v>
      </c>
      <c r="AK141" s="12">
        <v>0</v>
      </c>
      <c r="AL141" s="12">
        <v>0</v>
      </c>
      <c r="AM141" s="12">
        <v>0</v>
      </c>
    </row>
    <row r="142" spans="1:39" ht="35.25" customHeight="1" x14ac:dyDescent="0.25">
      <c r="A142" s="56"/>
      <c r="S142" s="9" t="s">
        <v>75</v>
      </c>
      <c r="U142" s="56"/>
    </row>
    <row r="143" spans="1:39" x14ac:dyDescent="0.25">
      <c r="A143" s="56"/>
      <c r="B143" s="51" t="s">
        <v>71</v>
      </c>
      <c r="C143" s="51"/>
      <c r="D143" s="50" t="s">
        <v>70</v>
      </c>
      <c r="E143" s="50"/>
      <c r="F143" s="50"/>
      <c r="G143" s="50"/>
      <c r="H143" s="50"/>
      <c r="U143" s="56"/>
      <c r="V143" s="51" t="s">
        <v>71</v>
      </c>
      <c r="W143" s="51"/>
      <c r="X143" s="50" t="s">
        <v>70</v>
      </c>
      <c r="Y143" s="50"/>
      <c r="Z143" s="50"/>
      <c r="AA143" s="50"/>
      <c r="AB143" s="50"/>
    </row>
    <row r="144" spans="1:39" x14ac:dyDescent="0.25">
      <c r="A144" s="56"/>
      <c r="B144" s="51"/>
      <c r="C144" s="51"/>
      <c r="D144" s="44">
        <v>0</v>
      </c>
      <c r="E144" s="44">
        <v>1</v>
      </c>
      <c r="F144" s="44">
        <v>2</v>
      </c>
      <c r="G144" s="44">
        <v>3</v>
      </c>
      <c r="H144" s="44">
        <v>3.99</v>
      </c>
      <c r="U144" s="56"/>
      <c r="V144" s="51"/>
      <c r="W144" s="51"/>
      <c r="X144" s="17">
        <v>0</v>
      </c>
      <c r="Y144" s="17">
        <v>1</v>
      </c>
      <c r="Z144" s="17">
        <v>2</v>
      </c>
      <c r="AA144" s="17">
        <v>3</v>
      </c>
      <c r="AB144" s="17">
        <v>3.99</v>
      </c>
    </row>
    <row r="145" spans="1:28" x14ac:dyDescent="0.25">
      <c r="A145" s="56"/>
      <c r="B145" s="51" t="s">
        <v>7</v>
      </c>
      <c r="C145" s="17">
        <v>1450</v>
      </c>
      <c r="D145" s="6">
        <v>113.519024</v>
      </c>
      <c r="E145" s="6">
        <v>113.58695899999999</v>
      </c>
      <c r="F145" s="6">
        <v>113.58695899999999</v>
      </c>
      <c r="G145" s="6">
        <v>113.58695899999999</v>
      </c>
      <c r="H145" s="6">
        <v>113.58695899999999</v>
      </c>
      <c r="U145" s="56"/>
      <c r="V145" s="51" t="s">
        <v>7</v>
      </c>
      <c r="W145" s="17">
        <v>1450</v>
      </c>
      <c r="X145" s="12">
        <v>113.519024</v>
      </c>
      <c r="Y145" s="12">
        <v>113.58695899999999</v>
      </c>
      <c r="Z145" s="12">
        <v>113.58695899999999</v>
      </c>
      <c r="AA145" s="12">
        <v>113.58695899999999</v>
      </c>
      <c r="AB145" s="12">
        <v>113.58695899999999</v>
      </c>
    </row>
    <row r="146" spans="1:28" x14ac:dyDescent="0.25">
      <c r="A146" s="56"/>
      <c r="B146" s="51"/>
      <c r="C146" s="17">
        <v>1500</v>
      </c>
      <c r="D146" s="6">
        <v>116.032611</v>
      </c>
      <c r="E146" s="6">
        <v>114.19837200000001</v>
      </c>
      <c r="F146" s="6">
        <v>113.519024</v>
      </c>
      <c r="G146" s="6">
        <v>113.519024</v>
      </c>
      <c r="H146" s="6">
        <v>113.519024</v>
      </c>
      <c r="U146" s="56"/>
      <c r="V146" s="51"/>
      <c r="W146" s="17">
        <v>1500</v>
      </c>
      <c r="X146" s="12">
        <v>116.032611</v>
      </c>
      <c r="Y146" s="12">
        <v>114.19837200000001</v>
      </c>
      <c r="Z146" s="12">
        <v>113.519024</v>
      </c>
      <c r="AA146" s="12">
        <v>113.519024</v>
      </c>
      <c r="AB146" s="12">
        <v>113.519024</v>
      </c>
    </row>
    <row r="147" spans="1:28" x14ac:dyDescent="0.25">
      <c r="A147" s="56"/>
      <c r="B147" s="51"/>
      <c r="C147" s="17">
        <v>1600</v>
      </c>
      <c r="D147" s="6">
        <v>119.089676</v>
      </c>
      <c r="E147" s="6">
        <v>116.576089</v>
      </c>
      <c r="F147" s="6">
        <v>118.070655</v>
      </c>
      <c r="G147" s="6">
        <v>118.070655</v>
      </c>
      <c r="H147" s="6">
        <v>118.070655</v>
      </c>
      <c r="U147" s="56"/>
      <c r="V147" s="51"/>
      <c r="W147" s="17">
        <v>1600</v>
      </c>
      <c r="X147" s="12">
        <v>119.089676</v>
      </c>
      <c r="Y147" s="12">
        <v>116.576089</v>
      </c>
      <c r="Z147" s="12">
        <v>118.070655</v>
      </c>
      <c r="AA147" s="12">
        <v>118.070655</v>
      </c>
      <c r="AB147" s="12">
        <v>118.070655</v>
      </c>
    </row>
    <row r="148" spans="1:28" x14ac:dyDescent="0.25">
      <c r="A148" s="56"/>
      <c r="B148" s="51"/>
      <c r="C148" s="17">
        <v>1700</v>
      </c>
      <c r="D148" s="6">
        <v>115.013589</v>
      </c>
      <c r="E148" s="6">
        <v>114.87772</v>
      </c>
      <c r="F148" s="6">
        <v>116.032611</v>
      </c>
      <c r="G148" s="6">
        <v>116.032611</v>
      </c>
      <c r="H148" s="6">
        <v>116.032611</v>
      </c>
      <c r="U148" s="56"/>
      <c r="V148" s="51"/>
      <c r="W148" s="17">
        <v>1700</v>
      </c>
      <c r="X148" s="12">
        <v>115.013589</v>
      </c>
      <c r="Y148" s="12">
        <v>114.87772</v>
      </c>
      <c r="Z148" s="12">
        <v>116.032611</v>
      </c>
      <c r="AA148" s="12">
        <v>116.032611</v>
      </c>
      <c r="AB148" s="12">
        <v>116.032611</v>
      </c>
    </row>
    <row r="149" spans="1:28" x14ac:dyDescent="0.25">
      <c r="A149" s="56"/>
      <c r="B149" s="51"/>
      <c r="C149" s="17">
        <v>1800</v>
      </c>
      <c r="D149" s="6">
        <v>118.817937</v>
      </c>
      <c r="E149" s="6">
        <v>118.070655</v>
      </c>
      <c r="F149" s="6">
        <v>119.49728500000001</v>
      </c>
      <c r="G149" s="6">
        <v>119.49728500000001</v>
      </c>
      <c r="H149" s="6">
        <v>119.49728500000001</v>
      </c>
      <c r="U149" s="56"/>
      <c r="V149" s="51"/>
      <c r="W149" s="17">
        <v>1800</v>
      </c>
      <c r="X149" s="12">
        <v>118.817937</v>
      </c>
      <c r="Y149" s="12">
        <v>118.070655</v>
      </c>
      <c r="Z149" s="12">
        <v>119.49728500000001</v>
      </c>
      <c r="AA149" s="12">
        <v>119.49728500000001</v>
      </c>
      <c r="AB149" s="12">
        <v>119.49728500000001</v>
      </c>
    </row>
    <row r="150" spans="1:28" x14ac:dyDescent="0.25">
      <c r="A150" s="56"/>
      <c r="B150" s="51"/>
      <c r="C150" s="17">
        <v>1900</v>
      </c>
      <c r="D150" s="6">
        <v>122.62228500000001</v>
      </c>
      <c r="E150" s="6">
        <v>120.380437</v>
      </c>
      <c r="F150" s="6">
        <v>122.62228500000001</v>
      </c>
      <c r="G150" s="6">
        <v>122.62228500000001</v>
      </c>
      <c r="H150" s="6">
        <v>122.62228500000001</v>
      </c>
      <c r="U150" s="56"/>
      <c r="V150" s="51"/>
      <c r="W150" s="17">
        <v>1900</v>
      </c>
      <c r="X150" s="12">
        <v>122.62228500000001</v>
      </c>
      <c r="Y150" s="12">
        <v>120.380437</v>
      </c>
      <c r="Z150" s="12">
        <v>122.62228500000001</v>
      </c>
      <c r="AA150" s="12">
        <v>122.62228500000001</v>
      </c>
      <c r="AB150" s="12">
        <v>122.62228500000001</v>
      </c>
    </row>
    <row r="151" spans="1:28" x14ac:dyDescent="0.25">
      <c r="A151" s="56"/>
      <c r="B151" s="51"/>
      <c r="C151" s="17">
        <v>2000</v>
      </c>
      <c r="D151" s="6">
        <v>126.494568</v>
      </c>
      <c r="E151" s="6">
        <v>122.62228500000001</v>
      </c>
      <c r="F151" s="6">
        <v>125.00000300000001</v>
      </c>
      <c r="G151" s="6">
        <v>125.00000300000001</v>
      </c>
      <c r="H151" s="6">
        <v>125.00000300000001</v>
      </c>
      <c r="U151" s="56"/>
      <c r="V151" s="51"/>
      <c r="W151" s="17">
        <v>2000</v>
      </c>
      <c r="X151" s="12">
        <v>126.494568</v>
      </c>
      <c r="Y151" s="12">
        <v>122.62228500000001</v>
      </c>
      <c r="Z151" s="12">
        <v>125.00000300000001</v>
      </c>
      <c r="AA151" s="12">
        <v>125.00000300000001</v>
      </c>
      <c r="AB151" s="12">
        <v>125.00000300000001</v>
      </c>
    </row>
    <row r="152" spans="1:28" x14ac:dyDescent="0.25">
      <c r="A152" s="56"/>
      <c r="B152" s="51"/>
      <c r="C152" s="17">
        <v>2100</v>
      </c>
      <c r="D152" s="6">
        <v>129.415764</v>
      </c>
      <c r="E152" s="6">
        <v>128.532611</v>
      </c>
      <c r="F152" s="6">
        <v>129.415764</v>
      </c>
      <c r="G152" s="6">
        <v>129.415764</v>
      </c>
      <c r="H152" s="6">
        <v>129.415764</v>
      </c>
      <c r="U152" s="56"/>
      <c r="V152" s="51"/>
      <c r="W152" s="17">
        <v>2100</v>
      </c>
      <c r="X152" s="12">
        <v>129.415764</v>
      </c>
      <c r="Y152" s="12">
        <v>128.532611</v>
      </c>
      <c r="Z152" s="12">
        <v>129.415764</v>
      </c>
      <c r="AA152" s="12">
        <v>129.415764</v>
      </c>
      <c r="AB152" s="12">
        <v>129.415764</v>
      </c>
    </row>
    <row r="153" spans="1:28" x14ac:dyDescent="0.25">
      <c r="A153" s="56"/>
      <c r="B153" s="51"/>
      <c r="C153" s="17">
        <v>2200</v>
      </c>
      <c r="D153" s="6">
        <v>130.91032899999999</v>
      </c>
      <c r="E153" s="6">
        <v>130.36685</v>
      </c>
      <c r="F153" s="6">
        <v>130.91032899999999</v>
      </c>
      <c r="G153" s="6">
        <v>130.91032899999999</v>
      </c>
      <c r="H153" s="6">
        <v>130.91032899999999</v>
      </c>
      <c r="U153" s="56"/>
      <c r="V153" s="51"/>
      <c r="W153" s="17">
        <v>2200</v>
      </c>
      <c r="X153" s="12">
        <v>130.91032899999999</v>
      </c>
      <c r="Y153" s="12">
        <v>130.36685</v>
      </c>
      <c r="Z153" s="12">
        <v>130.91032899999999</v>
      </c>
      <c r="AA153" s="12">
        <v>130.91032899999999</v>
      </c>
      <c r="AB153" s="12">
        <v>130.91032899999999</v>
      </c>
    </row>
    <row r="154" spans="1:28" x14ac:dyDescent="0.25">
      <c r="A154" s="56"/>
      <c r="B154" s="51"/>
      <c r="C154" s="17">
        <v>2600</v>
      </c>
      <c r="D154" s="6">
        <v>131.18206799999999</v>
      </c>
      <c r="E154" s="6">
        <v>131.18206799999999</v>
      </c>
      <c r="F154" s="6">
        <v>131.18206799999999</v>
      </c>
      <c r="G154" s="6">
        <v>131.18206799999999</v>
      </c>
      <c r="H154" s="6">
        <v>131.18206799999999</v>
      </c>
      <c r="U154" s="56"/>
      <c r="V154" s="51"/>
      <c r="W154" s="17">
        <v>2600</v>
      </c>
      <c r="X154" s="12">
        <v>131.18206799999999</v>
      </c>
      <c r="Y154" s="12">
        <v>131.18206799999999</v>
      </c>
      <c r="Z154" s="12">
        <v>131.18206799999999</v>
      </c>
      <c r="AA154" s="12">
        <v>131.18206799999999</v>
      </c>
      <c r="AB154" s="12">
        <v>131.18206799999999</v>
      </c>
    </row>
    <row r="155" spans="1:28" x14ac:dyDescent="0.25">
      <c r="A155" s="56"/>
      <c r="B155" s="51"/>
      <c r="C155" s="17">
        <v>2700</v>
      </c>
      <c r="D155" s="6">
        <v>133.28804600000001</v>
      </c>
      <c r="E155" s="6">
        <v>133.28804600000001</v>
      </c>
      <c r="F155" s="6">
        <v>133.28804600000001</v>
      </c>
      <c r="G155" s="6">
        <v>133.28804600000001</v>
      </c>
      <c r="H155" s="6">
        <v>133.28804600000001</v>
      </c>
      <c r="U155" s="56"/>
      <c r="V155" s="51"/>
      <c r="W155" s="17">
        <v>2700</v>
      </c>
      <c r="X155" s="12">
        <v>133.28804600000001</v>
      </c>
      <c r="Y155" s="12">
        <v>133.28804600000001</v>
      </c>
      <c r="Z155" s="12">
        <v>133.28804600000001</v>
      </c>
      <c r="AA155" s="12">
        <v>133.28804600000001</v>
      </c>
      <c r="AB155" s="12">
        <v>133.28804600000001</v>
      </c>
    </row>
    <row r="156" spans="1:28" x14ac:dyDescent="0.25">
      <c r="A156" s="56"/>
      <c r="B156" s="51"/>
      <c r="C156" s="17">
        <v>2800</v>
      </c>
      <c r="D156" s="6">
        <v>134.71467699999999</v>
      </c>
      <c r="E156" s="6">
        <v>134.71467699999999</v>
      </c>
      <c r="F156" s="6">
        <v>134.71467699999999</v>
      </c>
      <c r="G156" s="6">
        <v>134.71467699999999</v>
      </c>
      <c r="H156" s="6">
        <v>134.71467699999999</v>
      </c>
      <c r="U156" s="56"/>
      <c r="V156" s="51"/>
      <c r="W156" s="17">
        <v>2800</v>
      </c>
      <c r="X156" s="12">
        <v>134.71467699999999</v>
      </c>
      <c r="Y156" s="12">
        <v>134.71467699999999</v>
      </c>
      <c r="Z156" s="12">
        <v>134.71467699999999</v>
      </c>
      <c r="AA156" s="12">
        <v>134.71467699999999</v>
      </c>
      <c r="AB156" s="12">
        <v>134.71467699999999</v>
      </c>
    </row>
    <row r="157" spans="1:28" x14ac:dyDescent="0.25">
      <c r="A157" s="56"/>
      <c r="B157" s="51"/>
      <c r="C157" s="17">
        <v>2900</v>
      </c>
      <c r="D157" s="6">
        <v>135.12228500000001</v>
      </c>
      <c r="E157" s="6">
        <v>135.12228500000001</v>
      </c>
      <c r="F157" s="6">
        <v>135.12228500000001</v>
      </c>
      <c r="G157" s="6">
        <v>135.12228500000001</v>
      </c>
      <c r="H157" s="6">
        <v>135.12228500000001</v>
      </c>
      <c r="U157" s="56"/>
      <c r="V157" s="51"/>
      <c r="W157" s="17">
        <v>2900</v>
      </c>
      <c r="X157" s="12">
        <v>135.12228500000001</v>
      </c>
      <c r="Y157" s="12">
        <v>135.12228500000001</v>
      </c>
      <c r="Z157" s="12">
        <v>135.12228500000001</v>
      </c>
      <c r="AA157" s="12">
        <v>135.12228500000001</v>
      </c>
      <c r="AB157" s="12">
        <v>135.12228500000001</v>
      </c>
    </row>
    <row r="158" spans="1:28" x14ac:dyDescent="0.25">
      <c r="A158" s="56"/>
      <c r="B158" s="51"/>
      <c r="C158" s="17">
        <v>2925</v>
      </c>
      <c r="D158" s="6">
        <v>135.86956799999999</v>
      </c>
      <c r="E158" s="6">
        <v>135.86956799999999</v>
      </c>
      <c r="F158" s="6">
        <v>135.86956799999999</v>
      </c>
      <c r="G158" s="6">
        <v>135.86956799999999</v>
      </c>
      <c r="H158" s="6">
        <v>135.86956799999999</v>
      </c>
      <c r="U158" s="56"/>
      <c r="V158" s="51"/>
      <c r="W158" s="17">
        <v>2925</v>
      </c>
      <c r="X158" s="12">
        <v>135.86956799999999</v>
      </c>
      <c r="Y158" s="12">
        <v>135.86956799999999</v>
      </c>
      <c r="Z158" s="12">
        <v>135.86956799999999</v>
      </c>
      <c r="AA158" s="12">
        <v>135.86956799999999</v>
      </c>
      <c r="AB158" s="12">
        <v>135.86956799999999</v>
      </c>
    </row>
    <row r="159" spans="1:28" ht="35.25" customHeight="1" x14ac:dyDescent="0.25">
      <c r="A159" s="56"/>
      <c r="D159" s="9" t="s">
        <v>75</v>
      </c>
      <c r="U159" s="56"/>
    </row>
    <row r="160" spans="1:28" x14ac:dyDescent="0.25">
      <c r="A160" s="56"/>
      <c r="B160" s="51" t="s">
        <v>72</v>
      </c>
      <c r="C160" s="51"/>
      <c r="D160" s="50" t="s">
        <v>70</v>
      </c>
      <c r="E160" s="50"/>
      <c r="F160" s="50"/>
      <c r="G160" s="50"/>
      <c r="H160" s="50"/>
      <c r="U160" s="56"/>
      <c r="V160" s="51" t="s">
        <v>72</v>
      </c>
      <c r="W160" s="51"/>
      <c r="X160" s="50" t="s">
        <v>70</v>
      </c>
      <c r="Y160" s="50"/>
      <c r="Z160" s="50"/>
      <c r="AA160" s="50"/>
      <c r="AB160" s="50"/>
    </row>
    <row r="161" spans="1:28" x14ac:dyDescent="0.25">
      <c r="A161" s="56"/>
      <c r="B161" s="51"/>
      <c r="C161" s="51"/>
      <c r="D161" s="17">
        <v>0</v>
      </c>
      <c r="E161" s="17">
        <v>1</v>
      </c>
      <c r="F161" s="17">
        <v>2</v>
      </c>
      <c r="G161" s="17">
        <v>3</v>
      </c>
      <c r="H161" s="17">
        <v>4</v>
      </c>
      <c r="U161" s="56"/>
      <c r="V161" s="51"/>
      <c r="W161" s="51"/>
      <c r="X161" s="17">
        <v>0</v>
      </c>
      <c r="Y161" s="17">
        <v>1</v>
      </c>
      <c r="Z161" s="17">
        <v>2</v>
      </c>
      <c r="AA161" s="17">
        <v>3</v>
      </c>
      <c r="AB161" s="17">
        <v>4</v>
      </c>
    </row>
    <row r="162" spans="1:28" x14ac:dyDescent="0.25">
      <c r="A162" s="56"/>
      <c r="B162" s="51" t="s">
        <v>7</v>
      </c>
      <c r="C162" s="17">
        <v>750</v>
      </c>
      <c r="D162" s="6">
        <v>88.519020999999995</v>
      </c>
      <c r="E162" s="6">
        <v>88.519020999999995</v>
      </c>
      <c r="F162" s="6">
        <v>69.972825</v>
      </c>
      <c r="G162" s="6">
        <v>69.972825</v>
      </c>
      <c r="H162" s="6">
        <v>69.972825</v>
      </c>
      <c r="U162" s="56"/>
      <c r="V162" s="51" t="s">
        <v>7</v>
      </c>
      <c r="W162" s="17">
        <v>750</v>
      </c>
      <c r="X162" s="12">
        <v>88.519020999999995</v>
      </c>
      <c r="Y162" s="12">
        <v>88.519020999999995</v>
      </c>
      <c r="Z162" s="12">
        <v>69.972825</v>
      </c>
      <c r="AA162" s="12">
        <v>69.972825</v>
      </c>
      <c r="AB162" s="12">
        <v>69.972825</v>
      </c>
    </row>
    <row r="163" spans="1:28" x14ac:dyDescent="0.25">
      <c r="A163" s="56"/>
      <c r="B163" s="51"/>
      <c r="C163" s="17">
        <v>800</v>
      </c>
      <c r="D163" s="6">
        <v>92.798912000000001</v>
      </c>
      <c r="E163" s="6">
        <v>92.798912000000001</v>
      </c>
      <c r="F163" s="6">
        <v>69.972825</v>
      </c>
      <c r="G163" s="6">
        <v>69.972825</v>
      </c>
      <c r="H163" s="6">
        <v>69.972825</v>
      </c>
      <c r="U163" s="56"/>
      <c r="V163" s="51"/>
      <c r="W163" s="17">
        <v>800</v>
      </c>
      <c r="X163" s="12">
        <v>92.798912000000001</v>
      </c>
      <c r="Y163" s="12">
        <v>92.798912000000001</v>
      </c>
      <c r="Z163" s="12">
        <v>69.972825</v>
      </c>
      <c r="AA163" s="12">
        <v>69.972825</v>
      </c>
      <c r="AB163" s="12">
        <v>69.972825</v>
      </c>
    </row>
    <row r="164" spans="1:28" x14ac:dyDescent="0.25">
      <c r="A164" s="56"/>
      <c r="B164" s="51"/>
      <c r="C164" s="17">
        <v>900</v>
      </c>
      <c r="D164" s="6">
        <v>100.475543</v>
      </c>
      <c r="E164" s="6">
        <v>100.475543</v>
      </c>
      <c r="F164" s="6">
        <v>69.972825</v>
      </c>
      <c r="G164" s="6">
        <v>69.972825</v>
      </c>
      <c r="H164" s="6">
        <v>69.972825</v>
      </c>
      <c r="U164" s="56"/>
      <c r="V164" s="51"/>
      <c r="W164" s="17">
        <v>900</v>
      </c>
      <c r="X164" s="12">
        <v>100.475543</v>
      </c>
      <c r="Y164" s="12">
        <v>100.475543</v>
      </c>
      <c r="Z164" s="12">
        <v>69.972825</v>
      </c>
      <c r="AA164" s="12">
        <v>69.972825</v>
      </c>
      <c r="AB164" s="12">
        <v>69.972825</v>
      </c>
    </row>
    <row r="165" spans="1:28" x14ac:dyDescent="0.25">
      <c r="A165" s="56"/>
      <c r="B165" s="51"/>
      <c r="C165" s="17">
        <v>1000</v>
      </c>
      <c r="D165" s="6">
        <v>101.970108</v>
      </c>
      <c r="E165" s="6">
        <v>101.970108</v>
      </c>
      <c r="F165" s="6">
        <v>68.002717000000004</v>
      </c>
      <c r="G165" s="6">
        <v>68.002717000000004</v>
      </c>
      <c r="H165" s="6">
        <v>68.002717000000004</v>
      </c>
      <c r="U165" s="56"/>
      <c r="V165" s="51"/>
      <c r="W165" s="17">
        <v>1000</v>
      </c>
      <c r="X165" s="12">
        <v>101.970108</v>
      </c>
      <c r="Y165" s="12">
        <v>101.970108</v>
      </c>
      <c r="Z165" s="12">
        <v>68.002717000000004</v>
      </c>
      <c r="AA165" s="12">
        <v>68.002717000000004</v>
      </c>
      <c r="AB165" s="12">
        <v>68.002717000000004</v>
      </c>
    </row>
    <row r="166" spans="1:28" x14ac:dyDescent="0.25">
      <c r="A166" s="56"/>
      <c r="B166" s="51"/>
      <c r="C166" s="17">
        <v>1200</v>
      </c>
      <c r="D166" s="6">
        <v>109.918477</v>
      </c>
      <c r="E166" s="6">
        <v>109.918477</v>
      </c>
      <c r="F166" s="6">
        <v>84.986412000000001</v>
      </c>
      <c r="G166" s="6">
        <v>81.997281999999998</v>
      </c>
      <c r="H166" s="6">
        <v>76.970107999999996</v>
      </c>
      <c r="U166" s="56"/>
      <c r="V166" s="51"/>
      <c r="W166" s="17">
        <v>1200</v>
      </c>
      <c r="X166" s="12">
        <v>109.918477</v>
      </c>
      <c r="Y166" s="12">
        <v>109.918477</v>
      </c>
      <c r="Z166" s="12">
        <v>84.986412000000001</v>
      </c>
      <c r="AA166" s="12">
        <v>81.997281999999998</v>
      </c>
      <c r="AB166" s="12">
        <v>76.970107999999996</v>
      </c>
    </row>
    <row r="167" spans="1:28" x14ac:dyDescent="0.25">
      <c r="A167" s="56"/>
      <c r="B167" s="51"/>
      <c r="C167" s="17">
        <v>1380</v>
      </c>
      <c r="D167" s="6">
        <v>112.160325</v>
      </c>
      <c r="E167" s="6">
        <v>111.820651</v>
      </c>
      <c r="F167" s="6">
        <v>101.222825</v>
      </c>
      <c r="G167" s="6">
        <v>96.399456000000001</v>
      </c>
      <c r="H167" s="6">
        <v>95.923912000000001</v>
      </c>
      <c r="U167" s="56"/>
      <c r="V167" s="51"/>
      <c r="W167" s="17">
        <v>1380</v>
      </c>
      <c r="X167" s="12">
        <v>112.160325</v>
      </c>
      <c r="Y167" s="12">
        <v>111.820651</v>
      </c>
      <c r="Z167" s="12">
        <v>101.222825</v>
      </c>
      <c r="AA167" s="12">
        <v>96.399456000000001</v>
      </c>
      <c r="AB167" s="12">
        <v>95.923912000000001</v>
      </c>
    </row>
    <row r="168" spans="1:28" x14ac:dyDescent="0.25">
      <c r="A168" s="56"/>
      <c r="B168" s="51"/>
      <c r="C168" s="17">
        <v>1600</v>
      </c>
      <c r="D168" s="6">
        <v>121.46738999999999</v>
      </c>
      <c r="E168" s="6">
        <v>119.90488999999999</v>
      </c>
      <c r="F168" s="6">
        <v>120.788042</v>
      </c>
      <c r="G168" s="6">
        <v>121.059782</v>
      </c>
      <c r="H168" s="6">
        <v>119.633151</v>
      </c>
      <c r="U168" s="56"/>
      <c r="V168" s="51"/>
      <c r="W168" s="17">
        <v>1600</v>
      </c>
      <c r="X168" s="12">
        <v>121.46738999999999</v>
      </c>
      <c r="Y168" s="12">
        <v>119.90488999999999</v>
      </c>
      <c r="Z168" s="12">
        <v>120.788042</v>
      </c>
      <c r="AA168" s="12">
        <v>121.059782</v>
      </c>
      <c r="AB168" s="12">
        <v>119.633151</v>
      </c>
    </row>
    <row r="169" spans="1:28" x14ac:dyDescent="0.25">
      <c r="A169" s="56"/>
      <c r="B169" s="51"/>
      <c r="C169" s="17">
        <v>1700</v>
      </c>
      <c r="D169" s="6">
        <v>123.02988999999999</v>
      </c>
      <c r="E169" s="6">
        <v>120.720108</v>
      </c>
      <c r="F169" s="6">
        <v>122.894021</v>
      </c>
      <c r="G169" s="6">
        <v>123.02988999999999</v>
      </c>
      <c r="H169" s="6">
        <v>118.682064</v>
      </c>
      <c r="U169" s="56"/>
      <c r="V169" s="51"/>
      <c r="W169" s="17">
        <v>1700</v>
      </c>
      <c r="X169" s="12">
        <v>123.02988999999999</v>
      </c>
      <c r="Y169" s="12">
        <v>120.720108</v>
      </c>
      <c r="Z169" s="12">
        <v>122.894021</v>
      </c>
      <c r="AA169" s="12">
        <v>123.02988999999999</v>
      </c>
      <c r="AB169" s="12">
        <v>118.682064</v>
      </c>
    </row>
    <row r="170" spans="1:28" x14ac:dyDescent="0.25">
      <c r="A170" s="56"/>
      <c r="B170" s="51"/>
      <c r="C170" s="17">
        <v>1800</v>
      </c>
      <c r="D170" s="6">
        <v>125.407608</v>
      </c>
      <c r="E170" s="6">
        <v>122.282608</v>
      </c>
      <c r="F170" s="6">
        <v>124.999999</v>
      </c>
      <c r="G170" s="6">
        <v>124.999999</v>
      </c>
      <c r="H170" s="6">
        <v>117.730977</v>
      </c>
      <c r="U170" s="56"/>
      <c r="V170" s="51"/>
      <c r="W170" s="17">
        <v>1800</v>
      </c>
      <c r="X170" s="12">
        <v>125.407608</v>
      </c>
      <c r="Y170" s="12">
        <v>122.282608</v>
      </c>
      <c r="Z170" s="12">
        <v>124.999999</v>
      </c>
      <c r="AA170" s="12">
        <v>124.999999</v>
      </c>
      <c r="AB170" s="12">
        <v>117.730977</v>
      </c>
    </row>
    <row r="171" spans="1:28" x14ac:dyDescent="0.25">
      <c r="A171" s="56"/>
      <c r="B171" s="51"/>
      <c r="C171" s="17">
        <v>1900</v>
      </c>
      <c r="D171" s="6">
        <v>128.19293400000001</v>
      </c>
      <c r="E171" s="6">
        <v>123.709238</v>
      </c>
      <c r="F171" s="6">
        <v>125.475542</v>
      </c>
      <c r="G171" s="6">
        <v>124.796195</v>
      </c>
      <c r="H171" s="6">
        <v>119.225542</v>
      </c>
      <c r="U171" s="56"/>
      <c r="V171" s="51"/>
      <c r="W171" s="17">
        <v>1900</v>
      </c>
      <c r="X171" s="12">
        <v>128.19293400000001</v>
      </c>
      <c r="Y171" s="12">
        <v>123.709238</v>
      </c>
      <c r="Z171" s="12">
        <v>125.475542</v>
      </c>
      <c r="AA171" s="12">
        <v>124.796195</v>
      </c>
      <c r="AB171" s="12">
        <v>119.225542</v>
      </c>
    </row>
    <row r="172" spans="1:28" x14ac:dyDescent="0.25">
      <c r="A172" s="56"/>
      <c r="B172" s="51"/>
      <c r="C172" s="17">
        <v>2000</v>
      </c>
      <c r="D172" s="6">
        <v>130.027173</v>
      </c>
      <c r="E172" s="6">
        <v>126.76630299999999</v>
      </c>
      <c r="F172" s="6">
        <v>126.019021</v>
      </c>
      <c r="G172" s="6">
        <v>124.524455</v>
      </c>
      <c r="H172" s="6">
        <v>120.720108</v>
      </c>
      <c r="U172" s="56"/>
      <c r="V172" s="51"/>
      <c r="W172" s="17">
        <v>2000</v>
      </c>
      <c r="X172" s="12">
        <v>130.027173</v>
      </c>
      <c r="Y172" s="12">
        <v>126.76630299999999</v>
      </c>
      <c r="Z172" s="12">
        <v>126.019021</v>
      </c>
      <c r="AA172" s="12">
        <v>124.524455</v>
      </c>
      <c r="AB172" s="12">
        <v>120.720108</v>
      </c>
    </row>
    <row r="173" spans="1:28" x14ac:dyDescent="0.25">
      <c r="A173" s="56"/>
      <c r="B173" s="51"/>
      <c r="C173" s="17">
        <v>2100</v>
      </c>
      <c r="D173" s="6">
        <v>134.51086799999999</v>
      </c>
      <c r="E173" s="6">
        <v>133.83152100000001</v>
      </c>
      <c r="F173" s="6">
        <v>130.027173</v>
      </c>
      <c r="G173" s="6">
        <v>125.883151</v>
      </c>
      <c r="H173" s="6">
        <v>120.312499</v>
      </c>
      <c r="U173" s="56"/>
      <c r="V173" s="51"/>
      <c r="W173" s="17">
        <v>2100</v>
      </c>
      <c r="X173" s="12">
        <v>134.51086799999999</v>
      </c>
      <c r="Y173" s="12">
        <v>133.83152100000001</v>
      </c>
      <c r="Z173" s="12">
        <v>130.027173</v>
      </c>
      <c r="AA173" s="12">
        <v>125.883151</v>
      </c>
      <c r="AB173" s="12">
        <v>120.312499</v>
      </c>
    </row>
    <row r="174" spans="1:28" x14ac:dyDescent="0.25">
      <c r="A174" s="56"/>
      <c r="B174" s="51"/>
      <c r="C174" s="17">
        <v>2200</v>
      </c>
      <c r="D174" s="6">
        <v>136.209238</v>
      </c>
      <c r="E174" s="6">
        <v>134.986412</v>
      </c>
      <c r="F174" s="6">
        <v>133.96738999999999</v>
      </c>
      <c r="G174" s="6">
        <v>127.24184700000001</v>
      </c>
      <c r="H174" s="6">
        <v>119.836955</v>
      </c>
      <c r="U174" s="56"/>
      <c r="V174" s="51"/>
      <c r="W174" s="17">
        <v>2200</v>
      </c>
      <c r="X174" s="12">
        <v>136.209238</v>
      </c>
      <c r="Y174" s="12">
        <v>134.986412</v>
      </c>
      <c r="Z174" s="12">
        <v>133.96738999999999</v>
      </c>
      <c r="AA174" s="12">
        <v>127.24184700000001</v>
      </c>
      <c r="AB174" s="12">
        <v>119.836955</v>
      </c>
    </row>
    <row r="175" spans="1:28" x14ac:dyDescent="0.25">
      <c r="A175" s="56"/>
      <c r="B175" s="51"/>
      <c r="C175" s="17">
        <v>2600</v>
      </c>
      <c r="D175" s="6">
        <v>136.68478099999999</v>
      </c>
      <c r="E175" s="6">
        <v>134.51086799999999</v>
      </c>
      <c r="F175" s="6">
        <v>120.99184700000001</v>
      </c>
      <c r="G175" s="6">
        <v>112.975542</v>
      </c>
      <c r="H175" s="6">
        <v>109.171195</v>
      </c>
      <c r="U175" s="56"/>
      <c r="V175" s="51"/>
      <c r="W175" s="17">
        <v>2600</v>
      </c>
      <c r="X175" s="12">
        <v>136.68478099999999</v>
      </c>
      <c r="Y175" s="12">
        <v>134.51086799999999</v>
      </c>
      <c r="Z175" s="12">
        <v>120.99184700000001</v>
      </c>
      <c r="AA175" s="12">
        <v>112.975542</v>
      </c>
      <c r="AB175" s="12">
        <v>109.171195</v>
      </c>
    </row>
    <row r="176" spans="1:28" x14ac:dyDescent="0.25">
      <c r="A176" s="56"/>
      <c r="B176" s="51"/>
      <c r="C176" s="17">
        <v>2700</v>
      </c>
      <c r="D176" s="6">
        <v>138.17934700000001</v>
      </c>
      <c r="E176" s="6">
        <v>136.00543400000001</v>
      </c>
      <c r="F176" s="6">
        <v>123.30162900000001</v>
      </c>
      <c r="G176" s="6">
        <v>109.714673</v>
      </c>
      <c r="H176" s="6">
        <v>104.687499</v>
      </c>
      <c r="U176" s="56"/>
      <c r="V176" s="51"/>
      <c r="W176" s="17">
        <v>2700</v>
      </c>
      <c r="X176" s="12">
        <v>138.17934700000001</v>
      </c>
      <c r="Y176" s="12">
        <v>136.00543400000001</v>
      </c>
      <c r="Z176" s="12">
        <v>123.30162900000001</v>
      </c>
      <c r="AA176" s="12">
        <v>109.714673</v>
      </c>
      <c r="AB176" s="12">
        <v>104.687499</v>
      </c>
    </row>
    <row r="177" spans="1:39" x14ac:dyDescent="0.25">
      <c r="A177" s="56"/>
      <c r="B177" s="51"/>
      <c r="C177" s="17">
        <v>2800</v>
      </c>
      <c r="D177" s="6">
        <v>141.44021599999999</v>
      </c>
      <c r="E177" s="6">
        <v>140.42119400000001</v>
      </c>
      <c r="F177" s="6">
        <v>125.67934700000001</v>
      </c>
      <c r="G177" s="6">
        <v>106.385869</v>
      </c>
      <c r="H177" s="6">
        <v>100.20380299999999</v>
      </c>
      <c r="U177" s="56"/>
      <c r="V177" s="51"/>
      <c r="W177" s="17">
        <v>2800</v>
      </c>
      <c r="X177" s="12">
        <v>141.44021599999999</v>
      </c>
      <c r="Y177" s="12">
        <v>140.42119400000001</v>
      </c>
      <c r="Z177" s="12">
        <v>125.67934700000001</v>
      </c>
      <c r="AA177" s="12">
        <v>106.385869</v>
      </c>
      <c r="AB177" s="12">
        <v>100.20380299999999</v>
      </c>
    </row>
    <row r="178" spans="1:39" x14ac:dyDescent="0.25">
      <c r="A178" s="56"/>
      <c r="B178" s="51"/>
      <c r="C178" s="17">
        <v>2900</v>
      </c>
      <c r="D178" s="6">
        <v>141.10054199999999</v>
      </c>
      <c r="E178" s="6">
        <v>141.10054199999999</v>
      </c>
      <c r="F178" s="6">
        <v>123.50543399999999</v>
      </c>
      <c r="G178" s="6">
        <v>106.521738</v>
      </c>
      <c r="H178" s="6">
        <v>98.029889999999995</v>
      </c>
      <c r="U178" s="56"/>
      <c r="V178" s="51"/>
      <c r="W178" s="17">
        <v>2900</v>
      </c>
      <c r="X178" s="12">
        <v>141.10054199999999</v>
      </c>
      <c r="Y178" s="12">
        <v>141.10054199999999</v>
      </c>
      <c r="Z178" s="12">
        <v>123.50543399999999</v>
      </c>
      <c r="AA178" s="12">
        <v>106.521738</v>
      </c>
      <c r="AB178" s="12">
        <v>98.029889999999995</v>
      </c>
    </row>
    <row r="179" spans="1:39" x14ac:dyDescent="0.25">
      <c r="A179" s="56"/>
      <c r="B179" s="51"/>
      <c r="C179" s="17">
        <v>3000</v>
      </c>
      <c r="D179" s="6">
        <v>130.36684700000001</v>
      </c>
      <c r="E179" s="6">
        <v>130.230977</v>
      </c>
      <c r="F179" s="6">
        <v>113.994564</v>
      </c>
      <c r="G179" s="6">
        <v>101.970108</v>
      </c>
      <c r="H179" s="6">
        <v>94.701086000000004</v>
      </c>
      <c r="U179" s="56"/>
      <c r="V179" s="51"/>
      <c r="W179" s="17">
        <v>3000</v>
      </c>
      <c r="X179" s="12">
        <v>130.36684700000001</v>
      </c>
      <c r="Y179" s="12">
        <v>130.230977</v>
      </c>
      <c r="Z179" s="12">
        <v>113.994564</v>
      </c>
      <c r="AA179" s="12">
        <v>101.970108</v>
      </c>
      <c r="AB179" s="12">
        <v>94.701086000000004</v>
      </c>
    </row>
    <row r="180" spans="1:39" x14ac:dyDescent="0.25">
      <c r="A180" s="56"/>
      <c r="B180" s="51"/>
      <c r="C180" s="17">
        <v>3100</v>
      </c>
      <c r="D180" s="6">
        <v>117.527173</v>
      </c>
      <c r="E180" s="6">
        <v>117.527173</v>
      </c>
      <c r="F180" s="6">
        <v>104.75543399999999</v>
      </c>
      <c r="G180" s="6">
        <v>97.486412000000001</v>
      </c>
      <c r="H180" s="6">
        <v>87.499999000000003</v>
      </c>
      <c r="U180" s="56"/>
      <c r="V180" s="51"/>
      <c r="W180" s="17">
        <v>3100</v>
      </c>
      <c r="X180" s="12">
        <v>117.527173</v>
      </c>
      <c r="Y180" s="12">
        <v>117.527173</v>
      </c>
      <c r="Z180" s="12">
        <v>104.75543399999999</v>
      </c>
      <c r="AA180" s="12">
        <v>97.486412000000001</v>
      </c>
      <c r="AB180" s="12">
        <v>87.499999000000003</v>
      </c>
    </row>
    <row r="181" spans="1:39" x14ac:dyDescent="0.25">
      <c r="A181" s="56"/>
      <c r="B181" s="51"/>
      <c r="C181" s="17">
        <v>3220</v>
      </c>
      <c r="D181" s="6">
        <v>98.029889999999995</v>
      </c>
      <c r="E181" s="6">
        <v>98.029889999999995</v>
      </c>
      <c r="F181" s="6">
        <v>93.478260000000006</v>
      </c>
      <c r="G181" s="6">
        <v>91.915760000000006</v>
      </c>
      <c r="H181" s="6">
        <v>78.804347000000007</v>
      </c>
      <c r="U181" s="56"/>
      <c r="V181" s="51"/>
      <c r="W181" s="17">
        <v>3220</v>
      </c>
      <c r="X181" s="12">
        <v>98.029889999999995</v>
      </c>
      <c r="Y181" s="12">
        <v>98.029889999999995</v>
      </c>
      <c r="Z181" s="12">
        <v>93.478260000000006</v>
      </c>
      <c r="AA181" s="12">
        <v>91.915760000000006</v>
      </c>
      <c r="AB181" s="12">
        <v>78.804347000000007</v>
      </c>
    </row>
    <row r="182" spans="1:39" x14ac:dyDescent="0.25">
      <c r="A182" s="57"/>
      <c r="B182" s="51"/>
      <c r="C182" s="17">
        <v>3600</v>
      </c>
      <c r="D182" s="6">
        <v>69.972825</v>
      </c>
      <c r="E182" s="6">
        <v>69.972825</v>
      </c>
      <c r="F182" s="6">
        <v>69.972825</v>
      </c>
      <c r="G182" s="6">
        <v>69.972825</v>
      </c>
      <c r="H182" s="6">
        <v>69.972825</v>
      </c>
      <c r="U182" s="57"/>
      <c r="V182" s="51"/>
      <c r="W182" s="17">
        <v>3600</v>
      </c>
      <c r="X182" s="12">
        <v>69.972825</v>
      </c>
      <c r="Y182" s="12">
        <v>69.972825</v>
      </c>
      <c r="Z182" s="12">
        <v>69.972825</v>
      </c>
      <c r="AA182" s="12">
        <v>69.972825</v>
      </c>
      <c r="AB182" s="12">
        <v>69.972825</v>
      </c>
    </row>
    <row r="183" spans="1:39" ht="35.25" customHeight="1" x14ac:dyDescent="0.25">
      <c r="D183" s="9" t="s">
        <v>75</v>
      </c>
    </row>
    <row r="185" spans="1:39" ht="15" customHeight="1" x14ac:dyDescent="0.25">
      <c r="B185" s="51" t="s">
        <v>13</v>
      </c>
      <c r="C185" s="51"/>
      <c r="D185" s="50" t="s">
        <v>10</v>
      </c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V185" s="51" t="s">
        <v>13</v>
      </c>
      <c r="W185" s="51"/>
      <c r="X185" s="50" t="s">
        <v>10</v>
      </c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</row>
    <row r="186" spans="1:39" x14ac:dyDescent="0.25">
      <c r="B186" s="51"/>
      <c r="C186" s="51"/>
      <c r="D186" s="17">
        <v>0</v>
      </c>
      <c r="E186" s="17">
        <v>10</v>
      </c>
      <c r="F186" s="17">
        <v>20</v>
      </c>
      <c r="G186" s="17">
        <v>30</v>
      </c>
      <c r="H186" s="17">
        <v>45</v>
      </c>
      <c r="I186" s="17">
        <v>55</v>
      </c>
      <c r="J186" s="17">
        <v>65</v>
      </c>
      <c r="K186" s="17">
        <v>75</v>
      </c>
      <c r="L186" s="17">
        <v>85</v>
      </c>
      <c r="M186" s="17">
        <v>95</v>
      </c>
      <c r="N186" s="17">
        <v>110</v>
      </c>
      <c r="O186" s="17">
        <v>120</v>
      </c>
      <c r="P186" s="17">
        <v>125</v>
      </c>
      <c r="Q186" s="17">
        <v>130</v>
      </c>
      <c r="R186" s="17">
        <v>135</v>
      </c>
      <c r="S186" s="17">
        <v>140</v>
      </c>
      <c r="V186" s="51"/>
      <c r="W186" s="51"/>
      <c r="X186" s="17">
        <v>0</v>
      </c>
      <c r="Y186" s="17">
        <v>10</v>
      </c>
      <c r="Z186" s="17">
        <v>20</v>
      </c>
      <c r="AA186" s="17">
        <v>30</v>
      </c>
      <c r="AB186" s="17">
        <v>45</v>
      </c>
      <c r="AC186" s="17">
        <v>55</v>
      </c>
      <c r="AD186" s="17">
        <v>65</v>
      </c>
      <c r="AE186" s="17">
        <v>75</v>
      </c>
      <c r="AF186" s="17">
        <v>85</v>
      </c>
      <c r="AG186" s="17">
        <v>95</v>
      </c>
      <c r="AH186" s="17">
        <v>110</v>
      </c>
      <c r="AI186" s="17">
        <v>120</v>
      </c>
      <c r="AJ186" s="17">
        <v>125</v>
      </c>
      <c r="AK186" s="17">
        <v>130</v>
      </c>
      <c r="AL186" s="17">
        <v>135</v>
      </c>
      <c r="AM186" s="17">
        <v>140</v>
      </c>
    </row>
    <row r="187" spans="1:39" x14ac:dyDescent="0.25">
      <c r="B187" s="51" t="s">
        <v>7</v>
      </c>
      <c r="C187" s="17">
        <v>620</v>
      </c>
      <c r="D187" s="12">
        <f>IF(_xll.Interp1d(-1,$AQ$55:$AQ$76,$BA$55:$BA$76,$C187)&gt;D$186,'Pilot Qty'!C3,"LIM")</f>
        <v>1.9701090000000001</v>
      </c>
      <c r="E187" s="12">
        <f>IF(_xll.Interp1d(-1,$AQ$55:$AQ$76,$BA$55:$BA$76,$C187)&gt;E$186,'Pilot Qty'!D3,"LIM")</f>
        <v>1.9701090000000001</v>
      </c>
      <c r="F187" s="12">
        <f>IF(_xll.Interp1d(-1,$AQ$55:$AQ$76,$BA$55:$BA$76,$C187)&gt;F$186,'Pilot Qty'!E3,"LIM")</f>
        <v>1.9701090000000001</v>
      </c>
      <c r="G187" s="12">
        <f>IF(_xll.Interp1d(-1,$AQ$55:$AQ$76,$BA$55:$BA$76,$C187)&gt;G$186,'Pilot Qty'!F3,"LIM")</f>
        <v>2.9891299999999998</v>
      </c>
      <c r="H187" s="12">
        <f>IF(_xll.Interp1d(-1,$AQ$55:$AQ$76,$BA$55:$BA$76,$C187)&gt;H$186,'Pilot Qty'!G3,"LIM")</f>
        <v>2.9891299999999998</v>
      </c>
      <c r="I187" s="12">
        <f>IF(_xll.Interp1d(-1,$AQ$55:$AQ$76,$BA$55:$BA$76,$C187)&gt;I$186,'Pilot Qty'!H3,"LIM")</f>
        <v>5.0271739999999996</v>
      </c>
      <c r="J187" s="12">
        <f>IF(_xll.Interp1d(-1,$AQ$55:$AQ$76,$BA$55:$BA$76,$C187)&gt;J$186,'Pilot Qty'!I3,"LIM")</f>
        <v>5.0271739999999996</v>
      </c>
      <c r="K187" s="12">
        <f>IF(_xll.Interp1d(-1,$AQ$55:$AQ$76,$BA$55:$BA$76,$C187)&gt;K$186,'Pilot Qty'!J3,"LIM")</f>
        <v>5.9782609999999998</v>
      </c>
      <c r="L187" s="12">
        <f>IF(_xll.Interp1d(-1,$AQ$55:$AQ$76,$BA$55:$BA$76,$C187)&gt;L$186,'Pilot Qty'!K3,"LIM")</f>
        <v>8.0163049999999991</v>
      </c>
      <c r="M187" s="12" t="str">
        <f>IF(_xll.Interp1d(-1,$AQ$55:$AQ$76,$BA$55:$BA$76,$C187)&gt;M$186,'Pilot Qty'!L3,"LIM")</f>
        <v>LIM</v>
      </c>
      <c r="N187" s="12" t="str">
        <f>IF(_xll.Interp1d(-1,$AQ$55:$AQ$76,$BA$55:$BA$76,$C187)&gt;N$186,'Pilot Qty'!M3,"LIM")</f>
        <v>LIM</v>
      </c>
      <c r="O187" s="12" t="str">
        <f>IF(_xll.Interp1d(-1,$AQ$55:$AQ$76,$BA$55:$BA$76,$C187)&gt;O$186,'Pilot Qty'!N3,"LIM")</f>
        <v>LIM</v>
      </c>
      <c r="P187" s="12" t="str">
        <f>IF(_xll.Interp1d(-1,$AQ$55:$AQ$76,$BA$55:$BA$76,$C187)&gt;P$186,'Pilot Qty'!O3,"LIM")</f>
        <v>LIM</v>
      </c>
      <c r="Q187" s="12" t="str">
        <f>IF(_xll.Interp1d(-1,$AQ$55:$AQ$76,$BA$55:$BA$76,$C187)&gt;Q$186,'Pilot Qty'!P3,"LIM")</f>
        <v>LIM</v>
      </c>
      <c r="R187" s="12" t="str">
        <f>IF(_xll.Interp1d(-1,$AQ$55:$AQ$76,$BA$55:$BA$76,$C187)&gt;R$186,'Pilot Qty'!Q3,"LIM")</f>
        <v>LIM</v>
      </c>
      <c r="S187" s="12" t="str">
        <f>IF(_xll.Interp1d(-1,$AQ$55:$AQ$76,$BA$55:$BA$76,$C187)&gt;S$186,'Pilot Qty'!R3,"LIM")</f>
        <v>LIM</v>
      </c>
      <c r="V187" s="51" t="s">
        <v>7</v>
      </c>
      <c r="W187" s="17">
        <v>620</v>
      </c>
      <c r="X187" s="12">
        <v>1.9701090000000001</v>
      </c>
      <c r="Y187" s="12">
        <v>1.9701090000000001</v>
      </c>
      <c r="Z187" s="12">
        <v>1.9701090000000001</v>
      </c>
      <c r="AA187" s="12">
        <v>2.9891299999999998</v>
      </c>
      <c r="AB187" s="12">
        <v>2.9891299999999998</v>
      </c>
      <c r="AC187" s="12">
        <v>5.0271739999999996</v>
      </c>
      <c r="AD187" s="12">
        <v>5.0271739999999996</v>
      </c>
      <c r="AE187" s="12">
        <v>5.9782609999999998</v>
      </c>
      <c r="AF187" s="12">
        <v>8.0163049999999991</v>
      </c>
      <c r="AG187" s="12" t="s">
        <v>80</v>
      </c>
      <c r="AH187" s="12" t="s">
        <v>80</v>
      </c>
      <c r="AI187" s="12" t="s">
        <v>80</v>
      </c>
      <c r="AJ187" s="12" t="s">
        <v>80</v>
      </c>
      <c r="AK187" s="12" t="s">
        <v>80</v>
      </c>
      <c r="AL187" s="12" t="s">
        <v>80</v>
      </c>
      <c r="AM187" s="12" t="s">
        <v>80</v>
      </c>
    </row>
    <row r="188" spans="1:39" x14ac:dyDescent="0.25">
      <c r="B188" s="51"/>
      <c r="C188" s="17">
        <v>650</v>
      </c>
      <c r="D188" s="12">
        <f>IF(_xll.Interp1d(-1,$AQ$55:$AQ$76,$BA$55:$BA$76,$C188)&gt;D$186,'Pilot Qty'!C4,"LIM")</f>
        <v>1.9701090000000001</v>
      </c>
      <c r="E188" s="12">
        <f>IF(_xll.Interp1d(-1,$AQ$55:$AQ$76,$BA$55:$BA$76,$C188)&gt;E$186,'Pilot Qty'!D4,"LIM")</f>
        <v>1.9701090000000001</v>
      </c>
      <c r="F188" s="12">
        <f>IF(_xll.Interp1d(-1,$AQ$55:$AQ$76,$BA$55:$BA$76,$C188)&gt;F$186,'Pilot Qty'!E4,"LIM")</f>
        <v>1.9701090000000001</v>
      </c>
      <c r="G188" s="12">
        <f>IF(_xll.Interp1d(-1,$AQ$55:$AQ$76,$BA$55:$BA$76,$C188)&gt;G$186,'Pilot Qty'!F4,"LIM")</f>
        <v>2.9891299999999998</v>
      </c>
      <c r="H188" s="12">
        <f>IF(_xll.Interp1d(-1,$AQ$55:$AQ$76,$BA$55:$BA$76,$C188)&gt;H$186,'Pilot Qty'!G4,"LIM")</f>
        <v>4.0081519999999999</v>
      </c>
      <c r="I188" s="12">
        <f>IF(_xll.Interp1d(-1,$AQ$55:$AQ$76,$BA$55:$BA$76,$C188)&gt;I$186,'Pilot Qty'!H4,"LIM")</f>
        <v>5.0271739999999996</v>
      </c>
      <c r="J188" s="12">
        <f>IF(_xll.Interp1d(-1,$AQ$55:$AQ$76,$BA$55:$BA$76,$C188)&gt;J$186,'Pilot Qty'!I4,"LIM")</f>
        <v>5.0271739999999996</v>
      </c>
      <c r="K188" s="12">
        <f>IF(_xll.Interp1d(-1,$AQ$55:$AQ$76,$BA$55:$BA$76,$C188)&gt;K$186,'Pilot Qty'!J4,"LIM")</f>
        <v>5.0271739999999996</v>
      </c>
      <c r="L188" s="12">
        <f>IF(_xll.Interp1d(-1,$AQ$55:$AQ$76,$BA$55:$BA$76,$C188)&gt;L$186,'Pilot Qty'!K4,"LIM")</f>
        <v>4.211957</v>
      </c>
      <c r="M188" s="12" t="str">
        <f>IF(_xll.Interp1d(-1,$AQ$55:$AQ$76,$BA$55:$BA$76,$C188)&gt;M$186,'Pilot Qty'!L4,"LIM")</f>
        <v>LIM</v>
      </c>
      <c r="N188" s="12" t="str">
        <f>IF(_xll.Interp1d(-1,$AQ$55:$AQ$76,$BA$55:$BA$76,$C188)&gt;N$186,'Pilot Qty'!M4,"LIM")</f>
        <v>LIM</v>
      </c>
      <c r="O188" s="12" t="str">
        <f>IF(_xll.Interp1d(-1,$AQ$55:$AQ$76,$BA$55:$BA$76,$C188)&gt;O$186,'Pilot Qty'!N4,"LIM")</f>
        <v>LIM</v>
      </c>
      <c r="P188" s="12" t="str">
        <f>IF(_xll.Interp1d(-1,$AQ$55:$AQ$76,$BA$55:$BA$76,$C188)&gt;P$186,'Pilot Qty'!O4,"LIM")</f>
        <v>LIM</v>
      </c>
      <c r="Q188" s="12" t="str">
        <f>IF(_xll.Interp1d(-1,$AQ$55:$AQ$76,$BA$55:$BA$76,$C188)&gt;Q$186,'Pilot Qty'!P4,"LIM")</f>
        <v>LIM</v>
      </c>
      <c r="R188" s="12" t="str">
        <f>IF(_xll.Interp1d(-1,$AQ$55:$AQ$76,$BA$55:$BA$76,$C188)&gt;R$186,'Pilot Qty'!Q4,"LIM")</f>
        <v>LIM</v>
      </c>
      <c r="S188" s="12" t="str">
        <f>IF(_xll.Interp1d(-1,$AQ$55:$AQ$76,$BA$55:$BA$76,$C188)&gt;S$186,'Pilot Qty'!R4,"LIM")</f>
        <v>LIM</v>
      </c>
      <c r="V188" s="51"/>
      <c r="W188" s="17">
        <v>650</v>
      </c>
      <c r="X188" s="12">
        <v>1.9701090000000001</v>
      </c>
      <c r="Y188" s="12">
        <v>1.9701090000000001</v>
      </c>
      <c r="Z188" s="12">
        <v>1.9701090000000001</v>
      </c>
      <c r="AA188" s="12">
        <v>2.9891299999999998</v>
      </c>
      <c r="AB188" s="12">
        <v>4.0081519999999999</v>
      </c>
      <c r="AC188" s="12">
        <v>5.0271739999999996</v>
      </c>
      <c r="AD188" s="12">
        <v>5.0271739999999996</v>
      </c>
      <c r="AE188" s="12">
        <v>5.0271739999999996</v>
      </c>
      <c r="AF188" s="12">
        <v>4.211957</v>
      </c>
      <c r="AG188" s="12" t="s">
        <v>80</v>
      </c>
      <c r="AH188" s="12" t="s">
        <v>80</v>
      </c>
      <c r="AI188" s="12" t="s">
        <v>80</v>
      </c>
      <c r="AJ188" s="12" t="s">
        <v>80</v>
      </c>
      <c r="AK188" s="12" t="s">
        <v>80</v>
      </c>
      <c r="AL188" s="12" t="s">
        <v>80</v>
      </c>
      <c r="AM188" s="12" t="s">
        <v>80</v>
      </c>
    </row>
    <row r="189" spans="1:39" x14ac:dyDescent="0.25">
      <c r="B189" s="51"/>
      <c r="C189" s="17">
        <v>800</v>
      </c>
      <c r="D189" s="12">
        <f>IF(_xll.Interp1d(-1,$AQ$55:$AQ$76,$BA$55:$BA$76,$C189)&gt;D$186,'Pilot Qty'!C5,"LIM")</f>
        <v>1.9701090000000001</v>
      </c>
      <c r="E189" s="12">
        <f>IF(_xll.Interp1d(-1,$AQ$55:$AQ$76,$BA$55:$BA$76,$C189)&gt;E$186,'Pilot Qty'!D5,"LIM")</f>
        <v>1.9701090000000001</v>
      </c>
      <c r="F189" s="12">
        <f>IF(_xll.Interp1d(-1,$AQ$55:$AQ$76,$BA$55:$BA$76,$C189)&gt;F$186,'Pilot Qty'!E5,"LIM")</f>
        <v>2.5135869999999998</v>
      </c>
      <c r="G189" s="12">
        <f>IF(_xll.Interp1d(-1,$AQ$55:$AQ$76,$BA$55:$BA$76,$C189)&gt;G$186,'Pilot Qty'!F5,"LIM")</f>
        <v>3.6684779999999999</v>
      </c>
      <c r="H189" s="12">
        <f>IF(_xll.Interp1d(-1,$AQ$55:$AQ$76,$BA$55:$BA$76,$C189)&gt;H$186,'Pilot Qty'!G5,"LIM")</f>
        <v>3.6684779999999999</v>
      </c>
      <c r="I189" s="12">
        <f>IF(_xll.Interp1d(-1,$AQ$55:$AQ$76,$BA$55:$BA$76,$C189)&gt;I$186,'Pilot Qty'!H5,"LIM")</f>
        <v>5.0271739999999996</v>
      </c>
      <c r="J189" s="12">
        <f>IF(_xll.Interp1d(-1,$AQ$55:$AQ$76,$BA$55:$BA$76,$C189)&gt;J$186,'Pilot Qty'!I5,"LIM")</f>
        <v>5.0271739999999996</v>
      </c>
      <c r="K189" s="12">
        <f>IF(_xll.Interp1d(-1,$AQ$55:$AQ$76,$BA$55:$BA$76,$C189)&gt;K$186,'Pilot Qty'!J5,"LIM")</f>
        <v>5.0271739999999996</v>
      </c>
      <c r="L189" s="12">
        <f>IF(_xll.Interp1d(-1,$AQ$55:$AQ$76,$BA$55:$BA$76,$C189)&gt;L$186,'Pilot Qty'!K5,"LIM")</f>
        <v>4.0081519999999999</v>
      </c>
      <c r="M189" s="12" t="str">
        <f>IF(_xll.Interp1d(-1,$AQ$55:$AQ$76,$BA$55:$BA$76,$C189)&gt;M$186,'Pilot Qty'!L5,"LIM")</f>
        <v>LIM</v>
      </c>
      <c r="N189" s="12" t="str">
        <f>IF(_xll.Interp1d(-1,$AQ$55:$AQ$76,$BA$55:$BA$76,$C189)&gt;N$186,'Pilot Qty'!M5,"LIM")</f>
        <v>LIM</v>
      </c>
      <c r="O189" s="12" t="str">
        <f>IF(_xll.Interp1d(-1,$AQ$55:$AQ$76,$BA$55:$BA$76,$C189)&gt;O$186,'Pilot Qty'!N5,"LIM")</f>
        <v>LIM</v>
      </c>
      <c r="P189" s="12" t="str">
        <f>IF(_xll.Interp1d(-1,$AQ$55:$AQ$76,$BA$55:$BA$76,$C189)&gt;P$186,'Pilot Qty'!O5,"LIM")</f>
        <v>LIM</v>
      </c>
      <c r="Q189" s="12" t="str">
        <f>IF(_xll.Interp1d(-1,$AQ$55:$AQ$76,$BA$55:$BA$76,$C189)&gt;Q$186,'Pilot Qty'!P5,"LIM")</f>
        <v>LIM</v>
      </c>
      <c r="R189" s="12" t="str">
        <f>IF(_xll.Interp1d(-1,$AQ$55:$AQ$76,$BA$55:$BA$76,$C189)&gt;R$186,'Pilot Qty'!Q5,"LIM")</f>
        <v>LIM</v>
      </c>
      <c r="S189" s="12" t="str">
        <f>IF(_xll.Interp1d(-1,$AQ$55:$AQ$76,$BA$55:$BA$76,$C189)&gt;S$186,'Pilot Qty'!R5,"LIM")</f>
        <v>LIM</v>
      </c>
      <c r="V189" s="51"/>
      <c r="W189" s="17">
        <v>800</v>
      </c>
      <c r="X189" s="12">
        <v>1.9701090000000001</v>
      </c>
      <c r="Y189" s="12">
        <v>1.9701090000000001</v>
      </c>
      <c r="Z189" s="12">
        <v>2.5135869999999998</v>
      </c>
      <c r="AA189" s="12">
        <v>3.6684779999999999</v>
      </c>
      <c r="AB189" s="12">
        <v>3.6684779999999999</v>
      </c>
      <c r="AC189" s="12">
        <v>5.0271739999999996</v>
      </c>
      <c r="AD189" s="12">
        <v>5.0271739999999996</v>
      </c>
      <c r="AE189" s="12">
        <v>5.0271739999999996</v>
      </c>
      <c r="AF189" s="12">
        <v>4.0081519999999999</v>
      </c>
      <c r="AG189" s="12" t="s">
        <v>80</v>
      </c>
      <c r="AH189" s="12" t="s">
        <v>80</v>
      </c>
      <c r="AI189" s="12" t="s">
        <v>80</v>
      </c>
      <c r="AJ189" s="12" t="s">
        <v>80</v>
      </c>
      <c r="AK189" s="12" t="s">
        <v>80</v>
      </c>
      <c r="AL189" s="12" t="s">
        <v>80</v>
      </c>
      <c r="AM189" s="12" t="s">
        <v>80</v>
      </c>
    </row>
    <row r="190" spans="1:39" x14ac:dyDescent="0.25">
      <c r="B190" s="51"/>
      <c r="C190" s="17">
        <v>1000</v>
      </c>
      <c r="D190" s="12">
        <f>IF(_xll.Interp1d(-1,$AQ$55:$AQ$76,$BA$55:$BA$76,$C190)&gt;D$186,'Pilot Qty'!C6,"LIM")</f>
        <v>1.9701090000000001</v>
      </c>
      <c r="E190" s="12">
        <f>IF(_xll.Interp1d(-1,$AQ$55:$AQ$76,$BA$55:$BA$76,$C190)&gt;E$186,'Pilot Qty'!D6,"LIM")</f>
        <v>3.6005440000000002</v>
      </c>
      <c r="F190" s="12">
        <f>IF(_xll.Interp1d(-1,$AQ$55:$AQ$76,$BA$55:$BA$76,$C190)&gt;F$186,'Pilot Qty'!E6,"LIM")</f>
        <v>3.6005440000000002</v>
      </c>
      <c r="G190" s="12">
        <f>IF(_xll.Interp1d(-1,$AQ$55:$AQ$76,$BA$55:$BA$76,$C190)&gt;G$186,'Pilot Qty'!F6,"LIM")</f>
        <v>3.6005440000000002</v>
      </c>
      <c r="H190" s="12">
        <f>IF(_xll.Interp1d(-1,$AQ$55:$AQ$76,$BA$55:$BA$76,$C190)&gt;H$186,'Pilot Qty'!G6,"LIM")</f>
        <v>3.6005440000000002</v>
      </c>
      <c r="I190" s="12">
        <f>IF(_xll.Interp1d(-1,$AQ$55:$AQ$76,$BA$55:$BA$76,$C190)&gt;I$186,'Pilot Qty'!H6,"LIM")</f>
        <v>5.0271739999999996</v>
      </c>
      <c r="J190" s="12">
        <f>IF(_xll.Interp1d(-1,$AQ$55:$AQ$76,$BA$55:$BA$76,$C190)&gt;J$186,'Pilot Qty'!I6,"LIM")</f>
        <v>5.0271739999999996</v>
      </c>
      <c r="K190" s="12">
        <f>IF(_xll.Interp1d(-1,$AQ$55:$AQ$76,$BA$55:$BA$76,$C190)&gt;K$186,'Pilot Qty'!J6,"LIM")</f>
        <v>5.0271739999999996</v>
      </c>
      <c r="L190" s="12">
        <f>IF(_xll.Interp1d(-1,$AQ$55:$AQ$76,$BA$55:$BA$76,$C190)&gt;L$186,'Pilot Qty'!K6,"LIM")</f>
        <v>5.0271739999999996</v>
      </c>
      <c r="M190" s="12">
        <f>IF(_xll.Interp1d(-1,$AQ$55:$AQ$76,$BA$55:$BA$76,$C190)&gt;M$186,'Pilot Qty'!L6,"LIM")</f>
        <v>5.774457</v>
      </c>
      <c r="N190" s="12" t="str">
        <f>IF(_xll.Interp1d(-1,$AQ$55:$AQ$76,$BA$55:$BA$76,$C190)&gt;N$186,'Pilot Qty'!M6,"LIM")</f>
        <v>LIM</v>
      </c>
      <c r="O190" s="12" t="str">
        <f>IF(_xll.Interp1d(-1,$AQ$55:$AQ$76,$BA$55:$BA$76,$C190)&gt;O$186,'Pilot Qty'!N6,"LIM")</f>
        <v>LIM</v>
      </c>
      <c r="P190" s="12" t="str">
        <f>IF(_xll.Interp1d(-1,$AQ$55:$AQ$76,$BA$55:$BA$76,$C190)&gt;P$186,'Pilot Qty'!O6,"LIM")</f>
        <v>LIM</v>
      </c>
      <c r="Q190" s="12" t="str">
        <f>IF(_xll.Interp1d(-1,$AQ$55:$AQ$76,$BA$55:$BA$76,$C190)&gt;Q$186,'Pilot Qty'!P6,"LIM")</f>
        <v>LIM</v>
      </c>
      <c r="R190" s="12" t="str">
        <f>IF(_xll.Interp1d(-1,$AQ$55:$AQ$76,$BA$55:$BA$76,$C190)&gt;R$186,'Pilot Qty'!Q6,"LIM")</f>
        <v>LIM</v>
      </c>
      <c r="S190" s="12" t="str">
        <f>IF(_xll.Interp1d(-1,$AQ$55:$AQ$76,$BA$55:$BA$76,$C190)&gt;S$186,'Pilot Qty'!R6,"LIM")</f>
        <v>LIM</v>
      </c>
      <c r="V190" s="51"/>
      <c r="W190" s="17">
        <v>1000</v>
      </c>
      <c r="X190" s="12">
        <v>1.9701090000000001</v>
      </c>
      <c r="Y190" s="12">
        <v>3.6005440000000002</v>
      </c>
      <c r="Z190" s="12">
        <v>3.6005440000000002</v>
      </c>
      <c r="AA190" s="12">
        <v>3.6005440000000002</v>
      </c>
      <c r="AB190" s="12">
        <v>3.6005440000000002</v>
      </c>
      <c r="AC190" s="12">
        <v>5.0271739999999996</v>
      </c>
      <c r="AD190" s="12">
        <v>5.0271739999999996</v>
      </c>
      <c r="AE190" s="12">
        <v>5.0271739999999996</v>
      </c>
      <c r="AF190" s="12">
        <v>5.0271739999999996</v>
      </c>
      <c r="AG190" s="12">
        <v>5.774457</v>
      </c>
      <c r="AH190" s="12" t="s">
        <v>80</v>
      </c>
      <c r="AI190" s="12" t="s">
        <v>80</v>
      </c>
      <c r="AJ190" s="12" t="s">
        <v>80</v>
      </c>
      <c r="AK190" s="12" t="s">
        <v>80</v>
      </c>
      <c r="AL190" s="12" t="s">
        <v>80</v>
      </c>
      <c r="AM190" s="12" t="s">
        <v>80</v>
      </c>
    </row>
    <row r="191" spans="1:39" x14ac:dyDescent="0.25">
      <c r="B191" s="51"/>
      <c r="C191" s="17">
        <v>1200</v>
      </c>
      <c r="D191" s="12">
        <f>IF(_xll.Interp1d(-1,$AQ$55:$AQ$76,$BA$55:$BA$76,$C191)&gt;D$186,'Pilot Qty'!C7,"LIM")</f>
        <v>1.9701090000000001</v>
      </c>
      <c r="E191" s="12">
        <f>IF(_xll.Interp1d(-1,$AQ$55:$AQ$76,$BA$55:$BA$76,$C191)&gt;E$186,'Pilot Qty'!D7,"LIM")</f>
        <v>2.9891299999999998</v>
      </c>
      <c r="F191" s="12">
        <f>IF(_xll.Interp1d(-1,$AQ$55:$AQ$76,$BA$55:$BA$76,$C191)&gt;F$186,'Pilot Qty'!E7,"LIM")</f>
        <v>3.6684779999999999</v>
      </c>
      <c r="G191" s="12">
        <f>IF(_xll.Interp1d(-1,$AQ$55:$AQ$76,$BA$55:$BA$76,$C191)&gt;G$186,'Pilot Qty'!F7,"LIM")</f>
        <v>4.0081519999999999</v>
      </c>
      <c r="H191" s="12">
        <f>IF(_xll.Interp1d(-1,$AQ$55:$AQ$76,$BA$55:$BA$76,$C191)&gt;H$186,'Pilot Qty'!G7,"LIM")</f>
        <v>4.0081519999999999</v>
      </c>
      <c r="I191" s="12">
        <f>IF(_xll.Interp1d(-1,$AQ$55:$AQ$76,$BA$55:$BA$76,$C191)&gt;I$186,'Pilot Qty'!H7,"LIM")</f>
        <v>4.4836960000000001</v>
      </c>
      <c r="J191" s="12">
        <f>IF(_xll.Interp1d(-1,$AQ$55:$AQ$76,$BA$55:$BA$76,$C191)&gt;J$186,'Pilot Qty'!I7,"LIM")</f>
        <v>4.4836960000000001</v>
      </c>
      <c r="K191" s="12">
        <f>IF(_xll.Interp1d(-1,$AQ$55:$AQ$76,$BA$55:$BA$76,$C191)&gt;K$186,'Pilot Qty'!J7,"LIM")</f>
        <v>5.0271739999999996</v>
      </c>
      <c r="L191" s="12">
        <f>IF(_xll.Interp1d(-1,$AQ$55:$AQ$76,$BA$55:$BA$76,$C191)&gt;L$186,'Pilot Qty'!K7,"LIM")</f>
        <v>5.0271739999999996</v>
      </c>
      <c r="M191" s="12">
        <f>IF(_xll.Interp1d(-1,$AQ$55:$AQ$76,$BA$55:$BA$76,$C191)&gt;M$186,'Pilot Qty'!L7,"LIM")</f>
        <v>5.9782609999999998</v>
      </c>
      <c r="N191" s="12" t="str">
        <f>IF(_xll.Interp1d(-1,$AQ$55:$AQ$76,$BA$55:$BA$76,$C191)&gt;N$186,'Pilot Qty'!M7,"LIM")</f>
        <v>LIM</v>
      </c>
      <c r="O191" s="12" t="str">
        <f>IF(_xll.Interp1d(-1,$AQ$55:$AQ$76,$BA$55:$BA$76,$C191)&gt;O$186,'Pilot Qty'!N7,"LIM")</f>
        <v>LIM</v>
      </c>
      <c r="P191" s="12" t="str">
        <f>IF(_xll.Interp1d(-1,$AQ$55:$AQ$76,$BA$55:$BA$76,$C191)&gt;P$186,'Pilot Qty'!O7,"LIM")</f>
        <v>LIM</v>
      </c>
      <c r="Q191" s="12" t="str">
        <f>IF(_xll.Interp1d(-1,$AQ$55:$AQ$76,$BA$55:$BA$76,$C191)&gt;Q$186,'Pilot Qty'!P7,"LIM")</f>
        <v>LIM</v>
      </c>
      <c r="R191" s="12" t="str">
        <f>IF(_xll.Interp1d(-1,$AQ$55:$AQ$76,$BA$55:$BA$76,$C191)&gt;R$186,'Pilot Qty'!Q7,"LIM")</f>
        <v>LIM</v>
      </c>
      <c r="S191" s="12" t="str">
        <f>IF(_xll.Interp1d(-1,$AQ$55:$AQ$76,$BA$55:$BA$76,$C191)&gt;S$186,'Pilot Qty'!R7,"LIM")</f>
        <v>LIM</v>
      </c>
      <c r="V191" s="51"/>
      <c r="W191" s="17">
        <v>1200</v>
      </c>
      <c r="X191" s="12">
        <v>1.9701090000000001</v>
      </c>
      <c r="Y191" s="12">
        <v>2.9891299999999998</v>
      </c>
      <c r="Z191" s="12">
        <v>3.6684779999999999</v>
      </c>
      <c r="AA191" s="12">
        <v>4.0081519999999999</v>
      </c>
      <c r="AB191" s="12">
        <v>4.0081519999999999</v>
      </c>
      <c r="AC191" s="12">
        <v>4.4836960000000001</v>
      </c>
      <c r="AD191" s="12">
        <v>4.4836960000000001</v>
      </c>
      <c r="AE191" s="12">
        <v>5.0271739999999996</v>
      </c>
      <c r="AF191" s="12">
        <v>5.0271739999999996</v>
      </c>
      <c r="AG191" s="12">
        <v>5.9782609999999998</v>
      </c>
      <c r="AH191" s="12" t="s">
        <v>80</v>
      </c>
      <c r="AI191" s="12" t="s">
        <v>80</v>
      </c>
      <c r="AJ191" s="12" t="s">
        <v>80</v>
      </c>
      <c r="AK191" s="12" t="s">
        <v>80</v>
      </c>
      <c r="AL191" s="12" t="s">
        <v>80</v>
      </c>
      <c r="AM191" s="12" t="s">
        <v>80</v>
      </c>
    </row>
    <row r="192" spans="1:39" x14ac:dyDescent="0.25">
      <c r="B192" s="51"/>
      <c r="C192" s="17">
        <v>1400</v>
      </c>
      <c r="D192" s="12">
        <f>IF(_xll.Interp1d(-1,$AQ$55:$AQ$76,$BA$55:$BA$76,$C192)&gt;D$186,'Pilot Qty'!C8,"LIM")</f>
        <v>1.9701090000000001</v>
      </c>
      <c r="E192" s="12">
        <f>IF(_xll.Interp1d(-1,$AQ$55:$AQ$76,$BA$55:$BA$76,$C192)&gt;E$186,'Pilot Qty'!D8,"LIM")</f>
        <v>2.3097829999999999</v>
      </c>
      <c r="F192" s="12">
        <f>IF(_xll.Interp1d(-1,$AQ$55:$AQ$76,$BA$55:$BA$76,$C192)&gt;F$186,'Pilot Qty'!E8,"LIM")</f>
        <v>3.1929349999999999</v>
      </c>
      <c r="G192" s="12">
        <f>IF(_xll.Interp1d(-1,$AQ$55:$AQ$76,$BA$55:$BA$76,$C192)&gt;G$186,'Pilot Qty'!F8,"LIM")</f>
        <v>3.5326089999999999</v>
      </c>
      <c r="H192" s="12">
        <f>IF(_xll.Interp1d(-1,$AQ$55:$AQ$76,$BA$55:$BA$76,$C192)&gt;H$186,'Pilot Qty'!G8,"LIM")</f>
        <v>4.0081519999999999</v>
      </c>
      <c r="I192" s="12">
        <f>IF(_xll.Interp1d(-1,$AQ$55:$AQ$76,$BA$55:$BA$76,$C192)&gt;I$186,'Pilot Qty'!H8,"LIM")</f>
        <v>4.2798910000000001</v>
      </c>
      <c r="J192" s="12">
        <f>IF(_xll.Interp1d(-1,$AQ$55:$AQ$76,$BA$55:$BA$76,$C192)&gt;J$186,'Pilot Qty'!I8,"LIM")</f>
        <v>4.2798910000000001</v>
      </c>
      <c r="K192" s="12">
        <f>IF(_xll.Interp1d(-1,$AQ$55:$AQ$76,$BA$55:$BA$76,$C192)&gt;K$186,'Pilot Qty'!J8,"LIM")</f>
        <v>4.0760870000000002</v>
      </c>
      <c r="L192" s="12">
        <f>IF(_xll.Interp1d(-1,$AQ$55:$AQ$76,$BA$55:$BA$76,$C192)&gt;L$186,'Pilot Qty'!K8,"LIM")</f>
        <v>4.8233699999999997</v>
      </c>
      <c r="M192" s="12">
        <f>IF(_xll.Interp1d(-1,$AQ$55:$AQ$76,$BA$55:$BA$76,$C192)&gt;M$186,'Pilot Qty'!L8,"LIM")</f>
        <v>6.9972830000000004</v>
      </c>
      <c r="N192" s="12">
        <f>IF(_xll.Interp1d(-1,$AQ$55:$AQ$76,$BA$55:$BA$76,$C192)&gt;N$186,'Pilot Qty'!M8,"LIM")</f>
        <v>9.1032609999999998</v>
      </c>
      <c r="O192" s="12" t="str">
        <f>IF(_xll.Interp1d(-1,$AQ$55:$AQ$76,$BA$55:$BA$76,$C192)&gt;O$186,'Pilot Qty'!N8,"LIM")</f>
        <v>LIM</v>
      </c>
      <c r="P192" s="12" t="str">
        <f>IF(_xll.Interp1d(-1,$AQ$55:$AQ$76,$BA$55:$BA$76,$C192)&gt;P$186,'Pilot Qty'!O8,"LIM")</f>
        <v>LIM</v>
      </c>
      <c r="Q192" s="12" t="str">
        <f>IF(_xll.Interp1d(-1,$AQ$55:$AQ$76,$BA$55:$BA$76,$C192)&gt;Q$186,'Pilot Qty'!P8,"LIM")</f>
        <v>LIM</v>
      </c>
      <c r="R192" s="12" t="str">
        <f>IF(_xll.Interp1d(-1,$AQ$55:$AQ$76,$BA$55:$BA$76,$C192)&gt;R$186,'Pilot Qty'!Q8,"LIM")</f>
        <v>LIM</v>
      </c>
      <c r="S192" s="12" t="str">
        <f>IF(_xll.Interp1d(-1,$AQ$55:$AQ$76,$BA$55:$BA$76,$C192)&gt;S$186,'Pilot Qty'!R8,"LIM")</f>
        <v>LIM</v>
      </c>
      <c r="V192" s="51"/>
      <c r="W192" s="17">
        <v>1400</v>
      </c>
      <c r="X192" s="12">
        <v>1.9701090000000001</v>
      </c>
      <c r="Y192" s="12">
        <v>2.3097829999999999</v>
      </c>
      <c r="Z192" s="12">
        <v>3.1929349999999999</v>
      </c>
      <c r="AA192" s="12">
        <v>3.5326089999999999</v>
      </c>
      <c r="AB192" s="12">
        <v>4.0081519999999999</v>
      </c>
      <c r="AC192" s="12">
        <v>4.2798910000000001</v>
      </c>
      <c r="AD192" s="12">
        <v>4.2798910000000001</v>
      </c>
      <c r="AE192" s="12">
        <v>4.0760870000000002</v>
      </c>
      <c r="AF192" s="12">
        <v>4.8233699999999997</v>
      </c>
      <c r="AG192" s="12">
        <v>6.9972830000000004</v>
      </c>
      <c r="AH192" s="12">
        <v>9.1032609999999998</v>
      </c>
      <c r="AI192" s="12" t="s">
        <v>80</v>
      </c>
      <c r="AJ192" s="12" t="s">
        <v>80</v>
      </c>
      <c r="AK192" s="12" t="s">
        <v>80</v>
      </c>
      <c r="AL192" s="12" t="s">
        <v>80</v>
      </c>
      <c r="AM192" s="12" t="s">
        <v>80</v>
      </c>
    </row>
    <row r="193" spans="2:39" x14ac:dyDescent="0.25">
      <c r="B193" s="51"/>
      <c r="C193" s="17">
        <v>1550</v>
      </c>
      <c r="D193" s="12">
        <f>IF(_xll.Interp1d(-1,$AQ$55:$AQ$76,$BA$55:$BA$76,$C193)&gt;D$186,'Pilot Qty'!C9,"LIM")</f>
        <v>1.9701090000000001</v>
      </c>
      <c r="E193" s="12">
        <f>IF(_xll.Interp1d(-1,$AQ$55:$AQ$76,$BA$55:$BA$76,$C193)&gt;E$186,'Pilot Qty'!D9,"LIM")</f>
        <v>2.3097829999999999</v>
      </c>
      <c r="F193" s="12">
        <f>IF(_xll.Interp1d(-1,$AQ$55:$AQ$76,$BA$55:$BA$76,$C193)&gt;F$186,'Pilot Qty'!E9,"LIM")</f>
        <v>4.0081519999999999</v>
      </c>
      <c r="G193" s="12">
        <f>IF(_xll.Interp1d(-1,$AQ$55:$AQ$76,$BA$55:$BA$76,$C193)&gt;G$186,'Pilot Qty'!F9,"LIM")</f>
        <v>4.0081519999999999</v>
      </c>
      <c r="H193" s="12">
        <f>IF(_xll.Interp1d(-1,$AQ$55:$AQ$76,$BA$55:$BA$76,$C193)&gt;H$186,'Pilot Qty'!G9,"LIM")</f>
        <v>4.0081519999999999</v>
      </c>
      <c r="I193" s="12">
        <f>IF(_xll.Interp1d(-1,$AQ$55:$AQ$76,$BA$55:$BA$76,$C193)&gt;I$186,'Pilot Qty'!H9,"LIM")</f>
        <v>4.4836960000000001</v>
      </c>
      <c r="J193" s="12">
        <f>IF(_xll.Interp1d(-1,$AQ$55:$AQ$76,$BA$55:$BA$76,$C193)&gt;J$186,'Pilot Qty'!I9,"LIM")</f>
        <v>4.4836960000000001</v>
      </c>
      <c r="K193" s="12">
        <f>IF(_xll.Interp1d(-1,$AQ$55:$AQ$76,$BA$55:$BA$76,$C193)&gt;K$186,'Pilot Qty'!J9,"LIM")</f>
        <v>4.6195649999999997</v>
      </c>
      <c r="L193" s="12">
        <f>IF(_xll.Interp1d(-1,$AQ$55:$AQ$76,$BA$55:$BA$76,$C193)&gt;L$186,'Pilot Qty'!K9,"LIM")</f>
        <v>5.5027179999999998</v>
      </c>
      <c r="M193" s="12">
        <f>IF(_xll.Interp1d(-1,$AQ$55:$AQ$76,$BA$55:$BA$76,$C193)&gt;M$186,'Pilot Qty'!L9,"LIM")</f>
        <v>6.5217390000000002</v>
      </c>
      <c r="N193" s="12">
        <f>IF(_xll.Interp1d(-1,$AQ$55:$AQ$76,$BA$55:$BA$76,$C193)&gt;N$186,'Pilot Qty'!M9,"LIM")</f>
        <v>8.899457</v>
      </c>
      <c r="O193" s="12" t="str">
        <f>IF(_xll.Interp1d(-1,$AQ$55:$AQ$76,$BA$55:$BA$76,$C193)&gt;O$186,'Pilot Qty'!N9,"LIM")</f>
        <v>LIM</v>
      </c>
      <c r="P193" s="12" t="str">
        <f>IF(_xll.Interp1d(-1,$AQ$55:$AQ$76,$BA$55:$BA$76,$C193)&gt;P$186,'Pilot Qty'!O9,"LIM")</f>
        <v>LIM</v>
      </c>
      <c r="Q193" s="12" t="str">
        <f>IF(_xll.Interp1d(-1,$AQ$55:$AQ$76,$BA$55:$BA$76,$C193)&gt;Q$186,'Pilot Qty'!P9,"LIM")</f>
        <v>LIM</v>
      </c>
      <c r="R193" s="12" t="str">
        <f>IF(_xll.Interp1d(-1,$AQ$55:$AQ$76,$BA$55:$BA$76,$C193)&gt;R$186,'Pilot Qty'!Q9,"LIM")</f>
        <v>LIM</v>
      </c>
      <c r="S193" s="12" t="str">
        <f>IF(_xll.Interp1d(-1,$AQ$55:$AQ$76,$BA$55:$BA$76,$C193)&gt;S$186,'Pilot Qty'!R9,"LIM")</f>
        <v>LIM</v>
      </c>
      <c r="V193" s="51"/>
      <c r="W193" s="17">
        <v>1550</v>
      </c>
      <c r="X193" s="12">
        <v>1.9701090000000001</v>
      </c>
      <c r="Y193" s="12">
        <v>2.3097829999999999</v>
      </c>
      <c r="Z193" s="12">
        <v>4.0081519999999999</v>
      </c>
      <c r="AA193" s="12">
        <v>4.0081519999999999</v>
      </c>
      <c r="AB193" s="12">
        <v>4.0081519999999999</v>
      </c>
      <c r="AC193" s="12">
        <v>4.4836960000000001</v>
      </c>
      <c r="AD193" s="12">
        <v>4.4836960000000001</v>
      </c>
      <c r="AE193" s="12">
        <v>4.6195649999999997</v>
      </c>
      <c r="AF193" s="12">
        <v>5.5027179999999998</v>
      </c>
      <c r="AG193" s="12">
        <v>6.5217390000000002</v>
      </c>
      <c r="AH193" s="12">
        <v>8.899457</v>
      </c>
      <c r="AI193" s="12" t="s">
        <v>80</v>
      </c>
      <c r="AJ193" s="12" t="s">
        <v>80</v>
      </c>
      <c r="AK193" s="12" t="s">
        <v>80</v>
      </c>
      <c r="AL193" s="12" t="s">
        <v>80</v>
      </c>
      <c r="AM193" s="12" t="s">
        <v>80</v>
      </c>
    </row>
    <row r="194" spans="2:39" x14ac:dyDescent="0.25">
      <c r="B194" s="51"/>
      <c r="C194" s="17">
        <v>1700</v>
      </c>
      <c r="D194" s="12">
        <f>IF(_xll.Interp1d(-1,$AQ$55:$AQ$76,$BA$55:$BA$76,$C194)&gt;D$186,'Pilot Qty'!C10,"LIM")</f>
        <v>1.9701090000000001</v>
      </c>
      <c r="E194" s="12">
        <f>IF(_xll.Interp1d(-1,$AQ$55:$AQ$76,$BA$55:$BA$76,$C194)&gt;E$186,'Pilot Qty'!D10,"LIM")</f>
        <v>2.3097829999999999</v>
      </c>
      <c r="F194" s="12">
        <f>IF(_xll.Interp1d(-1,$AQ$55:$AQ$76,$BA$55:$BA$76,$C194)&gt;F$186,'Pilot Qty'!E10,"LIM")</f>
        <v>4.0081519999999999</v>
      </c>
      <c r="G194" s="12">
        <f>IF(_xll.Interp1d(-1,$AQ$55:$AQ$76,$BA$55:$BA$76,$C194)&gt;G$186,'Pilot Qty'!F10,"LIM")</f>
        <v>4.0760870000000002</v>
      </c>
      <c r="H194" s="12">
        <f>IF(_xll.Interp1d(-1,$AQ$55:$AQ$76,$BA$55:$BA$76,$C194)&gt;H$186,'Pilot Qty'!G10,"LIM")</f>
        <v>4.0081519999999999</v>
      </c>
      <c r="I194" s="12">
        <f>IF(_xll.Interp1d(-1,$AQ$55:$AQ$76,$BA$55:$BA$76,$C194)&gt;I$186,'Pilot Qty'!H10,"LIM")</f>
        <v>4.4836960000000001</v>
      </c>
      <c r="J194" s="12">
        <f>IF(_xll.Interp1d(-1,$AQ$55:$AQ$76,$BA$55:$BA$76,$C194)&gt;J$186,'Pilot Qty'!I10,"LIM")</f>
        <v>4.8233699999999997</v>
      </c>
      <c r="K194" s="12">
        <f>IF(_xll.Interp1d(-1,$AQ$55:$AQ$76,$BA$55:$BA$76,$C194)&gt;K$186,'Pilot Qty'!J10,"LIM")</f>
        <v>5.9782609999999998</v>
      </c>
      <c r="L194" s="12">
        <f>IF(_xll.Interp1d(-1,$AQ$55:$AQ$76,$BA$55:$BA$76,$C194)&gt;L$186,'Pilot Qty'!K10,"LIM")</f>
        <v>8.6277179999999998</v>
      </c>
      <c r="M194" s="12">
        <f>IF(_xll.Interp1d(-1,$AQ$55:$AQ$76,$BA$55:$BA$76,$C194)&gt;M$186,'Pilot Qty'!L10,"LIM")</f>
        <v>9.9864130000000007</v>
      </c>
      <c r="N194" s="12">
        <f>IF(_xll.Interp1d(-1,$AQ$55:$AQ$76,$BA$55:$BA$76,$C194)&gt;N$186,'Pilot Qty'!M10,"LIM")</f>
        <v>11.277174</v>
      </c>
      <c r="O194" s="12" t="str">
        <f>IF(_xll.Interp1d(-1,$AQ$55:$AQ$76,$BA$55:$BA$76,$C194)&gt;O$186,'Pilot Qty'!N10,"LIM")</f>
        <v>LIM</v>
      </c>
      <c r="P194" s="12" t="str">
        <f>IF(_xll.Interp1d(-1,$AQ$55:$AQ$76,$BA$55:$BA$76,$C194)&gt;P$186,'Pilot Qty'!O10,"LIM")</f>
        <v>LIM</v>
      </c>
      <c r="Q194" s="12" t="str">
        <f>IF(_xll.Interp1d(-1,$AQ$55:$AQ$76,$BA$55:$BA$76,$C194)&gt;Q$186,'Pilot Qty'!P10,"LIM")</f>
        <v>LIM</v>
      </c>
      <c r="R194" s="12" t="str">
        <f>IF(_xll.Interp1d(-1,$AQ$55:$AQ$76,$BA$55:$BA$76,$C194)&gt;R$186,'Pilot Qty'!Q10,"LIM")</f>
        <v>LIM</v>
      </c>
      <c r="S194" s="12" t="str">
        <f>IF(_xll.Interp1d(-1,$AQ$55:$AQ$76,$BA$55:$BA$76,$C194)&gt;S$186,'Pilot Qty'!R10,"LIM")</f>
        <v>LIM</v>
      </c>
      <c r="V194" s="51"/>
      <c r="W194" s="17">
        <v>1700</v>
      </c>
      <c r="X194" s="12">
        <v>1.9701090000000001</v>
      </c>
      <c r="Y194" s="12">
        <v>2.3097829999999999</v>
      </c>
      <c r="Z194" s="12">
        <v>4.0081519999999999</v>
      </c>
      <c r="AA194" s="12">
        <v>4.0760870000000002</v>
      </c>
      <c r="AB194" s="12">
        <v>4.0081519999999999</v>
      </c>
      <c r="AC194" s="12">
        <v>4.4836960000000001</v>
      </c>
      <c r="AD194" s="12">
        <v>4.8233699999999997</v>
      </c>
      <c r="AE194" s="12">
        <v>5.9782609999999998</v>
      </c>
      <c r="AF194" s="12">
        <v>8.6277179999999998</v>
      </c>
      <c r="AG194" s="12">
        <v>9.9864130000000007</v>
      </c>
      <c r="AH194" s="12">
        <v>11.277174</v>
      </c>
      <c r="AI194" s="12" t="s">
        <v>80</v>
      </c>
      <c r="AJ194" s="12" t="s">
        <v>80</v>
      </c>
      <c r="AK194" s="12" t="s">
        <v>80</v>
      </c>
      <c r="AL194" s="12" t="s">
        <v>80</v>
      </c>
      <c r="AM194" s="12" t="s">
        <v>80</v>
      </c>
    </row>
    <row r="195" spans="2:39" x14ac:dyDescent="0.25">
      <c r="B195" s="51"/>
      <c r="C195" s="17">
        <v>1800</v>
      </c>
      <c r="D195" s="12">
        <f>IF(_xll.Interp1d(-1,$AQ$55:$AQ$76,$BA$55:$BA$76,$C195)&gt;D$186,'Pilot Qty'!C11,"LIM")</f>
        <v>1.9701090000000001</v>
      </c>
      <c r="E195" s="12">
        <f>IF(_xll.Interp1d(-1,$AQ$55:$AQ$76,$BA$55:$BA$76,$C195)&gt;E$186,'Pilot Qty'!D11,"LIM")</f>
        <v>2.3777170000000001</v>
      </c>
      <c r="F195" s="12">
        <f>IF(_xll.Interp1d(-1,$AQ$55:$AQ$76,$BA$55:$BA$76,$C195)&gt;F$186,'Pilot Qty'!E11,"LIM")</f>
        <v>4.0081519999999999</v>
      </c>
      <c r="G195" s="12">
        <f>IF(_xll.Interp1d(-1,$AQ$55:$AQ$76,$BA$55:$BA$76,$C195)&gt;G$186,'Pilot Qty'!F11,"LIM")</f>
        <v>4.0081519999999999</v>
      </c>
      <c r="H195" s="12">
        <f>IF(_xll.Interp1d(-1,$AQ$55:$AQ$76,$BA$55:$BA$76,$C195)&gt;H$186,'Pilot Qty'!G11,"LIM")</f>
        <v>4.2798910000000001</v>
      </c>
      <c r="I195" s="12">
        <f>IF(_xll.Interp1d(-1,$AQ$55:$AQ$76,$BA$55:$BA$76,$C195)&gt;I$186,'Pilot Qty'!H11,"LIM")</f>
        <v>5.0271739999999996</v>
      </c>
      <c r="J195" s="12">
        <f>IF(_xll.Interp1d(-1,$AQ$55:$AQ$76,$BA$55:$BA$76,$C195)&gt;J$186,'Pilot Qty'!I11,"LIM")</f>
        <v>6.9972830000000004</v>
      </c>
      <c r="K195" s="12">
        <f>IF(_xll.Interp1d(-1,$AQ$55:$AQ$76,$BA$55:$BA$76,$C195)&gt;K$186,'Pilot Qty'!J11,"LIM")</f>
        <v>8.9673909999999992</v>
      </c>
      <c r="L195" s="12">
        <f>IF(_xll.Interp1d(-1,$AQ$55:$AQ$76,$BA$55:$BA$76,$C195)&gt;L$186,'Pilot Qty'!K11,"LIM")</f>
        <v>9.1711960000000001</v>
      </c>
      <c r="M195" s="12">
        <f>IF(_xll.Interp1d(-1,$AQ$55:$AQ$76,$BA$55:$BA$76,$C195)&gt;M$186,'Pilot Qty'!L11,"LIM")</f>
        <v>9.9184780000000003</v>
      </c>
      <c r="N195" s="12">
        <f>IF(_xll.Interp1d(-1,$AQ$55:$AQ$76,$BA$55:$BA$76,$C195)&gt;N$186,'Pilot Qty'!M11,"LIM")</f>
        <v>10.801631</v>
      </c>
      <c r="O195" s="12" t="str">
        <f>IF(_xll.Interp1d(-1,$AQ$55:$AQ$76,$BA$55:$BA$76,$C195)&gt;O$186,'Pilot Qty'!N11,"LIM")</f>
        <v>LIM</v>
      </c>
      <c r="P195" s="12" t="str">
        <f>IF(_xll.Interp1d(-1,$AQ$55:$AQ$76,$BA$55:$BA$76,$C195)&gt;P$186,'Pilot Qty'!O11,"LIM")</f>
        <v>LIM</v>
      </c>
      <c r="Q195" s="12" t="str">
        <f>IF(_xll.Interp1d(-1,$AQ$55:$AQ$76,$BA$55:$BA$76,$C195)&gt;Q$186,'Pilot Qty'!P11,"LIM")</f>
        <v>LIM</v>
      </c>
      <c r="R195" s="12" t="str">
        <f>IF(_xll.Interp1d(-1,$AQ$55:$AQ$76,$BA$55:$BA$76,$C195)&gt;R$186,'Pilot Qty'!Q11,"LIM")</f>
        <v>LIM</v>
      </c>
      <c r="S195" s="12" t="str">
        <f>IF(_xll.Interp1d(-1,$AQ$55:$AQ$76,$BA$55:$BA$76,$C195)&gt;S$186,'Pilot Qty'!R11,"LIM")</f>
        <v>LIM</v>
      </c>
      <c r="V195" s="51"/>
      <c r="W195" s="17">
        <v>1800</v>
      </c>
      <c r="X195" s="12">
        <v>1.9701090000000001</v>
      </c>
      <c r="Y195" s="12">
        <v>2.3777170000000001</v>
      </c>
      <c r="Z195" s="12">
        <v>4.0081519999999999</v>
      </c>
      <c r="AA195" s="12">
        <v>4.0081519999999999</v>
      </c>
      <c r="AB195" s="12">
        <v>4.2798910000000001</v>
      </c>
      <c r="AC195" s="12">
        <v>5.0271739999999996</v>
      </c>
      <c r="AD195" s="12">
        <v>6.9972830000000004</v>
      </c>
      <c r="AE195" s="12">
        <v>8.9673909999999992</v>
      </c>
      <c r="AF195" s="12">
        <v>9.1711960000000001</v>
      </c>
      <c r="AG195" s="12">
        <v>9.9184780000000003</v>
      </c>
      <c r="AH195" s="12">
        <v>10.801631</v>
      </c>
      <c r="AI195" s="12" t="s">
        <v>80</v>
      </c>
      <c r="AJ195" s="12" t="s">
        <v>80</v>
      </c>
      <c r="AK195" s="12" t="s">
        <v>80</v>
      </c>
      <c r="AL195" s="12" t="s">
        <v>80</v>
      </c>
      <c r="AM195" s="12" t="s">
        <v>80</v>
      </c>
    </row>
    <row r="196" spans="2:39" x14ac:dyDescent="0.25">
      <c r="B196" s="51"/>
      <c r="C196" s="17">
        <v>2000</v>
      </c>
      <c r="D196" s="12">
        <f>IF(_xll.Interp1d(-1,$AQ$55:$AQ$76,$BA$55:$BA$76,$C196)&gt;D$186,'Pilot Qty'!C12,"LIM")</f>
        <v>1.9701090000000001</v>
      </c>
      <c r="E196" s="12">
        <f>IF(_xll.Interp1d(-1,$AQ$55:$AQ$76,$BA$55:$BA$76,$C196)&gt;E$186,'Pilot Qty'!D12,"LIM")</f>
        <v>2.1739130000000002</v>
      </c>
      <c r="F196" s="12">
        <f>IF(_xll.Interp1d(-1,$AQ$55:$AQ$76,$BA$55:$BA$76,$C196)&gt;F$186,'Pilot Qty'!E12,"LIM")</f>
        <v>3.8722829999999999</v>
      </c>
      <c r="G196" s="12">
        <f>IF(_xll.Interp1d(-1,$AQ$55:$AQ$76,$BA$55:$BA$76,$C196)&gt;G$186,'Pilot Qty'!F12,"LIM")</f>
        <v>4.8233699999999997</v>
      </c>
      <c r="H196" s="12">
        <f>IF(_xll.Interp1d(-1,$AQ$55:$AQ$76,$BA$55:$BA$76,$C196)&gt;H$186,'Pilot Qty'!G12,"LIM")</f>
        <v>5.5706519999999999</v>
      </c>
      <c r="I196" s="12">
        <f>IF(_xll.Interp1d(-1,$AQ$55:$AQ$76,$BA$55:$BA$76,$C196)&gt;I$186,'Pilot Qty'!H12,"LIM")</f>
        <v>6.9972830000000004</v>
      </c>
      <c r="J196" s="12">
        <f>IF(_xll.Interp1d(-1,$AQ$55:$AQ$76,$BA$55:$BA$76,$C196)&gt;J$186,'Pilot Qty'!I12,"LIM")</f>
        <v>8.6277179999999998</v>
      </c>
      <c r="K196" s="12">
        <f>IF(_xll.Interp1d(-1,$AQ$55:$AQ$76,$BA$55:$BA$76,$C196)&gt;K$186,'Pilot Qty'!J12,"LIM")</f>
        <v>8.4239130000000007</v>
      </c>
      <c r="L196" s="12">
        <f>IF(_xll.Interp1d(-1,$AQ$55:$AQ$76,$BA$55:$BA$76,$C196)&gt;L$186,'Pilot Qty'!K12,"LIM")</f>
        <v>8.2201090000000008</v>
      </c>
      <c r="M196" s="12">
        <f>IF(_xll.Interp1d(-1,$AQ$55:$AQ$76,$BA$55:$BA$76,$C196)&gt;M$186,'Pilot Qty'!L12,"LIM")</f>
        <v>8.8315219999999997</v>
      </c>
      <c r="N196" s="12">
        <f>IF(_xll.Interp1d(-1,$AQ$55:$AQ$76,$BA$55:$BA$76,$C196)&gt;N$186,'Pilot Qty'!M12,"LIM")</f>
        <v>9.5788049999999991</v>
      </c>
      <c r="O196" s="12" t="str">
        <f>IF(_xll.Interp1d(-1,$AQ$55:$AQ$76,$BA$55:$BA$76,$C196)&gt;O$186,'Pilot Qty'!N12,"LIM")</f>
        <v>LIM</v>
      </c>
      <c r="P196" s="12" t="str">
        <f>IF(_xll.Interp1d(-1,$AQ$55:$AQ$76,$BA$55:$BA$76,$C196)&gt;P$186,'Pilot Qty'!O12,"LIM")</f>
        <v>LIM</v>
      </c>
      <c r="Q196" s="12" t="str">
        <f>IF(_xll.Interp1d(-1,$AQ$55:$AQ$76,$BA$55:$BA$76,$C196)&gt;Q$186,'Pilot Qty'!P12,"LIM")</f>
        <v>LIM</v>
      </c>
      <c r="R196" s="12" t="str">
        <f>IF(_xll.Interp1d(-1,$AQ$55:$AQ$76,$BA$55:$BA$76,$C196)&gt;R$186,'Pilot Qty'!Q12,"LIM")</f>
        <v>LIM</v>
      </c>
      <c r="S196" s="12" t="str">
        <f>IF(_xll.Interp1d(-1,$AQ$55:$AQ$76,$BA$55:$BA$76,$C196)&gt;S$186,'Pilot Qty'!R12,"LIM")</f>
        <v>LIM</v>
      </c>
      <c r="V196" s="51"/>
      <c r="W196" s="17">
        <v>2000</v>
      </c>
      <c r="X196" s="12">
        <v>1.9701090000000001</v>
      </c>
      <c r="Y196" s="12">
        <v>2.1739130000000002</v>
      </c>
      <c r="Z196" s="12">
        <v>3.8722829999999999</v>
      </c>
      <c r="AA196" s="12">
        <v>4.8233699999999997</v>
      </c>
      <c r="AB196" s="12">
        <v>5.5706519999999999</v>
      </c>
      <c r="AC196" s="12">
        <v>6.9972830000000004</v>
      </c>
      <c r="AD196" s="12">
        <v>8.6277179999999998</v>
      </c>
      <c r="AE196" s="12">
        <v>8.4239130000000007</v>
      </c>
      <c r="AF196" s="12">
        <v>8.2201090000000008</v>
      </c>
      <c r="AG196" s="12">
        <v>8.8315219999999997</v>
      </c>
      <c r="AH196" s="12">
        <v>9.5788049999999991</v>
      </c>
      <c r="AI196" s="12" t="s">
        <v>80</v>
      </c>
      <c r="AJ196" s="12" t="s">
        <v>80</v>
      </c>
      <c r="AK196" s="12" t="s">
        <v>80</v>
      </c>
      <c r="AL196" s="12" t="s">
        <v>80</v>
      </c>
      <c r="AM196" s="12" t="s">
        <v>80</v>
      </c>
    </row>
    <row r="197" spans="2:39" x14ac:dyDescent="0.25">
      <c r="B197" s="51"/>
      <c r="C197" s="17">
        <v>2200</v>
      </c>
      <c r="D197" s="12">
        <f>IF(_xll.Interp1d(-1,$AQ$55:$AQ$76,$BA$55:$BA$76,$C197)&gt;D$186,'Pilot Qty'!C13,"LIM")</f>
        <v>1.9701090000000001</v>
      </c>
      <c r="E197" s="12">
        <f>IF(_xll.Interp1d(-1,$AQ$55:$AQ$76,$BA$55:$BA$76,$C197)&gt;E$186,'Pilot Qty'!D13,"LIM")</f>
        <v>2.9211960000000001</v>
      </c>
      <c r="F197" s="12">
        <f>IF(_xll.Interp1d(-1,$AQ$55:$AQ$76,$BA$55:$BA$76,$C197)&gt;F$186,'Pilot Qty'!E13,"LIM")</f>
        <v>4.211957</v>
      </c>
      <c r="G197" s="12">
        <f>IF(_xll.Interp1d(-1,$AQ$55:$AQ$76,$BA$55:$BA$76,$C197)&gt;G$186,'Pilot Qty'!F13,"LIM")</f>
        <v>4.4836960000000001</v>
      </c>
      <c r="H197" s="12">
        <f>IF(_xll.Interp1d(-1,$AQ$55:$AQ$76,$BA$55:$BA$76,$C197)&gt;H$186,'Pilot Qty'!G13,"LIM")</f>
        <v>5.5706519999999999</v>
      </c>
      <c r="I197" s="12">
        <f>IF(_xll.Interp1d(-1,$AQ$55:$AQ$76,$BA$55:$BA$76,$C197)&gt;I$186,'Pilot Qty'!H13,"LIM")</f>
        <v>6.9972830000000004</v>
      </c>
      <c r="J197" s="12">
        <f>IF(_xll.Interp1d(-1,$AQ$55:$AQ$76,$BA$55:$BA$76,$C197)&gt;J$186,'Pilot Qty'!I13,"LIM")</f>
        <v>11.209239</v>
      </c>
      <c r="K197" s="12">
        <f>IF(_xll.Interp1d(-1,$AQ$55:$AQ$76,$BA$55:$BA$76,$C197)&gt;K$186,'Pilot Qty'!J13,"LIM")</f>
        <v>12.024457</v>
      </c>
      <c r="L197" s="12">
        <f>IF(_xll.Interp1d(-1,$AQ$55:$AQ$76,$BA$55:$BA$76,$C197)&gt;L$186,'Pilot Qty'!K13,"LIM")</f>
        <v>12.5</v>
      </c>
      <c r="M197" s="12">
        <f>IF(_xll.Interp1d(-1,$AQ$55:$AQ$76,$BA$55:$BA$76,$C197)&gt;M$186,'Pilot Qty'!L13,"LIM")</f>
        <v>13.519022</v>
      </c>
      <c r="N197" s="12">
        <f>IF(_xll.Interp1d(-1,$AQ$55:$AQ$76,$BA$55:$BA$76,$C197)&gt;N$186,'Pilot Qty'!M13,"LIM")</f>
        <v>13.519022</v>
      </c>
      <c r="O197" s="12" t="str">
        <f>IF(_xll.Interp1d(-1,$AQ$55:$AQ$76,$BA$55:$BA$76,$C197)&gt;O$186,'Pilot Qty'!N13,"LIM")</f>
        <v>LIM</v>
      </c>
      <c r="P197" s="12" t="str">
        <f>IF(_xll.Interp1d(-1,$AQ$55:$AQ$76,$BA$55:$BA$76,$C197)&gt;P$186,'Pilot Qty'!O13,"LIM")</f>
        <v>LIM</v>
      </c>
      <c r="Q197" s="12" t="str">
        <f>IF(_xll.Interp1d(-1,$AQ$55:$AQ$76,$BA$55:$BA$76,$C197)&gt;Q$186,'Pilot Qty'!P13,"LIM")</f>
        <v>LIM</v>
      </c>
      <c r="R197" s="12" t="str">
        <f>IF(_xll.Interp1d(-1,$AQ$55:$AQ$76,$BA$55:$BA$76,$C197)&gt;R$186,'Pilot Qty'!Q13,"LIM")</f>
        <v>LIM</v>
      </c>
      <c r="S197" s="12" t="str">
        <f>IF(_xll.Interp1d(-1,$AQ$55:$AQ$76,$BA$55:$BA$76,$C197)&gt;S$186,'Pilot Qty'!R13,"LIM")</f>
        <v>LIM</v>
      </c>
      <c r="V197" s="51"/>
      <c r="W197" s="17">
        <v>2200</v>
      </c>
      <c r="X197" s="12">
        <v>1.9701090000000001</v>
      </c>
      <c r="Y197" s="12">
        <v>2.9211960000000001</v>
      </c>
      <c r="Z197" s="12">
        <v>4.211957</v>
      </c>
      <c r="AA197" s="12">
        <v>4.4836960000000001</v>
      </c>
      <c r="AB197" s="12">
        <v>5.5706519999999999</v>
      </c>
      <c r="AC197" s="12">
        <v>6.9972830000000004</v>
      </c>
      <c r="AD197" s="12">
        <v>11.209239</v>
      </c>
      <c r="AE197" s="12">
        <v>12.024457</v>
      </c>
      <c r="AF197" s="12">
        <v>12.5</v>
      </c>
      <c r="AG197" s="12">
        <v>13.519022</v>
      </c>
      <c r="AH197" s="12">
        <v>13.519022</v>
      </c>
      <c r="AI197" s="12" t="s">
        <v>80</v>
      </c>
      <c r="AJ197" s="12" t="s">
        <v>80</v>
      </c>
      <c r="AK197" s="12" t="s">
        <v>80</v>
      </c>
      <c r="AL197" s="12" t="s">
        <v>80</v>
      </c>
      <c r="AM197" s="12" t="s">
        <v>80</v>
      </c>
    </row>
    <row r="198" spans="2:39" x14ac:dyDescent="0.25">
      <c r="B198" s="51"/>
      <c r="C198" s="17">
        <v>2400</v>
      </c>
      <c r="D198" s="12">
        <f>IF(_xll.Interp1d(-1,$AQ$55:$AQ$76,$BA$55:$BA$76,$C198)&gt;D$186,'Pilot Qty'!C14,"LIM")</f>
        <v>1.9701090000000001</v>
      </c>
      <c r="E198" s="12">
        <f>IF(_xll.Interp1d(-1,$AQ$55:$AQ$76,$BA$55:$BA$76,$C198)&gt;E$186,'Pilot Qty'!D14,"LIM")</f>
        <v>2.7173910000000001</v>
      </c>
      <c r="F198" s="12">
        <f>IF(_xll.Interp1d(-1,$AQ$55:$AQ$76,$BA$55:$BA$76,$C198)&gt;F$186,'Pilot Qty'!E14,"LIM")</f>
        <v>4.0760870000000002</v>
      </c>
      <c r="G198" s="12">
        <f>IF(_xll.Interp1d(-1,$AQ$55:$AQ$76,$BA$55:$BA$76,$C198)&gt;G$186,'Pilot Qty'!F14,"LIM")</f>
        <v>5.2309780000000003</v>
      </c>
      <c r="H198" s="12">
        <f>IF(_xll.Interp1d(-1,$AQ$55:$AQ$76,$BA$55:$BA$76,$C198)&gt;H$186,'Pilot Qty'!G14,"LIM")</f>
        <v>6.5217390000000002</v>
      </c>
      <c r="I198" s="12">
        <f>IF(_xll.Interp1d(-1,$AQ$55:$AQ$76,$BA$55:$BA$76,$C198)&gt;I$186,'Pilot Qty'!H14,"LIM")</f>
        <v>8.0163049999999991</v>
      </c>
      <c r="J198" s="12">
        <f>IF(_xll.Interp1d(-1,$AQ$55:$AQ$76,$BA$55:$BA$76,$C198)&gt;J$186,'Pilot Qty'!I14,"LIM")</f>
        <v>11.005435</v>
      </c>
      <c r="K198" s="12">
        <f>IF(_xll.Interp1d(-1,$AQ$55:$AQ$76,$BA$55:$BA$76,$C198)&gt;K$186,'Pilot Qty'!J14,"LIM")</f>
        <v>14.198370000000001</v>
      </c>
      <c r="L198" s="12">
        <f>IF(_xll.Interp1d(-1,$AQ$55:$AQ$76,$BA$55:$BA$76,$C198)&gt;L$186,'Pilot Qty'!K14,"LIM")</f>
        <v>13.179347999999999</v>
      </c>
      <c r="M198" s="12">
        <f>IF(_xll.Interp1d(-1,$AQ$55:$AQ$76,$BA$55:$BA$76,$C198)&gt;M$186,'Pilot Qty'!L14,"LIM")</f>
        <v>13.519022</v>
      </c>
      <c r="N198" s="12">
        <f>IF(_xll.Interp1d(-1,$AQ$55:$AQ$76,$BA$55:$BA$76,$C198)&gt;N$186,'Pilot Qty'!M14,"LIM")</f>
        <v>13.519022</v>
      </c>
      <c r="O198" s="12" t="str">
        <f>IF(_xll.Interp1d(-1,$AQ$55:$AQ$76,$BA$55:$BA$76,$C198)&gt;O$186,'Pilot Qty'!N14,"LIM")</f>
        <v>LIM</v>
      </c>
      <c r="P198" s="12" t="str">
        <f>IF(_xll.Interp1d(-1,$AQ$55:$AQ$76,$BA$55:$BA$76,$C198)&gt;P$186,'Pilot Qty'!O14,"LIM")</f>
        <v>LIM</v>
      </c>
      <c r="Q198" s="12" t="str">
        <f>IF(_xll.Interp1d(-1,$AQ$55:$AQ$76,$BA$55:$BA$76,$C198)&gt;Q$186,'Pilot Qty'!P14,"LIM")</f>
        <v>LIM</v>
      </c>
      <c r="R198" s="12" t="str">
        <f>IF(_xll.Interp1d(-1,$AQ$55:$AQ$76,$BA$55:$BA$76,$C198)&gt;R$186,'Pilot Qty'!Q14,"LIM")</f>
        <v>LIM</v>
      </c>
      <c r="S198" s="12" t="str">
        <f>IF(_xll.Interp1d(-1,$AQ$55:$AQ$76,$BA$55:$BA$76,$C198)&gt;S$186,'Pilot Qty'!R14,"LIM")</f>
        <v>LIM</v>
      </c>
      <c r="V198" s="51"/>
      <c r="W198" s="17">
        <v>2400</v>
      </c>
      <c r="X198" s="12">
        <v>1.9701090000000001</v>
      </c>
      <c r="Y198" s="12">
        <v>2.7173910000000001</v>
      </c>
      <c r="Z198" s="12">
        <v>4.0760870000000002</v>
      </c>
      <c r="AA198" s="12">
        <v>5.2309780000000003</v>
      </c>
      <c r="AB198" s="12">
        <v>6.5217390000000002</v>
      </c>
      <c r="AC198" s="12">
        <v>8.0163049999999991</v>
      </c>
      <c r="AD198" s="12">
        <v>11.005435</v>
      </c>
      <c r="AE198" s="12">
        <v>14.198370000000001</v>
      </c>
      <c r="AF198" s="12">
        <v>13.179347999999999</v>
      </c>
      <c r="AG198" s="12">
        <v>13.519022</v>
      </c>
      <c r="AH198" s="12">
        <v>13.519022</v>
      </c>
      <c r="AI198" s="12" t="s">
        <v>80</v>
      </c>
      <c r="AJ198" s="12" t="s">
        <v>80</v>
      </c>
      <c r="AK198" s="12" t="s">
        <v>80</v>
      </c>
      <c r="AL198" s="12" t="s">
        <v>80</v>
      </c>
      <c r="AM198" s="12" t="s">
        <v>80</v>
      </c>
    </row>
    <row r="199" spans="2:39" x14ac:dyDescent="0.25">
      <c r="B199" s="51"/>
      <c r="C199" s="17">
        <v>2600</v>
      </c>
      <c r="D199" s="12">
        <f>IF(_xll.Interp1d(-1,$AQ$55:$AQ$76,$BA$55:$BA$76,$C199)&gt;D$186,'Pilot Qty'!C15,"LIM")</f>
        <v>1.9701090000000001</v>
      </c>
      <c r="E199" s="12">
        <f>IF(_xll.Interp1d(-1,$AQ$55:$AQ$76,$BA$55:$BA$76,$C199)&gt;E$186,'Pilot Qty'!D15,"LIM")</f>
        <v>2.5815220000000001</v>
      </c>
      <c r="F199" s="12">
        <f>IF(_xll.Interp1d(-1,$AQ$55:$AQ$76,$BA$55:$BA$76,$C199)&gt;F$186,'Pilot Qty'!E15,"LIM")</f>
        <v>3.6684779999999999</v>
      </c>
      <c r="G199" s="12">
        <f>IF(_xll.Interp1d(-1,$AQ$55:$AQ$76,$BA$55:$BA$76,$C199)&gt;G$186,'Pilot Qty'!F15,"LIM")</f>
        <v>5.0271739999999996</v>
      </c>
      <c r="H199" s="12">
        <f>IF(_xll.Interp1d(-1,$AQ$55:$AQ$76,$BA$55:$BA$76,$C199)&gt;H$186,'Pilot Qty'!G15,"LIM")</f>
        <v>6.5217390000000002</v>
      </c>
      <c r="I199" s="12">
        <f>IF(_xll.Interp1d(-1,$AQ$55:$AQ$76,$BA$55:$BA$76,$C199)&gt;I$186,'Pilot Qty'!H15,"LIM")</f>
        <v>8.0163049999999991</v>
      </c>
      <c r="J199" s="12">
        <f>IF(_xll.Interp1d(-1,$AQ$55:$AQ$76,$BA$55:$BA$76,$C199)&gt;J$186,'Pilot Qty'!I15,"LIM")</f>
        <v>11.005435</v>
      </c>
      <c r="K199" s="12">
        <f>IF(_xll.Interp1d(-1,$AQ$55:$AQ$76,$BA$55:$BA$76,$C199)&gt;K$186,'Pilot Qty'!J15,"LIM")</f>
        <v>13.994566000000001</v>
      </c>
      <c r="L199" s="12">
        <f>IF(_xll.Interp1d(-1,$AQ$55:$AQ$76,$BA$55:$BA$76,$C199)&gt;L$186,'Pilot Qty'!K15,"LIM")</f>
        <v>14.266304999999999</v>
      </c>
      <c r="M199" s="12">
        <f>IF(_xll.Interp1d(-1,$AQ$55:$AQ$76,$BA$55:$BA$76,$C199)&gt;M$186,'Pilot Qty'!L15,"LIM")</f>
        <v>12.975543999999999</v>
      </c>
      <c r="N199" s="12" t="str">
        <f>IF(_xll.Interp1d(-1,$AQ$55:$AQ$76,$BA$55:$BA$76,$C199)&gt;N$186,'Pilot Qty'!M15,"LIM")</f>
        <v>LIM</v>
      </c>
      <c r="O199" s="12" t="str">
        <f>IF(_xll.Interp1d(-1,$AQ$55:$AQ$76,$BA$55:$BA$76,$C199)&gt;O$186,'Pilot Qty'!N15,"LIM")</f>
        <v>LIM</v>
      </c>
      <c r="P199" s="12" t="str">
        <f>IF(_xll.Interp1d(-1,$AQ$55:$AQ$76,$BA$55:$BA$76,$C199)&gt;P$186,'Pilot Qty'!O15,"LIM")</f>
        <v>LIM</v>
      </c>
      <c r="Q199" s="12" t="str">
        <f>IF(_xll.Interp1d(-1,$AQ$55:$AQ$76,$BA$55:$BA$76,$C199)&gt;Q$186,'Pilot Qty'!P15,"LIM")</f>
        <v>LIM</v>
      </c>
      <c r="R199" s="12" t="str">
        <f>IF(_xll.Interp1d(-1,$AQ$55:$AQ$76,$BA$55:$BA$76,$C199)&gt;R$186,'Pilot Qty'!Q15,"LIM")</f>
        <v>LIM</v>
      </c>
      <c r="S199" s="12" t="str">
        <f>IF(_xll.Interp1d(-1,$AQ$55:$AQ$76,$BA$55:$BA$76,$C199)&gt;S$186,'Pilot Qty'!R15,"LIM")</f>
        <v>LIM</v>
      </c>
      <c r="V199" s="51"/>
      <c r="W199" s="17">
        <v>2600</v>
      </c>
      <c r="X199" s="12">
        <v>1.9701090000000001</v>
      </c>
      <c r="Y199" s="12">
        <v>2.5815220000000001</v>
      </c>
      <c r="Z199" s="12">
        <v>3.6684779999999999</v>
      </c>
      <c r="AA199" s="12">
        <v>5.0271739999999996</v>
      </c>
      <c r="AB199" s="12">
        <v>6.5217390000000002</v>
      </c>
      <c r="AC199" s="12">
        <v>8.0163049999999991</v>
      </c>
      <c r="AD199" s="12">
        <v>11.005435</v>
      </c>
      <c r="AE199" s="12">
        <v>13.994566000000001</v>
      </c>
      <c r="AF199" s="12">
        <v>14.266304999999999</v>
      </c>
      <c r="AG199" s="12">
        <v>12.975543999999999</v>
      </c>
      <c r="AH199" s="12" t="s">
        <v>80</v>
      </c>
      <c r="AI199" s="12" t="s">
        <v>80</v>
      </c>
      <c r="AJ199" s="12" t="s">
        <v>80</v>
      </c>
      <c r="AK199" s="12" t="s">
        <v>80</v>
      </c>
      <c r="AL199" s="12" t="s">
        <v>80</v>
      </c>
      <c r="AM199" s="12" t="s">
        <v>80</v>
      </c>
    </row>
    <row r="200" spans="2:39" x14ac:dyDescent="0.25">
      <c r="B200" s="51"/>
      <c r="C200" s="17">
        <v>2800</v>
      </c>
      <c r="D200" s="12">
        <f>IF(_xll.Interp1d(-1,$AQ$55:$AQ$76,$BA$55:$BA$76,$C200)&gt;D$186,'Pilot Qty'!C16,"LIM")</f>
        <v>1.9701090000000001</v>
      </c>
      <c r="E200" s="12">
        <f>IF(_xll.Interp1d(-1,$AQ$55:$AQ$76,$BA$55:$BA$76,$C200)&gt;E$186,'Pilot Qty'!D16,"LIM")</f>
        <v>2.5815220000000001</v>
      </c>
      <c r="F200" s="12">
        <f>IF(_xll.Interp1d(-1,$AQ$55:$AQ$76,$BA$55:$BA$76,$C200)&gt;F$186,'Pilot Qty'!E16,"LIM")</f>
        <v>3.6684779999999999</v>
      </c>
      <c r="G200" s="12">
        <f>IF(_xll.Interp1d(-1,$AQ$55:$AQ$76,$BA$55:$BA$76,$C200)&gt;G$186,'Pilot Qty'!F16,"LIM")</f>
        <v>5.5027179999999998</v>
      </c>
      <c r="H200" s="12">
        <f>IF(_xll.Interp1d(-1,$AQ$55:$AQ$76,$BA$55:$BA$76,$C200)&gt;H$186,'Pilot Qty'!G16,"LIM")</f>
        <v>6.5217390000000002</v>
      </c>
      <c r="I200" s="12">
        <f>IF(_xll.Interp1d(-1,$AQ$55:$AQ$76,$BA$55:$BA$76,$C200)&gt;I$186,'Pilot Qty'!H16,"LIM")</f>
        <v>8.0163049999999991</v>
      </c>
      <c r="J200" s="12">
        <f>IF(_xll.Interp1d(-1,$AQ$55:$AQ$76,$BA$55:$BA$76,$C200)&gt;J$186,'Pilot Qty'!I16,"LIM")</f>
        <v>11.005435</v>
      </c>
      <c r="K200" s="12">
        <f>IF(_xll.Interp1d(-1,$AQ$55:$AQ$76,$BA$55:$BA$76,$C200)&gt;K$186,'Pilot Qty'!J16,"LIM")</f>
        <v>13.994566000000001</v>
      </c>
      <c r="L200" s="12">
        <f>IF(_xll.Interp1d(-1,$AQ$55:$AQ$76,$BA$55:$BA$76,$C200)&gt;L$186,'Pilot Qty'!K16,"LIM")</f>
        <v>13.519022</v>
      </c>
      <c r="M200" s="12">
        <f>IF(_xll.Interp1d(-1,$AQ$55:$AQ$76,$BA$55:$BA$76,$C200)&gt;M$186,'Pilot Qty'!L16,"LIM")</f>
        <v>12.024457</v>
      </c>
      <c r="N200" s="12" t="str">
        <f>IF(_xll.Interp1d(-1,$AQ$55:$AQ$76,$BA$55:$BA$76,$C200)&gt;N$186,'Pilot Qty'!M16,"LIM")</f>
        <v>LIM</v>
      </c>
      <c r="O200" s="12" t="str">
        <f>IF(_xll.Interp1d(-1,$AQ$55:$AQ$76,$BA$55:$BA$76,$C200)&gt;O$186,'Pilot Qty'!N16,"LIM")</f>
        <v>LIM</v>
      </c>
      <c r="P200" s="12" t="str">
        <f>IF(_xll.Interp1d(-1,$AQ$55:$AQ$76,$BA$55:$BA$76,$C200)&gt;P$186,'Pilot Qty'!O16,"LIM")</f>
        <v>LIM</v>
      </c>
      <c r="Q200" s="12" t="str">
        <f>IF(_xll.Interp1d(-1,$AQ$55:$AQ$76,$BA$55:$BA$76,$C200)&gt;Q$186,'Pilot Qty'!P16,"LIM")</f>
        <v>LIM</v>
      </c>
      <c r="R200" s="12" t="str">
        <f>IF(_xll.Interp1d(-1,$AQ$55:$AQ$76,$BA$55:$BA$76,$C200)&gt;R$186,'Pilot Qty'!Q16,"LIM")</f>
        <v>LIM</v>
      </c>
      <c r="S200" s="12" t="str">
        <f>IF(_xll.Interp1d(-1,$AQ$55:$AQ$76,$BA$55:$BA$76,$C200)&gt;S$186,'Pilot Qty'!R16,"LIM")</f>
        <v>LIM</v>
      </c>
      <c r="V200" s="51"/>
      <c r="W200" s="17">
        <v>2800</v>
      </c>
      <c r="X200" s="12">
        <v>1.9701090000000001</v>
      </c>
      <c r="Y200" s="12">
        <v>2.5815220000000001</v>
      </c>
      <c r="Z200" s="12">
        <v>3.6684779999999999</v>
      </c>
      <c r="AA200" s="12">
        <v>5.5027179999999998</v>
      </c>
      <c r="AB200" s="12">
        <v>6.5217390000000002</v>
      </c>
      <c r="AC200" s="12">
        <v>8.0163049999999991</v>
      </c>
      <c r="AD200" s="12">
        <v>11.005435</v>
      </c>
      <c r="AE200" s="12">
        <v>13.994566000000001</v>
      </c>
      <c r="AF200" s="12">
        <v>13.519022</v>
      </c>
      <c r="AG200" s="12">
        <v>12.024457</v>
      </c>
      <c r="AH200" s="12" t="s">
        <v>80</v>
      </c>
      <c r="AI200" s="12" t="s">
        <v>80</v>
      </c>
      <c r="AJ200" s="12" t="s">
        <v>80</v>
      </c>
      <c r="AK200" s="12" t="s">
        <v>80</v>
      </c>
      <c r="AL200" s="12" t="s">
        <v>80</v>
      </c>
      <c r="AM200" s="12" t="s">
        <v>80</v>
      </c>
    </row>
    <row r="201" spans="2:39" x14ac:dyDescent="0.25">
      <c r="B201" s="51"/>
      <c r="C201" s="17">
        <v>2900</v>
      </c>
      <c r="D201" s="12">
        <f>IF(_xll.Interp1d(-1,$AQ$55:$AQ$76,$BA$55:$BA$76,$C201)&gt;D$186,'Pilot Qty'!C17,"LIM")</f>
        <v>1.9701090000000001</v>
      </c>
      <c r="E201" s="12">
        <f>IF(_xll.Interp1d(-1,$AQ$55:$AQ$76,$BA$55:$BA$76,$C201)&gt;E$186,'Pilot Qty'!D17,"LIM")</f>
        <v>4.211957</v>
      </c>
      <c r="F201" s="12">
        <f>IF(_xll.Interp1d(-1,$AQ$55:$AQ$76,$BA$55:$BA$76,$C201)&gt;F$186,'Pilot Qty'!E17,"LIM")</f>
        <v>4.0760870000000002</v>
      </c>
      <c r="G201" s="12">
        <f>IF(_xll.Interp1d(-1,$AQ$55:$AQ$76,$BA$55:$BA$76,$C201)&gt;G$186,'Pilot Qty'!F17,"LIM")</f>
        <v>4.4157609999999998</v>
      </c>
      <c r="H201" s="12">
        <f>IF(_xll.Interp1d(-1,$AQ$55:$AQ$76,$BA$55:$BA$76,$C201)&gt;H$186,'Pilot Qty'!G17,"LIM")</f>
        <v>5.9782609999999998</v>
      </c>
      <c r="I201" s="12">
        <f>IF(_xll.Interp1d(-1,$AQ$55:$AQ$76,$BA$55:$BA$76,$C201)&gt;I$186,'Pilot Qty'!H17,"LIM")</f>
        <v>8.0163049999999991</v>
      </c>
      <c r="J201" s="12">
        <f>IF(_xll.Interp1d(-1,$AQ$55:$AQ$76,$BA$55:$BA$76,$C201)&gt;J$186,'Pilot Qty'!I17,"LIM")</f>
        <v>11.005435</v>
      </c>
      <c r="K201" s="12">
        <f>IF(_xll.Interp1d(-1,$AQ$55:$AQ$76,$BA$55:$BA$76,$C201)&gt;K$186,'Pilot Qty'!J17,"LIM")</f>
        <v>13.994566000000001</v>
      </c>
      <c r="L201" s="12">
        <f>IF(_xll.Interp1d(-1,$AQ$55:$AQ$76,$BA$55:$BA$76,$C201)&gt;L$186,'Pilot Qty'!K17,"LIM")</f>
        <v>12.975543999999999</v>
      </c>
      <c r="M201" s="12">
        <f>IF(_xll.Interp1d(-1,$AQ$55:$AQ$76,$BA$55:$BA$76,$C201)&gt;M$186,'Pilot Qty'!L17,"LIM")</f>
        <v>12.024457</v>
      </c>
      <c r="N201" s="12" t="str">
        <f>IF(_xll.Interp1d(-1,$AQ$55:$AQ$76,$BA$55:$BA$76,$C201)&gt;N$186,'Pilot Qty'!M17,"LIM")</f>
        <v>LIM</v>
      </c>
      <c r="O201" s="12" t="str">
        <f>IF(_xll.Interp1d(-1,$AQ$55:$AQ$76,$BA$55:$BA$76,$C201)&gt;O$186,'Pilot Qty'!N17,"LIM")</f>
        <v>LIM</v>
      </c>
      <c r="P201" s="12" t="str">
        <f>IF(_xll.Interp1d(-1,$AQ$55:$AQ$76,$BA$55:$BA$76,$C201)&gt;P$186,'Pilot Qty'!O17,"LIM")</f>
        <v>LIM</v>
      </c>
      <c r="Q201" s="12" t="str">
        <f>IF(_xll.Interp1d(-1,$AQ$55:$AQ$76,$BA$55:$BA$76,$C201)&gt;Q$186,'Pilot Qty'!P17,"LIM")</f>
        <v>LIM</v>
      </c>
      <c r="R201" s="12" t="str">
        <f>IF(_xll.Interp1d(-1,$AQ$55:$AQ$76,$BA$55:$BA$76,$C201)&gt;R$186,'Pilot Qty'!Q17,"LIM")</f>
        <v>LIM</v>
      </c>
      <c r="S201" s="12" t="str">
        <f>IF(_xll.Interp1d(-1,$AQ$55:$AQ$76,$BA$55:$BA$76,$C201)&gt;S$186,'Pilot Qty'!R17,"LIM")</f>
        <v>LIM</v>
      </c>
      <c r="V201" s="51"/>
      <c r="W201" s="17">
        <v>2900</v>
      </c>
      <c r="X201" s="12">
        <v>1.9701090000000001</v>
      </c>
      <c r="Y201" s="12">
        <v>4.211957</v>
      </c>
      <c r="Z201" s="12">
        <v>4.0760870000000002</v>
      </c>
      <c r="AA201" s="12">
        <v>4.4157609999999998</v>
      </c>
      <c r="AB201" s="12">
        <v>5.9782609999999998</v>
      </c>
      <c r="AC201" s="12">
        <v>8.0163049999999991</v>
      </c>
      <c r="AD201" s="12">
        <v>11.005435</v>
      </c>
      <c r="AE201" s="12">
        <v>13.994566000000001</v>
      </c>
      <c r="AF201" s="12">
        <v>12.975543999999999</v>
      </c>
      <c r="AG201" s="12">
        <v>12.024457</v>
      </c>
      <c r="AH201" s="12" t="s">
        <v>80</v>
      </c>
      <c r="AI201" s="12" t="s">
        <v>80</v>
      </c>
      <c r="AJ201" s="12" t="s">
        <v>80</v>
      </c>
      <c r="AK201" s="12" t="s">
        <v>80</v>
      </c>
      <c r="AL201" s="12" t="s">
        <v>80</v>
      </c>
      <c r="AM201" s="12" t="s">
        <v>80</v>
      </c>
    </row>
    <row r="202" spans="2:39" x14ac:dyDescent="0.25">
      <c r="B202" s="51"/>
      <c r="C202" s="17">
        <v>3000</v>
      </c>
      <c r="D202" s="12">
        <f>IF(_xll.Interp1d(-1,$AQ$55:$AQ$76,$BA$55:$BA$76,$C202)&gt;D$186,'Pilot Qty'!C18,"LIM")</f>
        <v>1.9701090000000001</v>
      </c>
      <c r="E202" s="12">
        <f>IF(_xll.Interp1d(-1,$AQ$55:$AQ$76,$BA$55:$BA$76,$C202)&gt;E$186,'Pilot Qty'!D18,"LIM")</f>
        <v>4.8233699999999997</v>
      </c>
      <c r="F202" s="12">
        <f>IF(_xll.Interp1d(-1,$AQ$55:$AQ$76,$BA$55:$BA$76,$C202)&gt;F$186,'Pilot Qty'!E18,"LIM")</f>
        <v>5.0271739999999996</v>
      </c>
      <c r="G202" s="12">
        <f>IF(_xll.Interp1d(-1,$AQ$55:$AQ$76,$BA$55:$BA$76,$C202)&gt;G$186,'Pilot Qty'!F18,"LIM")</f>
        <v>5.0271739999999996</v>
      </c>
      <c r="H202" s="12">
        <f>IF(_xll.Interp1d(-1,$AQ$55:$AQ$76,$BA$55:$BA$76,$C202)&gt;H$186,'Pilot Qty'!G18,"LIM")</f>
        <v>5.5027179999999998</v>
      </c>
      <c r="I202" s="12">
        <f>IF(_xll.Interp1d(-1,$AQ$55:$AQ$76,$BA$55:$BA$76,$C202)&gt;I$186,'Pilot Qty'!H18,"LIM")</f>
        <v>8.0163049999999991</v>
      </c>
      <c r="J202" s="12">
        <f>IF(_xll.Interp1d(-1,$AQ$55:$AQ$76,$BA$55:$BA$76,$C202)&gt;J$186,'Pilot Qty'!I18,"LIM")</f>
        <v>9.9864130000000007</v>
      </c>
      <c r="K202" s="12">
        <f>IF(_xll.Interp1d(-1,$AQ$55:$AQ$76,$BA$55:$BA$76,$C202)&gt;K$186,'Pilot Qty'!J18,"LIM")</f>
        <v>12.024457</v>
      </c>
      <c r="L202" s="12">
        <f>IF(_xll.Interp1d(-1,$AQ$55:$AQ$76,$BA$55:$BA$76,$C202)&gt;L$186,'Pilot Qty'!K18,"LIM")</f>
        <v>11.480978</v>
      </c>
      <c r="M202" s="12">
        <f>IF(_xll.Interp1d(-1,$AQ$55:$AQ$76,$BA$55:$BA$76,$C202)&gt;M$186,'Pilot Qty'!L18,"LIM")</f>
        <v>9.9864130000000007</v>
      </c>
      <c r="N202" s="12">
        <f>IF(_xll.Interp1d(-1,$AQ$55:$AQ$76,$BA$55:$BA$76,$C202)&gt;N$186,'Pilot Qty'!M18,"LIM")</f>
        <v>8.9673909999999992</v>
      </c>
      <c r="O202" s="12" t="str">
        <f>IF(_xll.Interp1d(-1,$AQ$55:$AQ$76,$BA$55:$BA$76,$C202)&gt;O$186,'Pilot Qty'!N18,"LIM")</f>
        <v>LIM</v>
      </c>
      <c r="P202" s="12" t="str">
        <f>IF(_xll.Interp1d(-1,$AQ$55:$AQ$76,$BA$55:$BA$76,$C202)&gt;P$186,'Pilot Qty'!O18,"LIM")</f>
        <v>LIM</v>
      </c>
      <c r="Q202" s="12" t="str">
        <f>IF(_xll.Interp1d(-1,$AQ$55:$AQ$76,$BA$55:$BA$76,$C202)&gt;Q$186,'Pilot Qty'!P18,"LIM")</f>
        <v>LIM</v>
      </c>
      <c r="R202" s="12" t="str">
        <f>IF(_xll.Interp1d(-1,$AQ$55:$AQ$76,$BA$55:$BA$76,$C202)&gt;R$186,'Pilot Qty'!Q18,"LIM")</f>
        <v>LIM</v>
      </c>
      <c r="S202" s="12" t="str">
        <f>IF(_xll.Interp1d(-1,$AQ$55:$AQ$76,$BA$55:$BA$76,$C202)&gt;S$186,'Pilot Qty'!R18,"LIM")</f>
        <v>LIM</v>
      </c>
      <c r="V202" s="51"/>
      <c r="W202" s="17">
        <v>3000</v>
      </c>
      <c r="X202" s="12">
        <v>1.9701090000000001</v>
      </c>
      <c r="Y202" s="12">
        <v>4.8233699999999997</v>
      </c>
      <c r="Z202" s="12">
        <v>5.0271739999999996</v>
      </c>
      <c r="AA202" s="12">
        <v>5.0271739999999996</v>
      </c>
      <c r="AB202" s="12">
        <v>5.5027179999999998</v>
      </c>
      <c r="AC202" s="12">
        <v>8.0163049999999991</v>
      </c>
      <c r="AD202" s="12">
        <v>9.9864130000000007</v>
      </c>
      <c r="AE202" s="12">
        <v>12.024457</v>
      </c>
      <c r="AF202" s="12">
        <v>11.480978</v>
      </c>
      <c r="AG202" s="12">
        <v>9.9864130000000007</v>
      </c>
      <c r="AH202" s="12">
        <v>8.9673909999999992</v>
      </c>
      <c r="AI202" s="12" t="s">
        <v>80</v>
      </c>
      <c r="AJ202" s="12" t="s">
        <v>80</v>
      </c>
      <c r="AK202" s="12" t="s">
        <v>80</v>
      </c>
      <c r="AL202" s="12" t="s">
        <v>80</v>
      </c>
      <c r="AM202" s="12" t="s">
        <v>80</v>
      </c>
    </row>
    <row r="203" spans="2:39" x14ac:dyDescent="0.25">
      <c r="B203" s="51"/>
      <c r="C203" s="17">
        <v>3200</v>
      </c>
      <c r="D203" s="12">
        <f>IF(_xll.Interp1d(-1,$AQ$55:$AQ$76,$BA$55:$BA$76,$C203)&gt;D$186,'Pilot Qty'!C19,"LIM")</f>
        <v>1.9701090000000001</v>
      </c>
      <c r="E203" s="12">
        <f>IF(_xll.Interp1d(-1,$AQ$55:$AQ$76,$BA$55:$BA$76,$C203)&gt;E$186,'Pilot Qty'!D19,"LIM")</f>
        <v>4.4836960000000001</v>
      </c>
      <c r="F203" s="12">
        <f>IF(_xll.Interp1d(-1,$AQ$55:$AQ$76,$BA$55:$BA$76,$C203)&gt;F$186,'Pilot Qty'!E19,"LIM")</f>
        <v>4.4836960000000001</v>
      </c>
      <c r="G203" s="12">
        <f>IF(_xll.Interp1d(-1,$AQ$55:$AQ$76,$BA$55:$BA$76,$C203)&gt;G$186,'Pilot Qty'!F19,"LIM")</f>
        <v>4.4836960000000001</v>
      </c>
      <c r="H203" s="12">
        <f>IF(_xll.Interp1d(-1,$AQ$55:$AQ$76,$BA$55:$BA$76,$C203)&gt;H$186,'Pilot Qty'!G19,"LIM")</f>
        <v>4.4836960000000001</v>
      </c>
      <c r="I203" s="12">
        <f>IF(_xll.Interp1d(-1,$AQ$55:$AQ$76,$BA$55:$BA$76,$C203)&gt;I$186,'Pilot Qty'!H19,"LIM")</f>
        <v>5.9782609999999998</v>
      </c>
      <c r="J203" s="12">
        <f>IF(_xll.Interp1d(-1,$AQ$55:$AQ$76,$BA$55:$BA$76,$C203)&gt;J$186,'Pilot Qty'!I19,"LIM")</f>
        <v>5.9782609999999998</v>
      </c>
      <c r="K203" s="12">
        <f>IF(_xll.Interp1d(-1,$AQ$55:$AQ$76,$BA$55:$BA$76,$C203)&gt;K$186,'Pilot Qty'!J19,"LIM")</f>
        <v>6.9972830000000004</v>
      </c>
      <c r="L203" s="12">
        <f>IF(_xll.Interp1d(-1,$AQ$55:$AQ$76,$BA$55:$BA$76,$C203)&gt;L$186,'Pilot Qty'!K19,"LIM")</f>
        <v>7.4728260000000004</v>
      </c>
      <c r="M203" s="12">
        <f>IF(_xll.Interp1d(-1,$AQ$55:$AQ$76,$BA$55:$BA$76,$C203)&gt;M$186,'Pilot Qty'!L19,"LIM")</f>
        <v>7.4728260000000004</v>
      </c>
      <c r="N203" s="12" t="str">
        <f>IF(_xll.Interp1d(-1,$AQ$55:$AQ$76,$BA$55:$BA$76,$C203)&gt;N$186,'Pilot Qty'!M19,"LIM")</f>
        <v>LIM</v>
      </c>
      <c r="O203" s="12" t="str">
        <f>IF(_xll.Interp1d(-1,$AQ$55:$AQ$76,$BA$55:$BA$76,$C203)&gt;O$186,'Pilot Qty'!N19,"LIM")</f>
        <v>LIM</v>
      </c>
      <c r="P203" s="12" t="str">
        <f>IF(_xll.Interp1d(-1,$AQ$55:$AQ$76,$BA$55:$BA$76,$C203)&gt;P$186,'Pilot Qty'!O19,"LIM")</f>
        <v>LIM</v>
      </c>
      <c r="Q203" s="12" t="str">
        <f>IF(_xll.Interp1d(-1,$AQ$55:$AQ$76,$BA$55:$BA$76,$C203)&gt;Q$186,'Pilot Qty'!P19,"LIM")</f>
        <v>LIM</v>
      </c>
      <c r="R203" s="12" t="str">
        <f>IF(_xll.Interp1d(-1,$AQ$55:$AQ$76,$BA$55:$BA$76,$C203)&gt;R$186,'Pilot Qty'!Q19,"LIM")</f>
        <v>LIM</v>
      </c>
      <c r="S203" s="12" t="str">
        <f>IF(_xll.Interp1d(-1,$AQ$55:$AQ$76,$BA$55:$BA$76,$C203)&gt;S$186,'Pilot Qty'!R19,"LIM")</f>
        <v>LIM</v>
      </c>
      <c r="V203" s="51"/>
      <c r="W203" s="17">
        <v>3200</v>
      </c>
      <c r="X203" s="12">
        <v>1.9701090000000001</v>
      </c>
      <c r="Y203" s="12">
        <v>4.4836960000000001</v>
      </c>
      <c r="Z203" s="12">
        <v>4.4836960000000001</v>
      </c>
      <c r="AA203" s="12">
        <v>4.4836960000000001</v>
      </c>
      <c r="AB203" s="12">
        <v>4.4836960000000001</v>
      </c>
      <c r="AC203" s="12">
        <v>5.9782609999999998</v>
      </c>
      <c r="AD203" s="12">
        <v>5.9782609999999998</v>
      </c>
      <c r="AE203" s="12">
        <v>6.9972830000000004</v>
      </c>
      <c r="AF203" s="12">
        <v>7.4728260000000004</v>
      </c>
      <c r="AG203" s="12">
        <v>7.4728260000000004</v>
      </c>
      <c r="AH203" s="12" t="s">
        <v>80</v>
      </c>
      <c r="AI203" s="12" t="s">
        <v>80</v>
      </c>
      <c r="AJ203" s="12" t="s">
        <v>80</v>
      </c>
      <c r="AK203" s="12" t="s">
        <v>80</v>
      </c>
      <c r="AL203" s="12" t="s">
        <v>80</v>
      </c>
      <c r="AM203" s="12" t="s">
        <v>80</v>
      </c>
    </row>
    <row r="204" spans="2:39" x14ac:dyDescent="0.25">
      <c r="B204" s="51"/>
      <c r="C204" s="17">
        <v>3300</v>
      </c>
      <c r="D204" s="12">
        <f>IF(_xll.Interp1d(-1,$AQ$55:$AQ$76,$BA$55:$BA$76,$C204)&gt;D$186,'Pilot Qty'!C20,"LIM")</f>
        <v>1.9701090000000001</v>
      </c>
      <c r="E204" s="12">
        <f>IF(_xll.Interp1d(-1,$AQ$55:$AQ$76,$BA$55:$BA$76,$C204)&gt;E$186,'Pilot Qty'!D20,"LIM")</f>
        <v>4.4836960000000001</v>
      </c>
      <c r="F204" s="12">
        <f>IF(_xll.Interp1d(-1,$AQ$55:$AQ$76,$BA$55:$BA$76,$C204)&gt;F$186,'Pilot Qty'!E20,"LIM")</f>
        <v>4.4836960000000001</v>
      </c>
      <c r="G204" s="12">
        <f>IF(_xll.Interp1d(-1,$AQ$55:$AQ$76,$BA$55:$BA$76,$C204)&gt;G$186,'Pilot Qty'!F20,"LIM")</f>
        <v>4.4836960000000001</v>
      </c>
      <c r="H204" s="12">
        <f>IF(_xll.Interp1d(-1,$AQ$55:$AQ$76,$BA$55:$BA$76,$C204)&gt;H$186,'Pilot Qty'!G20,"LIM")</f>
        <v>4.4836960000000001</v>
      </c>
      <c r="I204" s="12">
        <f>IF(_xll.Interp1d(-1,$AQ$55:$AQ$76,$BA$55:$BA$76,$C204)&gt;I$186,'Pilot Qty'!H20,"LIM")</f>
        <v>5.9782609999999998</v>
      </c>
      <c r="J204" s="12">
        <f>IF(_xll.Interp1d(-1,$AQ$55:$AQ$76,$BA$55:$BA$76,$C204)&gt;J$186,'Pilot Qty'!I20,"LIM")</f>
        <v>5.9782609999999998</v>
      </c>
      <c r="K204" s="12">
        <f>IF(_xll.Interp1d(-1,$AQ$55:$AQ$76,$BA$55:$BA$76,$C204)&gt;K$186,'Pilot Qty'!J20,"LIM")</f>
        <v>5.9782609999999998</v>
      </c>
      <c r="L204" s="12">
        <f>IF(_xll.Interp1d(-1,$AQ$55:$AQ$76,$BA$55:$BA$76,$C204)&gt;L$186,'Pilot Qty'!K20,"LIM")</f>
        <v>5.9782609999999998</v>
      </c>
      <c r="M204" s="12" t="str">
        <f>IF(_xll.Interp1d(-1,$AQ$55:$AQ$76,$BA$55:$BA$76,$C204)&gt;M$186,'Pilot Qty'!L20,"LIM")</f>
        <v>LIM</v>
      </c>
      <c r="N204" s="12" t="str">
        <f>IF(_xll.Interp1d(-1,$AQ$55:$AQ$76,$BA$55:$BA$76,$C204)&gt;N$186,'Pilot Qty'!M20,"LIM")</f>
        <v>LIM</v>
      </c>
      <c r="O204" s="12" t="str">
        <f>IF(_xll.Interp1d(-1,$AQ$55:$AQ$76,$BA$55:$BA$76,$C204)&gt;O$186,'Pilot Qty'!N20,"LIM")</f>
        <v>LIM</v>
      </c>
      <c r="P204" s="12" t="str">
        <f>IF(_xll.Interp1d(-1,$AQ$55:$AQ$76,$BA$55:$BA$76,$C204)&gt;P$186,'Pilot Qty'!O20,"LIM")</f>
        <v>LIM</v>
      </c>
      <c r="Q204" s="12" t="str">
        <f>IF(_xll.Interp1d(-1,$AQ$55:$AQ$76,$BA$55:$BA$76,$C204)&gt;Q$186,'Pilot Qty'!P20,"LIM")</f>
        <v>LIM</v>
      </c>
      <c r="R204" s="12" t="str">
        <f>IF(_xll.Interp1d(-1,$AQ$55:$AQ$76,$BA$55:$BA$76,$C204)&gt;R$186,'Pilot Qty'!Q20,"LIM")</f>
        <v>LIM</v>
      </c>
      <c r="S204" s="12" t="str">
        <f>IF(_xll.Interp1d(-1,$AQ$55:$AQ$76,$BA$55:$BA$76,$C204)&gt;S$186,'Pilot Qty'!R20,"LIM")</f>
        <v>LIM</v>
      </c>
      <c r="V204" s="51"/>
      <c r="W204" s="17">
        <v>3300</v>
      </c>
      <c r="X204" s="12">
        <v>1.9701090000000001</v>
      </c>
      <c r="Y204" s="12">
        <v>4.4836960000000001</v>
      </c>
      <c r="Z204" s="12">
        <v>4.4836960000000001</v>
      </c>
      <c r="AA204" s="12">
        <v>4.4836960000000001</v>
      </c>
      <c r="AB204" s="12">
        <v>4.4836960000000001</v>
      </c>
      <c r="AC204" s="12">
        <v>5.9782609999999998</v>
      </c>
      <c r="AD204" s="12">
        <v>5.9782609999999998</v>
      </c>
      <c r="AE204" s="12">
        <v>5.9782609999999998</v>
      </c>
      <c r="AF204" s="12">
        <v>5.9782609999999998</v>
      </c>
      <c r="AG204" s="12" t="s">
        <v>80</v>
      </c>
      <c r="AH204" s="12" t="s">
        <v>80</v>
      </c>
      <c r="AI204" s="12" t="s">
        <v>80</v>
      </c>
      <c r="AJ204" s="12" t="s">
        <v>80</v>
      </c>
      <c r="AK204" s="12" t="s">
        <v>80</v>
      </c>
      <c r="AL204" s="12" t="s">
        <v>80</v>
      </c>
      <c r="AM204" s="12" t="s">
        <v>80</v>
      </c>
    </row>
    <row r="205" spans="2:39" x14ac:dyDescent="0.25">
      <c r="B205" s="51"/>
      <c r="C205" s="17">
        <v>3500</v>
      </c>
      <c r="D205" s="12">
        <f>IF(_xll.Interp1d(-1,$AQ$55:$AQ$76,$BA$55:$BA$76,$C205)&gt;D$186,'Pilot Qty'!C21,"LIM")</f>
        <v>1.9701090000000001</v>
      </c>
      <c r="E205" s="12">
        <f>IF(_xll.Interp1d(-1,$AQ$55:$AQ$76,$BA$55:$BA$76,$C205)&gt;E$186,'Pilot Qty'!D21,"LIM")</f>
        <v>4.4836960000000001</v>
      </c>
      <c r="F205" s="12">
        <f>IF(_xll.Interp1d(-1,$AQ$55:$AQ$76,$BA$55:$BA$76,$C205)&gt;F$186,'Pilot Qty'!E21,"LIM")</f>
        <v>5.0271739999999996</v>
      </c>
      <c r="G205" s="12">
        <f>IF(_xll.Interp1d(-1,$AQ$55:$AQ$76,$BA$55:$BA$76,$C205)&gt;G$186,'Pilot Qty'!F21,"LIM")</f>
        <v>5.5027179999999998</v>
      </c>
      <c r="H205" s="12">
        <f>IF(_xll.Interp1d(-1,$AQ$55:$AQ$76,$BA$55:$BA$76,$C205)&gt;H$186,'Pilot Qty'!G21,"LIM")</f>
        <v>5.5027179999999998</v>
      </c>
      <c r="I205" s="12">
        <f>IF(_xll.Interp1d(-1,$AQ$55:$AQ$76,$BA$55:$BA$76,$C205)&gt;I$186,'Pilot Qty'!H21,"LIM")</f>
        <v>5.9782609999999998</v>
      </c>
      <c r="J205" s="12">
        <f>IF(_xll.Interp1d(-1,$AQ$55:$AQ$76,$BA$55:$BA$76,$C205)&gt;J$186,'Pilot Qty'!I21,"LIM")</f>
        <v>5.9782609999999998</v>
      </c>
      <c r="K205" s="12">
        <f>IF(_xll.Interp1d(-1,$AQ$55:$AQ$76,$BA$55:$BA$76,$C205)&gt;K$186,'Pilot Qty'!J21,"LIM")</f>
        <v>5.9782609999999998</v>
      </c>
      <c r="L205" s="12" t="str">
        <f>IF(_xll.Interp1d(-1,$AQ$55:$AQ$76,$BA$55:$BA$76,$C205)&gt;L$186,'Pilot Qty'!K21,"LIM")</f>
        <v>LIM</v>
      </c>
      <c r="M205" s="12" t="str">
        <f>IF(_xll.Interp1d(-1,$AQ$55:$AQ$76,$BA$55:$BA$76,$C205)&gt;M$186,'Pilot Qty'!L21,"LIM")</f>
        <v>LIM</v>
      </c>
      <c r="N205" s="12" t="str">
        <f>IF(_xll.Interp1d(-1,$AQ$55:$AQ$76,$BA$55:$BA$76,$C205)&gt;N$186,'Pilot Qty'!M21,"LIM")</f>
        <v>LIM</v>
      </c>
      <c r="O205" s="12" t="str">
        <f>IF(_xll.Interp1d(-1,$AQ$55:$AQ$76,$BA$55:$BA$76,$C205)&gt;O$186,'Pilot Qty'!N21,"LIM")</f>
        <v>LIM</v>
      </c>
      <c r="P205" s="12" t="str">
        <f>IF(_xll.Interp1d(-1,$AQ$55:$AQ$76,$BA$55:$BA$76,$C205)&gt;P$186,'Pilot Qty'!O21,"LIM")</f>
        <v>LIM</v>
      </c>
      <c r="Q205" s="12" t="str">
        <f>IF(_xll.Interp1d(-1,$AQ$55:$AQ$76,$BA$55:$BA$76,$C205)&gt;Q$186,'Pilot Qty'!P21,"LIM")</f>
        <v>LIM</v>
      </c>
      <c r="R205" s="12" t="str">
        <f>IF(_xll.Interp1d(-1,$AQ$55:$AQ$76,$BA$55:$BA$76,$C205)&gt;R$186,'Pilot Qty'!Q21,"LIM")</f>
        <v>LIM</v>
      </c>
      <c r="S205" s="12" t="str">
        <f>IF(_xll.Interp1d(-1,$AQ$55:$AQ$76,$BA$55:$BA$76,$C205)&gt;S$186,'Pilot Qty'!R21,"LIM")</f>
        <v>LIM</v>
      </c>
      <c r="V205" s="51"/>
      <c r="W205" s="17">
        <v>3500</v>
      </c>
      <c r="X205" s="12">
        <v>1.9701090000000001</v>
      </c>
      <c r="Y205" s="12">
        <v>4.4836960000000001</v>
      </c>
      <c r="Z205" s="12">
        <v>5.0271739999999996</v>
      </c>
      <c r="AA205" s="12">
        <v>5.5027179999999998</v>
      </c>
      <c r="AB205" s="12">
        <v>5.5027179999999998</v>
      </c>
      <c r="AC205" s="12">
        <v>5.9782609999999998</v>
      </c>
      <c r="AD205" s="12">
        <v>5.9782609999999998</v>
      </c>
      <c r="AE205" s="12">
        <v>5.9782609999999998</v>
      </c>
      <c r="AF205" s="12" t="s">
        <v>80</v>
      </c>
      <c r="AG205" s="12" t="s">
        <v>80</v>
      </c>
      <c r="AH205" s="12" t="s">
        <v>80</v>
      </c>
      <c r="AI205" s="12" t="s">
        <v>80</v>
      </c>
      <c r="AJ205" s="12" t="s">
        <v>80</v>
      </c>
      <c r="AK205" s="12" t="s">
        <v>80</v>
      </c>
      <c r="AL205" s="12" t="s">
        <v>80</v>
      </c>
      <c r="AM205" s="12" t="s">
        <v>80</v>
      </c>
    </row>
    <row r="207" spans="2:39" ht="15" customHeight="1" x14ac:dyDescent="0.25">
      <c r="B207" s="51" t="s">
        <v>14</v>
      </c>
      <c r="C207" s="51"/>
      <c r="D207" s="50" t="s">
        <v>10</v>
      </c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V207" s="51" t="s">
        <v>14</v>
      </c>
      <c r="W207" s="51"/>
      <c r="X207" s="50" t="s">
        <v>10</v>
      </c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</row>
    <row r="208" spans="2:39" x14ac:dyDescent="0.25">
      <c r="B208" s="51"/>
      <c r="C208" s="51"/>
      <c r="D208" s="17">
        <v>0</v>
      </c>
      <c r="E208" s="17">
        <v>10</v>
      </c>
      <c r="F208" s="17">
        <v>20</v>
      </c>
      <c r="G208" s="17">
        <v>30</v>
      </c>
      <c r="H208" s="17">
        <v>45</v>
      </c>
      <c r="I208" s="17">
        <v>55</v>
      </c>
      <c r="J208" s="17">
        <v>65</v>
      </c>
      <c r="K208" s="17">
        <v>75</v>
      </c>
      <c r="L208" s="17">
        <v>85</v>
      </c>
      <c r="M208" s="17">
        <v>95</v>
      </c>
      <c r="N208" s="17">
        <v>110</v>
      </c>
      <c r="O208" s="17">
        <v>120</v>
      </c>
      <c r="P208" s="17">
        <v>125</v>
      </c>
      <c r="Q208" s="17">
        <v>130</v>
      </c>
      <c r="R208" s="17">
        <v>135</v>
      </c>
      <c r="S208" s="17">
        <v>140</v>
      </c>
      <c r="V208" s="51"/>
      <c r="W208" s="51"/>
      <c r="X208" s="17">
        <v>0</v>
      </c>
      <c r="Y208" s="17">
        <v>10</v>
      </c>
      <c r="Z208" s="17">
        <v>20</v>
      </c>
      <c r="AA208" s="17">
        <v>30</v>
      </c>
      <c r="AB208" s="17">
        <v>45</v>
      </c>
      <c r="AC208" s="17">
        <v>55</v>
      </c>
      <c r="AD208" s="17">
        <v>65</v>
      </c>
      <c r="AE208" s="17">
        <v>75</v>
      </c>
      <c r="AF208" s="17">
        <v>85</v>
      </c>
      <c r="AG208" s="17">
        <v>95</v>
      </c>
      <c r="AH208" s="17">
        <v>110</v>
      </c>
      <c r="AI208" s="17">
        <v>120</v>
      </c>
      <c r="AJ208" s="17">
        <v>125</v>
      </c>
      <c r="AK208" s="17">
        <v>130</v>
      </c>
      <c r="AL208" s="17">
        <v>135</v>
      </c>
      <c r="AM208" s="17">
        <v>140</v>
      </c>
    </row>
    <row r="209" spans="2:39" x14ac:dyDescent="0.25">
      <c r="B209" s="51" t="s">
        <v>7</v>
      </c>
      <c r="C209" s="17">
        <v>620</v>
      </c>
      <c r="D209" s="12">
        <f>IF(_xll.Interp1d(-1,$AQ$55:$AQ$76,$BA$55:$BA$76,$C209)&gt;D$208,'Post Qty'!C3,"LIM")</f>
        <v>0</v>
      </c>
      <c r="E209" s="12">
        <f>IF(_xll.Interp1d(-1,$AQ$55:$AQ$76,$BA$55:$BA$76,$C209)&gt;E$208,'Post Qty'!D3,"LIM")</f>
        <v>0</v>
      </c>
      <c r="F209" s="12">
        <f>IF(_xll.Interp1d(-1,$AQ$55:$AQ$76,$BA$55:$BA$76,$C209)&gt;F$208,'Post Qty'!E3,"LIM")</f>
        <v>0</v>
      </c>
      <c r="G209" s="12">
        <f>IF(_xll.Interp1d(-1,$AQ$55:$AQ$76,$BA$55:$BA$76,$C209)&gt;G$208,'Post Qty'!F3,"LIM")</f>
        <v>0</v>
      </c>
      <c r="H209" s="12">
        <f>IF(_xll.Interp1d(-1,$AQ$55:$AQ$76,$BA$55:$BA$76,$C209)&gt;H$208,'Post Qty'!G3,"LIM")</f>
        <v>0</v>
      </c>
      <c r="I209" s="12">
        <f>IF(_xll.Interp1d(-1,$AQ$55:$AQ$76,$BA$55:$BA$76,$C209)&gt;I$208,'Post Qty'!H3,"LIM")</f>
        <v>0</v>
      </c>
      <c r="J209" s="12">
        <f>IF(_xll.Interp1d(-1,$AQ$55:$AQ$76,$BA$55:$BA$76,$C209)&gt;J$208,'Post Qty'!I3,"LIM")</f>
        <v>0</v>
      </c>
      <c r="K209" s="12">
        <f>IF(_xll.Interp1d(-1,$AQ$55:$AQ$76,$BA$55:$BA$76,$C209)&gt;K$208,'Post Qty'!J3,"LIM")</f>
        <v>0</v>
      </c>
      <c r="L209" s="12">
        <f>IF(_xll.Interp1d(-1,$AQ$55:$AQ$76,$BA$55:$BA$76,$C209)&gt;L$208,'Post Qty'!K3,"LIM")</f>
        <v>0</v>
      </c>
      <c r="M209" s="12" t="str">
        <f>IF(_xll.Interp1d(-1,$AQ$55:$AQ$76,$BA$55:$BA$76,$C209)&gt;M$208,'Post Qty'!L3,"LIM")</f>
        <v>LIM</v>
      </c>
      <c r="N209" s="12" t="str">
        <f>IF(_xll.Interp1d(-1,$AQ$55:$AQ$76,$BA$55:$BA$76,$C209)&gt;N$208,'Post Qty'!M3,"LIM")</f>
        <v>LIM</v>
      </c>
      <c r="O209" s="12" t="str">
        <f>IF(_xll.Interp1d(-1,$AQ$55:$AQ$76,$BA$55:$BA$76,$C209)&gt;O$208,'Post Qty'!N3,"LIM")</f>
        <v>LIM</v>
      </c>
      <c r="P209" s="12" t="str">
        <f>IF(_xll.Interp1d(-1,$AQ$55:$AQ$76,$BA$55:$BA$76,$C209)&gt;P$208,'Post Qty'!O3,"LIM")</f>
        <v>LIM</v>
      </c>
      <c r="Q209" s="12" t="str">
        <f>IF(_xll.Interp1d(-1,$AQ$55:$AQ$76,$BA$55:$BA$76,$C209)&gt;Q$208,'Post Qty'!P3,"LIM")</f>
        <v>LIM</v>
      </c>
      <c r="R209" s="12" t="str">
        <f>IF(_xll.Interp1d(-1,$AQ$55:$AQ$76,$BA$55:$BA$76,$C209)&gt;R$208,'Post Qty'!Q3,"LIM")</f>
        <v>LIM</v>
      </c>
      <c r="S209" s="12" t="str">
        <f>IF(_xll.Interp1d(-1,$AQ$55:$AQ$76,$BA$55:$BA$76,$C209)&gt;S$208,'Post Qty'!R3,"LIM")</f>
        <v>LIM</v>
      </c>
      <c r="V209" s="51" t="s">
        <v>7</v>
      </c>
      <c r="W209" s="17">
        <v>620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 t="s">
        <v>80</v>
      </c>
      <c r="AH209" s="12" t="s">
        <v>80</v>
      </c>
      <c r="AI209" s="12" t="s">
        <v>80</v>
      </c>
      <c r="AJ209" s="12" t="s">
        <v>80</v>
      </c>
      <c r="AK209" s="12" t="s">
        <v>80</v>
      </c>
      <c r="AL209" s="12" t="s">
        <v>80</v>
      </c>
      <c r="AM209" s="12" t="s">
        <v>80</v>
      </c>
    </row>
    <row r="210" spans="2:39" x14ac:dyDescent="0.25">
      <c r="B210" s="51"/>
      <c r="C210" s="17">
        <v>650</v>
      </c>
      <c r="D210" s="12">
        <f>IF(_xll.Interp1d(-1,$AQ$55:$AQ$76,$BA$55:$BA$76,$C210)&gt;D$208,'Post Qty'!C4,"LIM")</f>
        <v>0</v>
      </c>
      <c r="E210" s="12">
        <f>IF(_xll.Interp1d(-1,$AQ$55:$AQ$76,$BA$55:$BA$76,$C210)&gt;E$208,'Post Qty'!D4,"LIM")</f>
        <v>0</v>
      </c>
      <c r="F210" s="12">
        <f>IF(_xll.Interp1d(-1,$AQ$55:$AQ$76,$BA$55:$BA$76,$C210)&gt;F$208,'Post Qty'!E4,"LIM")</f>
        <v>0</v>
      </c>
      <c r="G210" s="12">
        <f>IF(_xll.Interp1d(-1,$AQ$55:$AQ$76,$BA$55:$BA$76,$C210)&gt;G$208,'Post Qty'!F4,"LIM")</f>
        <v>0</v>
      </c>
      <c r="H210" s="12">
        <f>IF(_xll.Interp1d(-1,$AQ$55:$AQ$76,$BA$55:$BA$76,$C210)&gt;H$208,'Post Qty'!G4,"LIM")</f>
        <v>0</v>
      </c>
      <c r="I210" s="12">
        <f>IF(_xll.Interp1d(-1,$AQ$55:$AQ$76,$BA$55:$BA$76,$C210)&gt;I$208,'Post Qty'!H4,"LIM")</f>
        <v>0</v>
      </c>
      <c r="J210" s="12">
        <f>IF(_xll.Interp1d(-1,$AQ$55:$AQ$76,$BA$55:$BA$76,$C210)&gt;J$208,'Post Qty'!I4,"LIM")</f>
        <v>0</v>
      </c>
      <c r="K210" s="12">
        <f>IF(_xll.Interp1d(-1,$AQ$55:$AQ$76,$BA$55:$BA$76,$C210)&gt;K$208,'Post Qty'!J4,"LIM")</f>
        <v>0</v>
      </c>
      <c r="L210" s="12">
        <f>IF(_xll.Interp1d(-1,$AQ$55:$AQ$76,$BA$55:$BA$76,$C210)&gt;L$208,'Post Qty'!K4,"LIM")</f>
        <v>0</v>
      </c>
      <c r="M210" s="12" t="str">
        <f>IF(_xll.Interp1d(-1,$AQ$55:$AQ$76,$BA$55:$BA$76,$C210)&gt;M$208,'Post Qty'!L4,"LIM")</f>
        <v>LIM</v>
      </c>
      <c r="N210" s="12" t="str">
        <f>IF(_xll.Interp1d(-1,$AQ$55:$AQ$76,$BA$55:$BA$76,$C210)&gt;N$208,'Post Qty'!M4,"LIM")</f>
        <v>LIM</v>
      </c>
      <c r="O210" s="12" t="str">
        <f>IF(_xll.Interp1d(-1,$AQ$55:$AQ$76,$BA$55:$BA$76,$C210)&gt;O$208,'Post Qty'!N4,"LIM")</f>
        <v>LIM</v>
      </c>
      <c r="P210" s="12" t="str">
        <f>IF(_xll.Interp1d(-1,$AQ$55:$AQ$76,$BA$55:$BA$76,$C210)&gt;P$208,'Post Qty'!O4,"LIM")</f>
        <v>LIM</v>
      </c>
      <c r="Q210" s="12" t="str">
        <f>IF(_xll.Interp1d(-1,$AQ$55:$AQ$76,$BA$55:$BA$76,$C210)&gt;Q$208,'Post Qty'!P4,"LIM")</f>
        <v>LIM</v>
      </c>
      <c r="R210" s="12" t="str">
        <f>IF(_xll.Interp1d(-1,$AQ$55:$AQ$76,$BA$55:$BA$76,$C210)&gt;R$208,'Post Qty'!Q4,"LIM")</f>
        <v>LIM</v>
      </c>
      <c r="S210" s="12" t="str">
        <f>IF(_xll.Interp1d(-1,$AQ$55:$AQ$76,$BA$55:$BA$76,$C210)&gt;S$208,'Post Qty'!R4,"LIM")</f>
        <v>LIM</v>
      </c>
      <c r="V210" s="51"/>
      <c r="W210" s="17">
        <v>650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 t="s">
        <v>80</v>
      </c>
      <c r="AH210" s="12" t="s">
        <v>80</v>
      </c>
      <c r="AI210" s="12" t="s">
        <v>80</v>
      </c>
      <c r="AJ210" s="12" t="s">
        <v>80</v>
      </c>
      <c r="AK210" s="12" t="s">
        <v>80</v>
      </c>
      <c r="AL210" s="12" t="s">
        <v>80</v>
      </c>
      <c r="AM210" s="12" t="s">
        <v>80</v>
      </c>
    </row>
    <row r="211" spans="2:39" x14ac:dyDescent="0.25">
      <c r="B211" s="51"/>
      <c r="C211" s="17">
        <v>800</v>
      </c>
      <c r="D211" s="12">
        <f>IF(_xll.Interp1d(-1,$AQ$55:$AQ$76,$BA$55:$BA$76,$C211)&gt;D$208,'Post Qty'!C5,"LIM")</f>
        <v>0</v>
      </c>
      <c r="E211" s="12">
        <f>IF(_xll.Interp1d(-1,$AQ$55:$AQ$76,$BA$55:$BA$76,$C211)&gt;E$208,'Post Qty'!D5,"LIM")</f>
        <v>0</v>
      </c>
      <c r="F211" s="12">
        <f>IF(_xll.Interp1d(-1,$AQ$55:$AQ$76,$BA$55:$BA$76,$C211)&gt;F$208,'Post Qty'!E5,"LIM")</f>
        <v>0</v>
      </c>
      <c r="G211" s="12">
        <f>IF(_xll.Interp1d(-1,$AQ$55:$AQ$76,$BA$55:$BA$76,$C211)&gt;G$208,'Post Qty'!F5,"LIM")</f>
        <v>0</v>
      </c>
      <c r="H211" s="12">
        <f>IF(_xll.Interp1d(-1,$AQ$55:$AQ$76,$BA$55:$BA$76,$C211)&gt;H$208,'Post Qty'!G5,"LIM")</f>
        <v>0</v>
      </c>
      <c r="I211" s="12">
        <f>IF(_xll.Interp1d(-1,$AQ$55:$AQ$76,$BA$55:$BA$76,$C211)&gt;I$208,'Post Qty'!H5,"LIM")</f>
        <v>0</v>
      </c>
      <c r="J211" s="12">
        <f>IF(_xll.Interp1d(-1,$AQ$55:$AQ$76,$BA$55:$BA$76,$C211)&gt;J$208,'Post Qty'!I5,"LIM")</f>
        <v>0</v>
      </c>
      <c r="K211" s="12">
        <f>IF(_xll.Interp1d(-1,$AQ$55:$AQ$76,$BA$55:$BA$76,$C211)&gt;K$208,'Post Qty'!J5,"LIM")</f>
        <v>0</v>
      </c>
      <c r="L211" s="12">
        <f>IF(_xll.Interp1d(-1,$AQ$55:$AQ$76,$BA$55:$BA$76,$C211)&gt;L$208,'Post Qty'!K5,"LIM")</f>
        <v>0</v>
      </c>
      <c r="M211" s="12" t="str">
        <f>IF(_xll.Interp1d(-1,$AQ$55:$AQ$76,$BA$55:$BA$76,$C211)&gt;M$208,'Post Qty'!L5,"LIM")</f>
        <v>LIM</v>
      </c>
      <c r="N211" s="12" t="str">
        <f>IF(_xll.Interp1d(-1,$AQ$55:$AQ$76,$BA$55:$BA$76,$C211)&gt;N$208,'Post Qty'!M5,"LIM")</f>
        <v>LIM</v>
      </c>
      <c r="O211" s="12" t="str">
        <f>IF(_xll.Interp1d(-1,$AQ$55:$AQ$76,$BA$55:$BA$76,$C211)&gt;O$208,'Post Qty'!N5,"LIM")</f>
        <v>LIM</v>
      </c>
      <c r="P211" s="12" t="str">
        <f>IF(_xll.Interp1d(-1,$AQ$55:$AQ$76,$BA$55:$BA$76,$C211)&gt;P$208,'Post Qty'!O5,"LIM")</f>
        <v>LIM</v>
      </c>
      <c r="Q211" s="12" t="str">
        <f>IF(_xll.Interp1d(-1,$AQ$55:$AQ$76,$BA$55:$BA$76,$C211)&gt;Q$208,'Post Qty'!P5,"LIM")</f>
        <v>LIM</v>
      </c>
      <c r="R211" s="12" t="str">
        <f>IF(_xll.Interp1d(-1,$AQ$55:$AQ$76,$BA$55:$BA$76,$C211)&gt;R$208,'Post Qty'!Q5,"LIM")</f>
        <v>LIM</v>
      </c>
      <c r="S211" s="12" t="str">
        <f>IF(_xll.Interp1d(-1,$AQ$55:$AQ$76,$BA$55:$BA$76,$C211)&gt;S$208,'Post Qty'!R5,"LIM")</f>
        <v>LIM</v>
      </c>
      <c r="V211" s="51"/>
      <c r="W211" s="17">
        <v>800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 t="s">
        <v>80</v>
      </c>
      <c r="AH211" s="12" t="s">
        <v>80</v>
      </c>
      <c r="AI211" s="12" t="s">
        <v>80</v>
      </c>
      <c r="AJ211" s="12" t="s">
        <v>80</v>
      </c>
      <c r="AK211" s="12" t="s">
        <v>80</v>
      </c>
      <c r="AL211" s="12" t="s">
        <v>80</v>
      </c>
      <c r="AM211" s="12" t="s">
        <v>80</v>
      </c>
    </row>
    <row r="212" spans="2:39" x14ac:dyDescent="0.25">
      <c r="B212" s="51"/>
      <c r="C212" s="17">
        <v>1000</v>
      </c>
      <c r="D212" s="12">
        <f>IF(_xll.Interp1d(-1,$AQ$55:$AQ$76,$BA$55:$BA$76,$C212)&gt;D$208,'Post Qty'!C6,"LIM")</f>
        <v>0</v>
      </c>
      <c r="E212" s="12">
        <f>IF(_xll.Interp1d(-1,$AQ$55:$AQ$76,$BA$55:$BA$76,$C212)&gt;E$208,'Post Qty'!D6,"LIM")</f>
        <v>1.4945649999999999</v>
      </c>
      <c r="F212" s="12">
        <f>IF(_xll.Interp1d(-1,$AQ$55:$AQ$76,$BA$55:$BA$76,$C212)&gt;F$208,'Post Qty'!E6,"LIM")</f>
        <v>1.9701090000000001</v>
      </c>
      <c r="G212" s="12">
        <f>IF(_xll.Interp1d(-1,$AQ$55:$AQ$76,$BA$55:$BA$76,$C212)&gt;G$208,'Post Qty'!F6,"LIM")</f>
        <v>1.9701090000000001</v>
      </c>
      <c r="H212" s="12">
        <f>IF(_xll.Interp1d(-1,$AQ$55:$AQ$76,$BA$55:$BA$76,$C212)&gt;H$208,'Post Qty'!G6,"LIM")</f>
        <v>1.9701090000000001</v>
      </c>
      <c r="I212" s="12">
        <f>IF(_xll.Interp1d(-1,$AQ$55:$AQ$76,$BA$55:$BA$76,$C212)&gt;I$208,'Post Qty'!H6,"LIM")</f>
        <v>0</v>
      </c>
      <c r="J212" s="12">
        <f>IF(_xll.Interp1d(-1,$AQ$55:$AQ$76,$BA$55:$BA$76,$C212)&gt;J$208,'Post Qty'!I6,"LIM")</f>
        <v>0</v>
      </c>
      <c r="K212" s="12">
        <f>IF(_xll.Interp1d(-1,$AQ$55:$AQ$76,$BA$55:$BA$76,$C212)&gt;K$208,'Post Qty'!J6,"LIM")</f>
        <v>0</v>
      </c>
      <c r="L212" s="12">
        <f>IF(_xll.Interp1d(-1,$AQ$55:$AQ$76,$BA$55:$BA$76,$C212)&gt;L$208,'Post Qty'!K6,"LIM")</f>
        <v>0</v>
      </c>
      <c r="M212" s="12">
        <f>IF(_xll.Interp1d(-1,$AQ$55:$AQ$76,$BA$55:$BA$76,$C212)&gt;M$208,'Post Qty'!L6,"LIM")</f>
        <v>0</v>
      </c>
      <c r="N212" s="12" t="str">
        <f>IF(_xll.Interp1d(-1,$AQ$55:$AQ$76,$BA$55:$BA$76,$C212)&gt;N$208,'Post Qty'!M6,"LIM")</f>
        <v>LIM</v>
      </c>
      <c r="O212" s="12" t="str">
        <f>IF(_xll.Interp1d(-1,$AQ$55:$AQ$76,$BA$55:$BA$76,$C212)&gt;O$208,'Post Qty'!N6,"LIM")</f>
        <v>LIM</v>
      </c>
      <c r="P212" s="12" t="str">
        <f>IF(_xll.Interp1d(-1,$AQ$55:$AQ$76,$BA$55:$BA$76,$C212)&gt;P$208,'Post Qty'!O6,"LIM")</f>
        <v>LIM</v>
      </c>
      <c r="Q212" s="12" t="str">
        <f>IF(_xll.Interp1d(-1,$AQ$55:$AQ$76,$BA$55:$BA$76,$C212)&gt;Q$208,'Post Qty'!P6,"LIM")</f>
        <v>LIM</v>
      </c>
      <c r="R212" s="12" t="str">
        <f>IF(_xll.Interp1d(-1,$AQ$55:$AQ$76,$BA$55:$BA$76,$C212)&gt;R$208,'Post Qty'!Q6,"LIM")</f>
        <v>LIM</v>
      </c>
      <c r="S212" s="12" t="str">
        <f>IF(_xll.Interp1d(-1,$AQ$55:$AQ$76,$BA$55:$BA$76,$C212)&gt;S$208,'Post Qty'!R6,"LIM")</f>
        <v>LIM</v>
      </c>
      <c r="V212" s="51"/>
      <c r="W212" s="17">
        <v>1000</v>
      </c>
      <c r="X212" s="12">
        <v>0</v>
      </c>
      <c r="Y212" s="12">
        <v>1.4945649999999999</v>
      </c>
      <c r="Z212" s="12">
        <v>1.9701090000000001</v>
      </c>
      <c r="AA212" s="12">
        <v>1.9701090000000001</v>
      </c>
      <c r="AB212" s="12">
        <v>1.9701090000000001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 t="s">
        <v>80</v>
      </c>
      <c r="AI212" s="12" t="s">
        <v>80</v>
      </c>
      <c r="AJ212" s="12" t="s">
        <v>80</v>
      </c>
      <c r="AK212" s="12" t="s">
        <v>80</v>
      </c>
      <c r="AL212" s="12" t="s">
        <v>80</v>
      </c>
      <c r="AM212" s="12" t="s">
        <v>80</v>
      </c>
    </row>
    <row r="213" spans="2:39" x14ac:dyDescent="0.25">
      <c r="B213" s="51"/>
      <c r="C213" s="17">
        <v>1200</v>
      </c>
      <c r="D213" s="12">
        <f>IF(_xll.Interp1d(-1,$AQ$55:$AQ$76,$BA$55:$BA$76,$C213)&gt;D$208,'Post Qty'!C7,"LIM")</f>
        <v>0</v>
      </c>
      <c r="E213" s="12">
        <f>IF(_xll.Interp1d(-1,$AQ$55:$AQ$76,$BA$55:$BA$76,$C213)&gt;E$208,'Post Qty'!D7,"LIM")</f>
        <v>1.4945649999999999</v>
      </c>
      <c r="F213" s="12">
        <f>IF(_xll.Interp1d(-1,$AQ$55:$AQ$76,$BA$55:$BA$76,$C213)&gt;F$208,'Post Qty'!E7,"LIM")</f>
        <v>1.9701090000000001</v>
      </c>
      <c r="G213" s="12">
        <f>IF(_xll.Interp1d(-1,$AQ$55:$AQ$76,$BA$55:$BA$76,$C213)&gt;G$208,'Post Qty'!F7,"LIM")</f>
        <v>1.9701090000000001</v>
      </c>
      <c r="H213" s="12">
        <f>IF(_xll.Interp1d(-1,$AQ$55:$AQ$76,$BA$55:$BA$76,$C213)&gt;H$208,'Post Qty'!G7,"LIM")</f>
        <v>1.9701090000000001</v>
      </c>
      <c r="I213" s="12">
        <f>IF(_xll.Interp1d(-1,$AQ$55:$AQ$76,$BA$55:$BA$76,$C213)&gt;I$208,'Post Qty'!H7,"LIM")</f>
        <v>1.4945649999999999</v>
      </c>
      <c r="J213" s="12">
        <f>IF(_xll.Interp1d(-1,$AQ$55:$AQ$76,$BA$55:$BA$76,$C213)&gt;J$208,'Post Qty'!I7,"LIM")</f>
        <v>0</v>
      </c>
      <c r="K213" s="12">
        <f>IF(_xll.Interp1d(-1,$AQ$55:$AQ$76,$BA$55:$BA$76,$C213)&gt;K$208,'Post Qty'!J7,"LIM")</f>
        <v>0</v>
      </c>
      <c r="L213" s="12">
        <f>IF(_xll.Interp1d(-1,$AQ$55:$AQ$76,$BA$55:$BA$76,$C213)&gt;L$208,'Post Qty'!K7,"LIM")</f>
        <v>0</v>
      </c>
      <c r="M213" s="12">
        <f>IF(_xll.Interp1d(-1,$AQ$55:$AQ$76,$BA$55:$BA$76,$C213)&gt;M$208,'Post Qty'!L7,"LIM")</f>
        <v>0</v>
      </c>
      <c r="N213" s="12" t="str">
        <f>IF(_xll.Interp1d(-1,$AQ$55:$AQ$76,$BA$55:$BA$76,$C213)&gt;N$208,'Post Qty'!M7,"LIM")</f>
        <v>LIM</v>
      </c>
      <c r="O213" s="12" t="str">
        <f>IF(_xll.Interp1d(-1,$AQ$55:$AQ$76,$BA$55:$BA$76,$C213)&gt;O$208,'Post Qty'!N7,"LIM")</f>
        <v>LIM</v>
      </c>
      <c r="P213" s="12" t="str">
        <f>IF(_xll.Interp1d(-1,$AQ$55:$AQ$76,$BA$55:$BA$76,$C213)&gt;P$208,'Post Qty'!O7,"LIM")</f>
        <v>LIM</v>
      </c>
      <c r="Q213" s="12" t="str">
        <f>IF(_xll.Interp1d(-1,$AQ$55:$AQ$76,$BA$55:$BA$76,$C213)&gt;Q$208,'Post Qty'!P7,"LIM")</f>
        <v>LIM</v>
      </c>
      <c r="R213" s="12" t="str">
        <f>IF(_xll.Interp1d(-1,$AQ$55:$AQ$76,$BA$55:$BA$76,$C213)&gt;R$208,'Post Qty'!Q7,"LIM")</f>
        <v>LIM</v>
      </c>
      <c r="S213" s="12" t="str">
        <f>IF(_xll.Interp1d(-1,$AQ$55:$AQ$76,$BA$55:$BA$76,$C213)&gt;S$208,'Post Qty'!R7,"LIM")</f>
        <v>LIM</v>
      </c>
      <c r="V213" s="51"/>
      <c r="W213" s="17">
        <v>1200</v>
      </c>
      <c r="X213" s="12">
        <v>0</v>
      </c>
      <c r="Y213" s="12">
        <v>1.4945649999999999</v>
      </c>
      <c r="Z213" s="12">
        <v>1.9701090000000001</v>
      </c>
      <c r="AA213" s="12">
        <v>1.9701090000000001</v>
      </c>
      <c r="AB213" s="12">
        <v>1.9701090000000001</v>
      </c>
      <c r="AC213" s="12">
        <v>1.4945649999999999</v>
      </c>
      <c r="AD213" s="12">
        <v>0</v>
      </c>
      <c r="AE213" s="12">
        <v>0</v>
      </c>
      <c r="AF213" s="12">
        <v>0</v>
      </c>
      <c r="AG213" s="12">
        <v>0</v>
      </c>
      <c r="AH213" s="12" t="s">
        <v>80</v>
      </c>
      <c r="AI213" s="12" t="s">
        <v>80</v>
      </c>
      <c r="AJ213" s="12" t="s">
        <v>80</v>
      </c>
      <c r="AK213" s="12" t="s">
        <v>80</v>
      </c>
      <c r="AL213" s="12" t="s">
        <v>80</v>
      </c>
      <c r="AM213" s="12" t="s">
        <v>80</v>
      </c>
    </row>
    <row r="214" spans="2:39" x14ac:dyDescent="0.25">
      <c r="B214" s="51"/>
      <c r="C214" s="17">
        <v>1400</v>
      </c>
      <c r="D214" s="12">
        <f>IF(_xll.Interp1d(-1,$AQ$55:$AQ$76,$BA$55:$BA$76,$C214)&gt;D$208,'Post Qty'!C8,"LIM")</f>
        <v>0</v>
      </c>
      <c r="E214" s="12">
        <f>IF(_xll.Interp1d(-1,$AQ$55:$AQ$76,$BA$55:$BA$76,$C214)&gt;E$208,'Post Qty'!D8,"LIM")</f>
        <v>1.4945649999999999</v>
      </c>
      <c r="F214" s="12">
        <f>IF(_xll.Interp1d(-1,$AQ$55:$AQ$76,$BA$55:$BA$76,$C214)&gt;F$208,'Post Qty'!E8,"LIM")</f>
        <v>1.9701090000000001</v>
      </c>
      <c r="G214" s="12">
        <f>IF(_xll.Interp1d(-1,$AQ$55:$AQ$76,$BA$55:$BA$76,$C214)&gt;G$208,'Post Qty'!F8,"LIM")</f>
        <v>1.9701090000000001</v>
      </c>
      <c r="H214" s="12">
        <f>IF(_xll.Interp1d(-1,$AQ$55:$AQ$76,$BA$55:$BA$76,$C214)&gt;H$208,'Post Qty'!G8,"LIM")</f>
        <v>1.9701090000000001</v>
      </c>
      <c r="I214" s="12">
        <f>IF(_xll.Interp1d(-1,$AQ$55:$AQ$76,$BA$55:$BA$76,$C214)&gt;I$208,'Post Qty'!H8,"LIM")</f>
        <v>1.9701090000000001</v>
      </c>
      <c r="J214" s="12">
        <f>IF(_xll.Interp1d(-1,$AQ$55:$AQ$76,$BA$55:$BA$76,$C214)&gt;J$208,'Post Qty'!I8,"LIM")</f>
        <v>1.4945649999999999</v>
      </c>
      <c r="K214" s="12">
        <f>IF(_xll.Interp1d(-1,$AQ$55:$AQ$76,$BA$55:$BA$76,$C214)&gt;K$208,'Post Qty'!J8,"LIM")</f>
        <v>0</v>
      </c>
      <c r="L214" s="12">
        <f>IF(_xll.Interp1d(-1,$AQ$55:$AQ$76,$BA$55:$BA$76,$C214)&gt;L$208,'Post Qty'!K8,"LIM")</f>
        <v>0</v>
      </c>
      <c r="M214" s="12">
        <f>IF(_xll.Interp1d(-1,$AQ$55:$AQ$76,$BA$55:$BA$76,$C214)&gt;M$208,'Post Qty'!L8,"LIM")</f>
        <v>0</v>
      </c>
      <c r="N214" s="12">
        <f>IF(_xll.Interp1d(-1,$AQ$55:$AQ$76,$BA$55:$BA$76,$C214)&gt;N$208,'Post Qty'!M8,"LIM")</f>
        <v>0</v>
      </c>
      <c r="O214" s="12" t="str">
        <f>IF(_xll.Interp1d(-1,$AQ$55:$AQ$76,$BA$55:$BA$76,$C214)&gt;O$208,'Post Qty'!N8,"LIM")</f>
        <v>LIM</v>
      </c>
      <c r="P214" s="12" t="str">
        <f>IF(_xll.Interp1d(-1,$AQ$55:$AQ$76,$BA$55:$BA$76,$C214)&gt;P$208,'Post Qty'!O8,"LIM")</f>
        <v>LIM</v>
      </c>
      <c r="Q214" s="12" t="str">
        <f>IF(_xll.Interp1d(-1,$AQ$55:$AQ$76,$BA$55:$BA$76,$C214)&gt;Q$208,'Post Qty'!P8,"LIM")</f>
        <v>LIM</v>
      </c>
      <c r="R214" s="12" t="str">
        <f>IF(_xll.Interp1d(-1,$AQ$55:$AQ$76,$BA$55:$BA$76,$C214)&gt;R$208,'Post Qty'!Q8,"LIM")</f>
        <v>LIM</v>
      </c>
      <c r="S214" s="12" t="str">
        <f>IF(_xll.Interp1d(-1,$AQ$55:$AQ$76,$BA$55:$BA$76,$C214)&gt;S$208,'Post Qty'!R8,"LIM")</f>
        <v>LIM</v>
      </c>
      <c r="V214" s="51"/>
      <c r="W214" s="17">
        <v>1400</v>
      </c>
      <c r="X214" s="12">
        <v>0</v>
      </c>
      <c r="Y214" s="12">
        <v>1.4945649999999999</v>
      </c>
      <c r="Z214" s="12">
        <v>1.9701090000000001</v>
      </c>
      <c r="AA214" s="12">
        <v>1.9701090000000001</v>
      </c>
      <c r="AB214" s="12">
        <v>1.9701090000000001</v>
      </c>
      <c r="AC214" s="12">
        <v>1.9701090000000001</v>
      </c>
      <c r="AD214" s="12">
        <v>1.4945649999999999</v>
      </c>
      <c r="AE214" s="12">
        <v>0</v>
      </c>
      <c r="AF214" s="12">
        <v>0</v>
      </c>
      <c r="AG214" s="12">
        <v>0</v>
      </c>
      <c r="AH214" s="12">
        <v>0</v>
      </c>
      <c r="AI214" s="12" t="s">
        <v>80</v>
      </c>
      <c r="AJ214" s="12" t="s">
        <v>80</v>
      </c>
      <c r="AK214" s="12" t="s">
        <v>80</v>
      </c>
      <c r="AL214" s="12" t="s">
        <v>80</v>
      </c>
      <c r="AM214" s="12" t="s">
        <v>80</v>
      </c>
    </row>
    <row r="215" spans="2:39" x14ac:dyDescent="0.25">
      <c r="B215" s="51"/>
      <c r="C215" s="17">
        <v>1550</v>
      </c>
      <c r="D215" s="12">
        <f>IF(_xll.Interp1d(-1,$AQ$55:$AQ$76,$BA$55:$BA$76,$C215)&gt;D$208,'Post Qty'!C9,"LIM")</f>
        <v>0</v>
      </c>
      <c r="E215" s="12">
        <f>IF(_xll.Interp1d(-1,$AQ$55:$AQ$76,$BA$55:$BA$76,$C215)&gt;E$208,'Post Qty'!D9,"LIM")</f>
        <v>1.4945649999999999</v>
      </c>
      <c r="F215" s="12">
        <f>IF(_xll.Interp1d(-1,$AQ$55:$AQ$76,$BA$55:$BA$76,$C215)&gt;F$208,'Post Qty'!E9,"LIM")</f>
        <v>1.9701090000000001</v>
      </c>
      <c r="G215" s="12">
        <f>IF(_xll.Interp1d(-1,$AQ$55:$AQ$76,$BA$55:$BA$76,$C215)&gt;G$208,'Post Qty'!F9,"LIM")</f>
        <v>1.9701090000000001</v>
      </c>
      <c r="H215" s="12">
        <f>IF(_xll.Interp1d(-1,$AQ$55:$AQ$76,$BA$55:$BA$76,$C215)&gt;H$208,'Post Qty'!G9,"LIM")</f>
        <v>1.9701090000000001</v>
      </c>
      <c r="I215" s="12">
        <f>IF(_xll.Interp1d(-1,$AQ$55:$AQ$76,$BA$55:$BA$76,$C215)&gt;I$208,'Post Qty'!H9,"LIM")</f>
        <v>1.9701090000000001</v>
      </c>
      <c r="J215" s="12">
        <f>IF(_xll.Interp1d(-1,$AQ$55:$AQ$76,$BA$55:$BA$76,$C215)&gt;J$208,'Post Qty'!I9,"LIM")</f>
        <v>1.4945649999999999</v>
      </c>
      <c r="K215" s="12">
        <f>IF(_xll.Interp1d(-1,$AQ$55:$AQ$76,$BA$55:$BA$76,$C215)&gt;K$208,'Post Qty'!J9,"LIM")</f>
        <v>0</v>
      </c>
      <c r="L215" s="12">
        <f>IF(_xll.Interp1d(-1,$AQ$55:$AQ$76,$BA$55:$BA$76,$C215)&gt;L$208,'Post Qty'!K9,"LIM")</f>
        <v>0</v>
      </c>
      <c r="M215" s="12">
        <f>IF(_xll.Interp1d(-1,$AQ$55:$AQ$76,$BA$55:$BA$76,$C215)&gt;M$208,'Post Qty'!L9,"LIM")</f>
        <v>0</v>
      </c>
      <c r="N215" s="12">
        <f>IF(_xll.Interp1d(-1,$AQ$55:$AQ$76,$BA$55:$BA$76,$C215)&gt;N$208,'Post Qty'!M9,"LIM")</f>
        <v>0</v>
      </c>
      <c r="O215" s="12" t="str">
        <f>IF(_xll.Interp1d(-1,$AQ$55:$AQ$76,$BA$55:$BA$76,$C215)&gt;O$208,'Post Qty'!N9,"LIM")</f>
        <v>LIM</v>
      </c>
      <c r="P215" s="12" t="str">
        <f>IF(_xll.Interp1d(-1,$AQ$55:$AQ$76,$BA$55:$BA$76,$C215)&gt;P$208,'Post Qty'!O9,"LIM")</f>
        <v>LIM</v>
      </c>
      <c r="Q215" s="12" t="str">
        <f>IF(_xll.Interp1d(-1,$AQ$55:$AQ$76,$BA$55:$BA$76,$C215)&gt;Q$208,'Post Qty'!P9,"LIM")</f>
        <v>LIM</v>
      </c>
      <c r="R215" s="12" t="str">
        <f>IF(_xll.Interp1d(-1,$AQ$55:$AQ$76,$BA$55:$BA$76,$C215)&gt;R$208,'Post Qty'!Q9,"LIM")</f>
        <v>LIM</v>
      </c>
      <c r="S215" s="12" t="str">
        <f>IF(_xll.Interp1d(-1,$AQ$55:$AQ$76,$BA$55:$BA$76,$C215)&gt;S$208,'Post Qty'!R9,"LIM")</f>
        <v>LIM</v>
      </c>
      <c r="V215" s="51"/>
      <c r="W215" s="17">
        <v>1550</v>
      </c>
      <c r="X215" s="12">
        <v>0</v>
      </c>
      <c r="Y215" s="12">
        <v>1.4945649999999999</v>
      </c>
      <c r="Z215" s="12">
        <v>1.9701090000000001</v>
      </c>
      <c r="AA215" s="12">
        <v>1.9701090000000001</v>
      </c>
      <c r="AB215" s="12">
        <v>1.9701090000000001</v>
      </c>
      <c r="AC215" s="12">
        <v>1.9701090000000001</v>
      </c>
      <c r="AD215" s="12">
        <v>1.4945649999999999</v>
      </c>
      <c r="AE215" s="12">
        <v>0</v>
      </c>
      <c r="AF215" s="12">
        <v>0</v>
      </c>
      <c r="AG215" s="12">
        <v>0</v>
      </c>
      <c r="AH215" s="12">
        <v>0</v>
      </c>
      <c r="AI215" s="12" t="s">
        <v>80</v>
      </c>
      <c r="AJ215" s="12" t="s">
        <v>80</v>
      </c>
      <c r="AK215" s="12" t="s">
        <v>80</v>
      </c>
      <c r="AL215" s="12" t="s">
        <v>80</v>
      </c>
      <c r="AM215" s="12" t="s">
        <v>80</v>
      </c>
    </row>
    <row r="216" spans="2:39" x14ac:dyDescent="0.25">
      <c r="B216" s="51"/>
      <c r="C216" s="17">
        <v>1700</v>
      </c>
      <c r="D216" s="12">
        <f>IF(_xll.Interp1d(-1,$AQ$55:$AQ$76,$BA$55:$BA$76,$C216)&gt;D$208,'Post Qty'!C10,"LIM")</f>
        <v>0</v>
      </c>
      <c r="E216" s="12">
        <f>IF(_xll.Interp1d(-1,$AQ$55:$AQ$76,$BA$55:$BA$76,$C216)&gt;E$208,'Post Qty'!D10,"LIM")</f>
        <v>1.4945649999999999</v>
      </c>
      <c r="F216" s="12">
        <f>IF(_xll.Interp1d(-1,$AQ$55:$AQ$76,$BA$55:$BA$76,$C216)&gt;F$208,'Post Qty'!E10,"LIM")</f>
        <v>1.9701090000000001</v>
      </c>
      <c r="G216" s="12">
        <f>IF(_xll.Interp1d(-1,$AQ$55:$AQ$76,$BA$55:$BA$76,$C216)&gt;G$208,'Post Qty'!F10,"LIM")</f>
        <v>1.9701090000000001</v>
      </c>
      <c r="H216" s="12">
        <f>IF(_xll.Interp1d(-1,$AQ$55:$AQ$76,$BA$55:$BA$76,$C216)&gt;H$208,'Post Qty'!G10,"LIM")</f>
        <v>1.9701090000000001</v>
      </c>
      <c r="I216" s="12">
        <f>IF(_xll.Interp1d(-1,$AQ$55:$AQ$76,$BA$55:$BA$76,$C216)&gt;I$208,'Post Qty'!H10,"LIM")</f>
        <v>1.9701090000000001</v>
      </c>
      <c r="J216" s="12">
        <f>IF(_xll.Interp1d(-1,$AQ$55:$AQ$76,$BA$55:$BA$76,$C216)&gt;J$208,'Post Qty'!I10,"LIM")</f>
        <v>1.4945649999999999</v>
      </c>
      <c r="K216" s="12">
        <f>IF(_xll.Interp1d(-1,$AQ$55:$AQ$76,$BA$55:$BA$76,$C216)&gt;K$208,'Post Qty'!J10,"LIM")</f>
        <v>0</v>
      </c>
      <c r="L216" s="12">
        <f>IF(_xll.Interp1d(-1,$AQ$55:$AQ$76,$BA$55:$BA$76,$C216)&gt;L$208,'Post Qty'!K10,"LIM")</f>
        <v>0</v>
      </c>
      <c r="M216" s="12">
        <f>IF(_xll.Interp1d(-1,$AQ$55:$AQ$76,$BA$55:$BA$76,$C216)&gt;M$208,'Post Qty'!L10,"LIM")</f>
        <v>0</v>
      </c>
      <c r="N216" s="12">
        <f>IF(_xll.Interp1d(-1,$AQ$55:$AQ$76,$BA$55:$BA$76,$C216)&gt;N$208,'Post Qty'!M10,"LIM")</f>
        <v>0</v>
      </c>
      <c r="O216" s="12" t="str">
        <f>IF(_xll.Interp1d(-1,$AQ$55:$AQ$76,$BA$55:$BA$76,$C216)&gt;O$208,'Post Qty'!N10,"LIM")</f>
        <v>LIM</v>
      </c>
      <c r="P216" s="12" t="str">
        <f>IF(_xll.Interp1d(-1,$AQ$55:$AQ$76,$BA$55:$BA$76,$C216)&gt;P$208,'Post Qty'!O10,"LIM")</f>
        <v>LIM</v>
      </c>
      <c r="Q216" s="12" t="str">
        <f>IF(_xll.Interp1d(-1,$AQ$55:$AQ$76,$BA$55:$BA$76,$C216)&gt;Q$208,'Post Qty'!P10,"LIM")</f>
        <v>LIM</v>
      </c>
      <c r="R216" s="12" t="str">
        <f>IF(_xll.Interp1d(-1,$AQ$55:$AQ$76,$BA$55:$BA$76,$C216)&gt;R$208,'Post Qty'!Q10,"LIM")</f>
        <v>LIM</v>
      </c>
      <c r="S216" s="12" t="str">
        <f>IF(_xll.Interp1d(-1,$AQ$55:$AQ$76,$BA$55:$BA$76,$C216)&gt;S$208,'Post Qty'!R10,"LIM")</f>
        <v>LIM</v>
      </c>
      <c r="V216" s="51"/>
      <c r="W216" s="17">
        <v>1700</v>
      </c>
      <c r="X216" s="12">
        <v>0</v>
      </c>
      <c r="Y216" s="12">
        <v>1.4945649999999999</v>
      </c>
      <c r="Z216" s="12">
        <v>1.9701090000000001</v>
      </c>
      <c r="AA216" s="12">
        <v>1.9701090000000001</v>
      </c>
      <c r="AB216" s="12">
        <v>1.9701090000000001</v>
      </c>
      <c r="AC216" s="12">
        <v>1.9701090000000001</v>
      </c>
      <c r="AD216" s="12">
        <v>1.4945649999999999</v>
      </c>
      <c r="AE216" s="12">
        <v>0</v>
      </c>
      <c r="AF216" s="12">
        <v>0</v>
      </c>
      <c r="AG216" s="12">
        <v>0</v>
      </c>
      <c r="AH216" s="12">
        <v>0</v>
      </c>
      <c r="AI216" s="12" t="s">
        <v>80</v>
      </c>
      <c r="AJ216" s="12" t="s">
        <v>80</v>
      </c>
      <c r="AK216" s="12" t="s">
        <v>80</v>
      </c>
      <c r="AL216" s="12" t="s">
        <v>80</v>
      </c>
      <c r="AM216" s="12" t="s">
        <v>80</v>
      </c>
    </row>
    <row r="217" spans="2:39" x14ac:dyDescent="0.25">
      <c r="B217" s="51"/>
      <c r="C217" s="17">
        <v>1800</v>
      </c>
      <c r="D217" s="12">
        <f>IF(_xll.Interp1d(-1,$AQ$55:$AQ$76,$BA$55:$BA$76,$C217)&gt;D$208,'Post Qty'!C11,"LIM")</f>
        <v>0</v>
      </c>
      <c r="E217" s="12">
        <f>IF(_xll.Interp1d(-1,$AQ$55:$AQ$76,$BA$55:$BA$76,$C217)&gt;E$208,'Post Qty'!D11,"LIM")</f>
        <v>1.4945649999999999</v>
      </c>
      <c r="F217" s="12">
        <f>IF(_xll.Interp1d(-1,$AQ$55:$AQ$76,$BA$55:$BA$76,$C217)&gt;F$208,'Post Qty'!E11,"LIM")</f>
        <v>1.9701090000000001</v>
      </c>
      <c r="G217" s="12">
        <f>IF(_xll.Interp1d(-1,$AQ$55:$AQ$76,$BA$55:$BA$76,$C217)&gt;G$208,'Post Qty'!F11,"LIM")</f>
        <v>1.9701090000000001</v>
      </c>
      <c r="H217" s="12">
        <f>IF(_xll.Interp1d(-1,$AQ$55:$AQ$76,$BA$55:$BA$76,$C217)&gt;H$208,'Post Qty'!G11,"LIM")</f>
        <v>1.9701090000000001</v>
      </c>
      <c r="I217" s="12">
        <f>IF(_xll.Interp1d(-1,$AQ$55:$AQ$76,$BA$55:$BA$76,$C217)&gt;I$208,'Post Qty'!H11,"LIM")</f>
        <v>1.9701090000000001</v>
      </c>
      <c r="J217" s="12">
        <f>IF(_xll.Interp1d(-1,$AQ$55:$AQ$76,$BA$55:$BA$76,$C217)&gt;J$208,'Post Qty'!I11,"LIM")</f>
        <v>1.4945649999999999</v>
      </c>
      <c r="K217" s="12">
        <f>IF(_xll.Interp1d(-1,$AQ$55:$AQ$76,$BA$55:$BA$76,$C217)&gt;K$208,'Post Qty'!J11,"LIM")</f>
        <v>0</v>
      </c>
      <c r="L217" s="12">
        <f>IF(_xll.Interp1d(-1,$AQ$55:$AQ$76,$BA$55:$BA$76,$C217)&gt;L$208,'Post Qty'!K11,"LIM")</f>
        <v>0</v>
      </c>
      <c r="M217" s="12">
        <f>IF(_xll.Interp1d(-1,$AQ$55:$AQ$76,$BA$55:$BA$76,$C217)&gt;M$208,'Post Qty'!L11,"LIM")</f>
        <v>0</v>
      </c>
      <c r="N217" s="12">
        <f>IF(_xll.Interp1d(-1,$AQ$55:$AQ$76,$BA$55:$BA$76,$C217)&gt;N$208,'Post Qty'!M11,"LIM")</f>
        <v>0</v>
      </c>
      <c r="O217" s="12" t="str">
        <f>IF(_xll.Interp1d(-1,$AQ$55:$AQ$76,$BA$55:$BA$76,$C217)&gt;O$208,'Post Qty'!N11,"LIM")</f>
        <v>LIM</v>
      </c>
      <c r="P217" s="12" t="str">
        <f>IF(_xll.Interp1d(-1,$AQ$55:$AQ$76,$BA$55:$BA$76,$C217)&gt;P$208,'Post Qty'!O11,"LIM")</f>
        <v>LIM</v>
      </c>
      <c r="Q217" s="12" t="str">
        <f>IF(_xll.Interp1d(-1,$AQ$55:$AQ$76,$BA$55:$BA$76,$C217)&gt;Q$208,'Post Qty'!P11,"LIM")</f>
        <v>LIM</v>
      </c>
      <c r="R217" s="12" t="str">
        <f>IF(_xll.Interp1d(-1,$AQ$55:$AQ$76,$BA$55:$BA$76,$C217)&gt;R$208,'Post Qty'!Q11,"LIM")</f>
        <v>LIM</v>
      </c>
      <c r="S217" s="12" t="str">
        <f>IF(_xll.Interp1d(-1,$AQ$55:$AQ$76,$BA$55:$BA$76,$C217)&gt;S$208,'Post Qty'!R11,"LIM")</f>
        <v>LIM</v>
      </c>
      <c r="V217" s="51"/>
      <c r="W217" s="17">
        <v>1800</v>
      </c>
      <c r="X217" s="12">
        <v>0</v>
      </c>
      <c r="Y217" s="12">
        <v>1.4945649999999999</v>
      </c>
      <c r="Z217" s="12">
        <v>1.9701090000000001</v>
      </c>
      <c r="AA217" s="12">
        <v>1.9701090000000001</v>
      </c>
      <c r="AB217" s="12">
        <v>1.9701090000000001</v>
      </c>
      <c r="AC217" s="12">
        <v>1.9701090000000001</v>
      </c>
      <c r="AD217" s="12">
        <v>1.4945649999999999</v>
      </c>
      <c r="AE217" s="12">
        <v>0</v>
      </c>
      <c r="AF217" s="12">
        <v>0</v>
      </c>
      <c r="AG217" s="12">
        <v>0</v>
      </c>
      <c r="AH217" s="12">
        <v>0</v>
      </c>
      <c r="AI217" s="12" t="s">
        <v>80</v>
      </c>
      <c r="AJ217" s="12" t="s">
        <v>80</v>
      </c>
      <c r="AK217" s="12" t="s">
        <v>80</v>
      </c>
      <c r="AL217" s="12" t="s">
        <v>80</v>
      </c>
      <c r="AM217" s="12" t="s">
        <v>80</v>
      </c>
    </row>
    <row r="218" spans="2:39" x14ac:dyDescent="0.25">
      <c r="B218" s="51"/>
      <c r="C218" s="17">
        <v>2000</v>
      </c>
      <c r="D218" s="12">
        <f>IF(_xll.Interp1d(-1,$AQ$55:$AQ$76,$BA$55:$BA$76,$C218)&gt;D$208,'Post Qty'!C12,"LIM")</f>
        <v>0</v>
      </c>
      <c r="E218" s="12">
        <f>IF(_xll.Interp1d(-1,$AQ$55:$AQ$76,$BA$55:$BA$76,$C218)&gt;E$208,'Post Qty'!D12,"LIM")</f>
        <v>1.4945649999999999</v>
      </c>
      <c r="F218" s="12">
        <f>IF(_xll.Interp1d(-1,$AQ$55:$AQ$76,$BA$55:$BA$76,$C218)&gt;F$208,'Post Qty'!E12,"LIM")</f>
        <v>1.9701090000000001</v>
      </c>
      <c r="G218" s="12">
        <f>IF(_xll.Interp1d(-1,$AQ$55:$AQ$76,$BA$55:$BA$76,$C218)&gt;G$208,'Post Qty'!F12,"LIM")</f>
        <v>1.9701090000000001</v>
      </c>
      <c r="H218" s="12">
        <f>IF(_xll.Interp1d(-1,$AQ$55:$AQ$76,$BA$55:$BA$76,$C218)&gt;H$208,'Post Qty'!G12,"LIM")</f>
        <v>1.9701090000000001</v>
      </c>
      <c r="I218" s="12">
        <f>IF(_xll.Interp1d(-1,$AQ$55:$AQ$76,$BA$55:$BA$76,$C218)&gt;I$208,'Post Qty'!H12,"LIM")</f>
        <v>1.9701090000000001</v>
      </c>
      <c r="J218" s="12">
        <f>IF(_xll.Interp1d(-1,$AQ$55:$AQ$76,$BA$55:$BA$76,$C218)&gt;J$208,'Post Qty'!I12,"LIM")</f>
        <v>0</v>
      </c>
      <c r="K218" s="12">
        <f>IF(_xll.Interp1d(-1,$AQ$55:$AQ$76,$BA$55:$BA$76,$C218)&gt;K$208,'Post Qty'!J12,"LIM")</f>
        <v>0</v>
      </c>
      <c r="L218" s="12">
        <f>IF(_xll.Interp1d(-1,$AQ$55:$AQ$76,$BA$55:$BA$76,$C218)&gt;L$208,'Post Qty'!K12,"LIM")</f>
        <v>0</v>
      </c>
      <c r="M218" s="12">
        <f>IF(_xll.Interp1d(-1,$AQ$55:$AQ$76,$BA$55:$BA$76,$C218)&gt;M$208,'Post Qty'!L12,"LIM")</f>
        <v>0</v>
      </c>
      <c r="N218" s="12">
        <f>IF(_xll.Interp1d(-1,$AQ$55:$AQ$76,$BA$55:$BA$76,$C218)&gt;N$208,'Post Qty'!M12,"LIM")</f>
        <v>0</v>
      </c>
      <c r="O218" s="12" t="str">
        <f>IF(_xll.Interp1d(-1,$AQ$55:$AQ$76,$BA$55:$BA$76,$C218)&gt;O$208,'Post Qty'!N12,"LIM")</f>
        <v>LIM</v>
      </c>
      <c r="P218" s="12" t="str">
        <f>IF(_xll.Interp1d(-1,$AQ$55:$AQ$76,$BA$55:$BA$76,$C218)&gt;P$208,'Post Qty'!O12,"LIM")</f>
        <v>LIM</v>
      </c>
      <c r="Q218" s="12" t="str">
        <f>IF(_xll.Interp1d(-1,$AQ$55:$AQ$76,$BA$55:$BA$76,$C218)&gt;Q$208,'Post Qty'!P12,"LIM")</f>
        <v>LIM</v>
      </c>
      <c r="R218" s="12" t="str">
        <f>IF(_xll.Interp1d(-1,$AQ$55:$AQ$76,$BA$55:$BA$76,$C218)&gt;R$208,'Post Qty'!Q12,"LIM")</f>
        <v>LIM</v>
      </c>
      <c r="S218" s="12" t="str">
        <f>IF(_xll.Interp1d(-1,$AQ$55:$AQ$76,$BA$55:$BA$76,$C218)&gt;S$208,'Post Qty'!R12,"LIM")</f>
        <v>LIM</v>
      </c>
      <c r="V218" s="51"/>
      <c r="W218" s="17">
        <v>2000</v>
      </c>
      <c r="X218" s="12">
        <v>0</v>
      </c>
      <c r="Y218" s="12">
        <v>1.4945649999999999</v>
      </c>
      <c r="Z218" s="12">
        <v>1.9701090000000001</v>
      </c>
      <c r="AA218" s="12">
        <v>1.9701090000000001</v>
      </c>
      <c r="AB218" s="12">
        <v>1.9701090000000001</v>
      </c>
      <c r="AC218" s="12">
        <v>1.9701090000000001</v>
      </c>
      <c r="AD218" s="12">
        <v>0</v>
      </c>
      <c r="AE218" s="12">
        <v>0</v>
      </c>
      <c r="AF218" s="12">
        <v>0</v>
      </c>
      <c r="AG218" s="12">
        <v>0</v>
      </c>
      <c r="AH218" s="12">
        <v>0</v>
      </c>
      <c r="AI218" s="12" t="s">
        <v>80</v>
      </c>
      <c r="AJ218" s="12" t="s">
        <v>80</v>
      </c>
      <c r="AK218" s="12" t="s">
        <v>80</v>
      </c>
      <c r="AL218" s="12" t="s">
        <v>80</v>
      </c>
      <c r="AM218" s="12" t="s">
        <v>80</v>
      </c>
    </row>
    <row r="219" spans="2:39" x14ac:dyDescent="0.25">
      <c r="B219" s="51"/>
      <c r="C219" s="17">
        <v>2200</v>
      </c>
      <c r="D219" s="12">
        <f>IF(_xll.Interp1d(-1,$AQ$55:$AQ$76,$BA$55:$BA$76,$C219)&gt;D$208,'Post Qty'!C13,"LIM")</f>
        <v>0</v>
      </c>
      <c r="E219" s="12">
        <f>IF(_xll.Interp1d(-1,$AQ$55:$AQ$76,$BA$55:$BA$76,$C219)&gt;E$208,'Post Qty'!D13,"LIM")</f>
        <v>0</v>
      </c>
      <c r="F219" s="12">
        <f>IF(_xll.Interp1d(-1,$AQ$55:$AQ$76,$BA$55:$BA$76,$C219)&gt;F$208,'Post Qty'!E13,"LIM")</f>
        <v>0</v>
      </c>
      <c r="G219" s="12">
        <f>IF(_xll.Interp1d(-1,$AQ$55:$AQ$76,$BA$55:$BA$76,$C219)&gt;G$208,'Post Qty'!F13,"LIM")</f>
        <v>0</v>
      </c>
      <c r="H219" s="12">
        <f>IF(_xll.Interp1d(-1,$AQ$55:$AQ$76,$BA$55:$BA$76,$C219)&gt;H$208,'Post Qty'!G13,"LIM")</f>
        <v>0</v>
      </c>
      <c r="I219" s="12">
        <f>IF(_xll.Interp1d(-1,$AQ$55:$AQ$76,$BA$55:$BA$76,$C219)&gt;I$208,'Post Qty'!H13,"LIM")</f>
        <v>0</v>
      </c>
      <c r="J219" s="12">
        <f>IF(_xll.Interp1d(-1,$AQ$55:$AQ$76,$BA$55:$BA$76,$C219)&gt;J$208,'Post Qty'!I13,"LIM")</f>
        <v>0</v>
      </c>
      <c r="K219" s="12">
        <f>IF(_xll.Interp1d(-1,$AQ$55:$AQ$76,$BA$55:$BA$76,$C219)&gt;K$208,'Post Qty'!J13,"LIM")</f>
        <v>0</v>
      </c>
      <c r="L219" s="12">
        <f>IF(_xll.Interp1d(-1,$AQ$55:$AQ$76,$BA$55:$BA$76,$C219)&gt;L$208,'Post Qty'!K13,"LIM")</f>
        <v>0</v>
      </c>
      <c r="M219" s="12">
        <f>IF(_xll.Interp1d(-1,$AQ$55:$AQ$76,$BA$55:$BA$76,$C219)&gt;M$208,'Post Qty'!L13,"LIM")</f>
        <v>0</v>
      </c>
      <c r="N219" s="12">
        <f>IF(_xll.Interp1d(-1,$AQ$55:$AQ$76,$BA$55:$BA$76,$C219)&gt;N$208,'Post Qty'!M13,"LIM")</f>
        <v>0</v>
      </c>
      <c r="O219" s="12" t="str">
        <f>IF(_xll.Interp1d(-1,$AQ$55:$AQ$76,$BA$55:$BA$76,$C219)&gt;O$208,'Post Qty'!N13,"LIM")</f>
        <v>LIM</v>
      </c>
      <c r="P219" s="12" t="str">
        <f>IF(_xll.Interp1d(-1,$AQ$55:$AQ$76,$BA$55:$BA$76,$C219)&gt;P$208,'Post Qty'!O13,"LIM")</f>
        <v>LIM</v>
      </c>
      <c r="Q219" s="12" t="str">
        <f>IF(_xll.Interp1d(-1,$AQ$55:$AQ$76,$BA$55:$BA$76,$C219)&gt;Q$208,'Post Qty'!P13,"LIM")</f>
        <v>LIM</v>
      </c>
      <c r="R219" s="12" t="str">
        <f>IF(_xll.Interp1d(-1,$AQ$55:$AQ$76,$BA$55:$BA$76,$C219)&gt;R$208,'Post Qty'!Q13,"LIM")</f>
        <v>LIM</v>
      </c>
      <c r="S219" s="12" t="str">
        <f>IF(_xll.Interp1d(-1,$AQ$55:$AQ$76,$BA$55:$BA$76,$C219)&gt;S$208,'Post Qty'!R13,"LIM")</f>
        <v>LIM</v>
      </c>
      <c r="V219" s="51"/>
      <c r="W219" s="17">
        <v>2200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0</v>
      </c>
      <c r="AF219" s="12">
        <v>0</v>
      </c>
      <c r="AG219" s="12">
        <v>0</v>
      </c>
      <c r="AH219" s="12">
        <v>0</v>
      </c>
      <c r="AI219" s="12" t="s">
        <v>80</v>
      </c>
      <c r="AJ219" s="12" t="s">
        <v>80</v>
      </c>
      <c r="AK219" s="12" t="s">
        <v>80</v>
      </c>
      <c r="AL219" s="12" t="s">
        <v>80</v>
      </c>
      <c r="AM219" s="12" t="s">
        <v>80</v>
      </c>
    </row>
    <row r="220" spans="2:39" x14ac:dyDescent="0.25">
      <c r="B220" s="51"/>
      <c r="C220" s="17">
        <v>2400</v>
      </c>
      <c r="D220" s="12">
        <f>IF(_xll.Interp1d(-1,$AQ$55:$AQ$76,$BA$55:$BA$76,$C220)&gt;D$208,'Post Qty'!C14,"LIM")</f>
        <v>0</v>
      </c>
      <c r="E220" s="12">
        <f>IF(_xll.Interp1d(-1,$AQ$55:$AQ$76,$BA$55:$BA$76,$C220)&gt;E$208,'Post Qty'!D14,"LIM")</f>
        <v>0</v>
      </c>
      <c r="F220" s="12">
        <f>IF(_xll.Interp1d(-1,$AQ$55:$AQ$76,$BA$55:$BA$76,$C220)&gt;F$208,'Post Qty'!E14,"LIM")</f>
        <v>0</v>
      </c>
      <c r="G220" s="12">
        <f>IF(_xll.Interp1d(-1,$AQ$55:$AQ$76,$BA$55:$BA$76,$C220)&gt;G$208,'Post Qty'!F14,"LIM")</f>
        <v>0</v>
      </c>
      <c r="H220" s="12">
        <f>IF(_xll.Interp1d(-1,$AQ$55:$AQ$76,$BA$55:$BA$76,$C220)&gt;H$208,'Post Qty'!G14,"LIM")</f>
        <v>0</v>
      </c>
      <c r="I220" s="12">
        <f>IF(_xll.Interp1d(-1,$AQ$55:$AQ$76,$BA$55:$BA$76,$C220)&gt;I$208,'Post Qty'!H14,"LIM")</f>
        <v>0</v>
      </c>
      <c r="J220" s="12">
        <f>IF(_xll.Interp1d(-1,$AQ$55:$AQ$76,$BA$55:$BA$76,$C220)&gt;J$208,'Post Qty'!I14,"LIM")</f>
        <v>0</v>
      </c>
      <c r="K220" s="12">
        <f>IF(_xll.Interp1d(-1,$AQ$55:$AQ$76,$BA$55:$BA$76,$C220)&gt;K$208,'Post Qty'!J14,"LIM")</f>
        <v>0</v>
      </c>
      <c r="L220" s="12">
        <f>IF(_xll.Interp1d(-1,$AQ$55:$AQ$76,$BA$55:$BA$76,$C220)&gt;L$208,'Post Qty'!K14,"LIM")</f>
        <v>0</v>
      </c>
      <c r="M220" s="12">
        <f>IF(_xll.Interp1d(-1,$AQ$55:$AQ$76,$BA$55:$BA$76,$C220)&gt;M$208,'Post Qty'!L14,"LIM")</f>
        <v>0</v>
      </c>
      <c r="N220" s="12">
        <f>IF(_xll.Interp1d(-1,$AQ$55:$AQ$76,$BA$55:$BA$76,$C220)&gt;N$208,'Post Qty'!M14,"LIM")</f>
        <v>0</v>
      </c>
      <c r="O220" s="12" t="str">
        <f>IF(_xll.Interp1d(-1,$AQ$55:$AQ$76,$BA$55:$BA$76,$C220)&gt;O$208,'Post Qty'!N14,"LIM")</f>
        <v>LIM</v>
      </c>
      <c r="P220" s="12" t="str">
        <f>IF(_xll.Interp1d(-1,$AQ$55:$AQ$76,$BA$55:$BA$76,$C220)&gt;P$208,'Post Qty'!O14,"LIM")</f>
        <v>LIM</v>
      </c>
      <c r="Q220" s="12" t="str">
        <f>IF(_xll.Interp1d(-1,$AQ$55:$AQ$76,$BA$55:$BA$76,$C220)&gt;Q$208,'Post Qty'!P14,"LIM")</f>
        <v>LIM</v>
      </c>
      <c r="R220" s="12" t="str">
        <f>IF(_xll.Interp1d(-1,$AQ$55:$AQ$76,$BA$55:$BA$76,$C220)&gt;R$208,'Post Qty'!Q14,"LIM")</f>
        <v>LIM</v>
      </c>
      <c r="S220" s="12" t="str">
        <f>IF(_xll.Interp1d(-1,$AQ$55:$AQ$76,$BA$55:$BA$76,$C220)&gt;S$208,'Post Qty'!R14,"LIM")</f>
        <v>LIM</v>
      </c>
      <c r="V220" s="51"/>
      <c r="W220" s="17">
        <v>2400</v>
      </c>
      <c r="X220" s="12">
        <v>0</v>
      </c>
      <c r="Y220" s="12">
        <v>0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F220" s="12">
        <v>0</v>
      </c>
      <c r="AG220" s="12">
        <v>0</v>
      </c>
      <c r="AH220" s="12">
        <v>0</v>
      </c>
      <c r="AI220" s="12" t="s">
        <v>80</v>
      </c>
      <c r="AJ220" s="12" t="s">
        <v>80</v>
      </c>
      <c r="AK220" s="12" t="s">
        <v>80</v>
      </c>
      <c r="AL220" s="12" t="s">
        <v>80</v>
      </c>
      <c r="AM220" s="12" t="s">
        <v>80</v>
      </c>
    </row>
    <row r="221" spans="2:39" x14ac:dyDescent="0.25">
      <c r="B221" s="51"/>
      <c r="C221" s="17">
        <v>2600</v>
      </c>
      <c r="D221" s="12">
        <f>IF(_xll.Interp1d(-1,$AQ$55:$AQ$76,$BA$55:$BA$76,$C221)&gt;D$208,'Post Qty'!C15,"LIM")</f>
        <v>0</v>
      </c>
      <c r="E221" s="12">
        <f>IF(_xll.Interp1d(-1,$AQ$55:$AQ$76,$BA$55:$BA$76,$C221)&gt;E$208,'Post Qty'!D15,"LIM")</f>
        <v>0</v>
      </c>
      <c r="F221" s="12">
        <f>IF(_xll.Interp1d(-1,$AQ$55:$AQ$76,$BA$55:$BA$76,$C221)&gt;F$208,'Post Qty'!E15,"LIM")</f>
        <v>0</v>
      </c>
      <c r="G221" s="12">
        <f>IF(_xll.Interp1d(-1,$AQ$55:$AQ$76,$BA$55:$BA$76,$C221)&gt;G$208,'Post Qty'!F15,"LIM")</f>
        <v>0</v>
      </c>
      <c r="H221" s="12">
        <f>IF(_xll.Interp1d(-1,$AQ$55:$AQ$76,$BA$55:$BA$76,$C221)&gt;H$208,'Post Qty'!G15,"LIM")</f>
        <v>0</v>
      </c>
      <c r="I221" s="12">
        <f>IF(_xll.Interp1d(-1,$AQ$55:$AQ$76,$BA$55:$BA$76,$C221)&gt;I$208,'Post Qty'!H15,"LIM")</f>
        <v>0</v>
      </c>
      <c r="J221" s="12">
        <f>IF(_xll.Interp1d(-1,$AQ$55:$AQ$76,$BA$55:$BA$76,$C221)&gt;J$208,'Post Qty'!I15,"LIM")</f>
        <v>0</v>
      </c>
      <c r="K221" s="12">
        <f>IF(_xll.Interp1d(-1,$AQ$55:$AQ$76,$BA$55:$BA$76,$C221)&gt;K$208,'Post Qty'!J15,"LIM")</f>
        <v>0</v>
      </c>
      <c r="L221" s="12">
        <f>IF(_xll.Interp1d(-1,$AQ$55:$AQ$76,$BA$55:$BA$76,$C221)&gt;L$208,'Post Qty'!K15,"LIM")</f>
        <v>0</v>
      </c>
      <c r="M221" s="12">
        <f>IF(_xll.Interp1d(-1,$AQ$55:$AQ$76,$BA$55:$BA$76,$C221)&gt;M$208,'Post Qty'!L15,"LIM")</f>
        <v>0</v>
      </c>
      <c r="N221" s="12" t="str">
        <f>IF(_xll.Interp1d(-1,$AQ$55:$AQ$76,$BA$55:$BA$76,$C221)&gt;N$208,'Post Qty'!M15,"LIM")</f>
        <v>LIM</v>
      </c>
      <c r="O221" s="12" t="str">
        <f>IF(_xll.Interp1d(-1,$AQ$55:$AQ$76,$BA$55:$BA$76,$C221)&gt;O$208,'Post Qty'!N15,"LIM")</f>
        <v>LIM</v>
      </c>
      <c r="P221" s="12" t="str">
        <f>IF(_xll.Interp1d(-1,$AQ$55:$AQ$76,$BA$55:$BA$76,$C221)&gt;P$208,'Post Qty'!O15,"LIM")</f>
        <v>LIM</v>
      </c>
      <c r="Q221" s="12" t="str">
        <f>IF(_xll.Interp1d(-1,$AQ$55:$AQ$76,$BA$55:$BA$76,$C221)&gt;Q$208,'Post Qty'!P15,"LIM")</f>
        <v>LIM</v>
      </c>
      <c r="R221" s="12" t="str">
        <f>IF(_xll.Interp1d(-1,$AQ$55:$AQ$76,$BA$55:$BA$76,$C221)&gt;R$208,'Post Qty'!Q15,"LIM")</f>
        <v>LIM</v>
      </c>
      <c r="S221" s="12" t="str">
        <f>IF(_xll.Interp1d(-1,$AQ$55:$AQ$76,$BA$55:$BA$76,$C221)&gt;S$208,'Post Qty'!R15,"LIM")</f>
        <v>LIM</v>
      </c>
      <c r="V221" s="51"/>
      <c r="W221" s="17">
        <v>2600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 t="s">
        <v>80</v>
      </c>
      <c r="AI221" s="12" t="s">
        <v>80</v>
      </c>
      <c r="AJ221" s="12" t="s">
        <v>80</v>
      </c>
      <c r="AK221" s="12" t="s">
        <v>80</v>
      </c>
      <c r="AL221" s="12" t="s">
        <v>80</v>
      </c>
      <c r="AM221" s="12" t="s">
        <v>80</v>
      </c>
    </row>
    <row r="222" spans="2:39" x14ac:dyDescent="0.25">
      <c r="B222" s="51"/>
      <c r="C222" s="17">
        <v>2800</v>
      </c>
      <c r="D222" s="12">
        <f>IF(_xll.Interp1d(-1,$AQ$55:$AQ$76,$BA$55:$BA$76,$C222)&gt;D$208,'Post Qty'!C16,"LIM")</f>
        <v>0</v>
      </c>
      <c r="E222" s="12">
        <f>IF(_xll.Interp1d(-1,$AQ$55:$AQ$76,$BA$55:$BA$76,$C222)&gt;E$208,'Post Qty'!D16,"LIM")</f>
        <v>0</v>
      </c>
      <c r="F222" s="12">
        <f>IF(_xll.Interp1d(-1,$AQ$55:$AQ$76,$BA$55:$BA$76,$C222)&gt;F$208,'Post Qty'!E16,"LIM")</f>
        <v>0</v>
      </c>
      <c r="G222" s="12">
        <f>IF(_xll.Interp1d(-1,$AQ$55:$AQ$76,$BA$55:$BA$76,$C222)&gt;G$208,'Post Qty'!F16,"LIM")</f>
        <v>0</v>
      </c>
      <c r="H222" s="12">
        <f>IF(_xll.Interp1d(-1,$AQ$55:$AQ$76,$BA$55:$BA$76,$C222)&gt;H$208,'Post Qty'!G16,"LIM")</f>
        <v>0</v>
      </c>
      <c r="I222" s="12">
        <f>IF(_xll.Interp1d(-1,$AQ$55:$AQ$76,$BA$55:$BA$76,$C222)&gt;I$208,'Post Qty'!H16,"LIM")</f>
        <v>0</v>
      </c>
      <c r="J222" s="12">
        <f>IF(_xll.Interp1d(-1,$AQ$55:$AQ$76,$BA$55:$BA$76,$C222)&gt;J$208,'Post Qty'!I16,"LIM")</f>
        <v>0</v>
      </c>
      <c r="K222" s="12">
        <f>IF(_xll.Interp1d(-1,$AQ$55:$AQ$76,$BA$55:$BA$76,$C222)&gt;K$208,'Post Qty'!J16,"LIM")</f>
        <v>0</v>
      </c>
      <c r="L222" s="12">
        <f>IF(_xll.Interp1d(-1,$AQ$55:$AQ$76,$BA$55:$BA$76,$C222)&gt;L$208,'Post Qty'!K16,"LIM")</f>
        <v>0</v>
      </c>
      <c r="M222" s="12">
        <f>IF(_xll.Interp1d(-1,$AQ$55:$AQ$76,$BA$55:$BA$76,$C222)&gt;M$208,'Post Qty'!L16,"LIM")</f>
        <v>0</v>
      </c>
      <c r="N222" s="12" t="str">
        <f>IF(_xll.Interp1d(-1,$AQ$55:$AQ$76,$BA$55:$BA$76,$C222)&gt;N$208,'Post Qty'!M16,"LIM")</f>
        <v>LIM</v>
      </c>
      <c r="O222" s="12" t="str">
        <f>IF(_xll.Interp1d(-1,$AQ$55:$AQ$76,$BA$55:$BA$76,$C222)&gt;O$208,'Post Qty'!N16,"LIM")</f>
        <v>LIM</v>
      </c>
      <c r="P222" s="12" t="str">
        <f>IF(_xll.Interp1d(-1,$AQ$55:$AQ$76,$BA$55:$BA$76,$C222)&gt;P$208,'Post Qty'!O16,"LIM")</f>
        <v>LIM</v>
      </c>
      <c r="Q222" s="12" t="str">
        <f>IF(_xll.Interp1d(-1,$AQ$55:$AQ$76,$BA$55:$BA$76,$C222)&gt;Q$208,'Post Qty'!P16,"LIM")</f>
        <v>LIM</v>
      </c>
      <c r="R222" s="12" t="str">
        <f>IF(_xll.Interp1d(-1,$AQ$55:$AQ$76,$BA$55:$BA$76,$C222)&gt;R$208,'Post Qty'!Q16,"LIM")</f>
        <v>LIM</v>
      </c>
      <c r="S222" s="12" t="str">
        <f>IF(_xll.Interp1d(-1,$AQ$55:$AQ$76,$BA$55:$BA$76,$C222)&gt;S$208,'Post Qty'!R16,"LIM")</f>
        <v>LIM</v>
      </c>
      <c r="V222" s="51"/>
      <c r="W222" s="17">
        <v>2800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 t="s">
        <v>80</v>
      </c>
      <c r="AI222" s="12" t="s">
        <v>80</v>
      </c>
      <c r="AJ222" s="12" t="s">
        <v>80</v>
      </c>
      <c r="AK222" s="12" t="s">
        <v>80</v>
      </c>
      <c r="AL222" s="12" t="s">
        <v>80</v>
      </c>
      <c r="AM222" s="12" t="s">
        <v>80</v>
      </c>
    </row>
    <row r="223" spans="2:39" x14ac:dyDescent="0.25">
      <c r="B223" s="51"/>
      <c r="C223" s="17">
        <v>2900</v>
      </c>
      <c r="D223" s="12">
        <f>IF(_xll.Interp1d(-1,$AQ$55:$AQ$76,$BA$55:$BA$76,$C223)&gt;D$208,'Post Qty'!C17,"LIM")</f>
        <v>0</v>
      </c>
      <c r="E223" s="12">
        <f>IF(_xll.Interp1d(-1,$AQ$55:$AQ$76,$BA$55:$BA$76,$C223)&gt;E$208,'Post Qty'!D17,"LIM")</f>
        <v>0</v>
      </c>
      <c r="F223" s="12">
        <f>IF(_xll.Interp1d(-1,$AQ$55:$AQ$76,$BA$55:$BA$76,$C223)&gt;F$208,'Post Qty'!E17,"LIM")</f>
        <v>0</v>
      </c>
      <c r="G223" s="12">
        <f>IF(_xll.Interp1d(-1,$AQ$55:$AQ$76,$BA$55:$BA$76,$C223)&gt;G$208,'Post Qty'!F17,"LIM")</f>
        <v>0</v>
      </c>
      <c r="H223" s="12">
        <f>IF(_xll.Interp1d(-1,$AQ$55:$AQ$76,$BA$55:$BA$76,$C223)&gt;H$208,'Post Qty'!G17,"LIM")</f>
        <v>0</v>
      </c>
      <c r="I223" s="12">
        <f>IF(_xll.Interp1d(-1,$AQ$55:$AQ$76,$BA$55:$BA$76,$C223)&gt;I$208,'Post Qty'!H17,"LIM")</f>
        <v>0</v>
      </c>
      <c r="J223" s="12">
        <f>IF(_xll.Interp1d(-1,$AQ$55:$AQ$76,$BA$55:$BA$76,$C223)&gt;J$208,'Post Qty'!I17,"LIM")</f>
        <v>0</v>
      </c>
      <c r="K223" s="12">
        <f>IF(_xll.Interp1d(-1,$AQ$55:$AQ$76,$BA$55:$BA$76,$C223)&gt;K$208,'Post Qty'!J17,"LIM")</f>
        <v>0</v>
      </c>
      <c r="L223" s="12">
        <f>IF(_xll.Interp1d(-1,$AQ$55:$AQ$76,$BA$55:$BA$76,$C223)&gt;L$208,'Post Qty'!K17,"LIM")</f>
        <v>0</v>
      </c>
      <c r="M223" s="12">
        <f>IF(_xll.Interp1d(-1,$AQ$55:$AQ$76,$BA$55:$BA$76,$C223)&gt;M$208,'Post Qty'!L17,"LIM")</f>
        <v>0</v>
      </c>
      <c r="N223" s="12" t="str">
        <f>IF(_xll.Interp1d(-1,$AQ$55:$AQ$76,$BA$55:$BA$76,$C223)&gt;N$208,'Post Qty'!M17,"LIM")</f>
        <v>LIM</v>
      </c>
      <c r="O223" s="12" t="str">
        <f>IF(_xll.Interp1d(-1,$AQ$55:$AQ$76,$BA$55:$BA$76,$C223)&gt;O$208,'Post Qty'!N17,"LIM")</f>
        <v>LIM</v>
      </c>
      <c r="P223" s="12" t="str">
        <f>IF(_xll.Interp1d(-1,$AQ$55:$AQ$76,$BA$55:$BA$76,$C223)&gt;P$208,'Post Qty'!O17,"LIM")</f>
        <v>LIM</v>
      </c>
      <c r="Q223" s="12" t="str">
        <f>IF(_xll.Interp1d(-1,$AQ$55:$AQ$76,$BA$55:$BA$76,$C223)&gt;Q$208,'Post Qty'!P17,"LIM")</f>
        <v>LIM</v>
      </c>
      <c r="R223" s="12" t="str">
        <f>IF(_xll.Interp1d(-1,$AQ$55:$AQ$76,$BA$55:$BA$76,$C223)&gt;R$208,'Post Qty'!Q17,"LIM")</f>
        <v>LIM</v>
      </c>
      <c r="S223" s="12" t="str">
        <f>IF(_xll.Interp1d(-1,$AQ$55:$AQ$76,$BA$55:$BA$76,$C223)&gt;S$208,'Post Qty'!R17,"LIM")</f>
        <v>LIM</v>
      </c>
      <c r="V223" s="51"/>
      <c r="W223" s="17">
        <v>2900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0</v>
      </c>
      <c r="AF223" s="12">
        <v>0</v>
      </c>
      <c r="AG223" s="12">
        <v>0</v>
      </c>
      <c r="AH223" s="12" t="s">
        <v>80</v>
      </c>
      <c r="AI223" s="12" t="s">
        <v>80</v>
      </c>
      <c r="AJ223" s="12" t="s">
        <v>80</v>
      </c>
      <c r="AK223" s="12" t="s">
        <v>80</v>
      </c>
      <c r="AL223" s="12" t="s">
        <v>80</v>
      </c>
      <c r="AM223" s="12" t="s">
        <v>80</v>
      </c>
    </row>
    <row r="224" spans="2:39" x14ac:dyDescent="0.25">
      <c r="B224" s="51"/>
      <c r="C224" s="17">
        <v>3000</v>
      </c>
      <c r="D224" s="12">
        <f>IF(_xll.Interp1d(-1,$AQ$55:$AQ$76,$BA$55:$BA$76,$C224)&gt;D$208,'Post Qty'!C18,"LIM")</f>
        <v>0</v>
      </c>
      <c r="E224" s="12">
        <f>IF(_xll.Interp1d(-1,$AQ$55:$AQ$76,$BA$55:$BA$76,$C224)&gt;E$208,'Post Qty'!D18,"LIM")</f>
        <v>0</v>
      </c>
      <c r="F224" s="12">
        <f>IF(_xll.Interp1d(-1,$AQ$55:$AQ$76,$BA$55:$BA$76,$C224)&gt;F$208,'Post Qty'!E18,"LIM")</f>
        <v>0</v>
      </c>
      <c r="G224" s="12">
        <f>IF(_xll.Interp1d(-1,$AQ$55:$AQ$76,$BA$55:$BA$76,$C224)&gt;G$208,'Post Qty'!F18,"LIM")</f>
        <v>0</v>
      </c>
      <c r="H224" s="12">
        <f>IF(_xll.Interp1d(-1,$AQ$55:$AQ$76,$BA$55:$BA$76,$C224)&gt;H$208,'Post Qty'!G18,"LIM")</f>
        <v>0</v>
      </c>
      <c r="I224" s="12">
        <f>IF(_xll.Interp1d(-1,$AQ$55:$AQ$76,$BA$55:$BA$76,$C224)&gt;I$208,'Post Qty'!H18,"LIM")</f>
        <v>0</v>
      </c>
      <c r="J224" s="12">
        <f>IF(_xll.Interp1d(-1,$AQ$55:$AQ$76,$BA$55:$BA$76,$C224)&gt;J$208,'Post Qty'!I18,"LIM")</f>
        <v>0</v>
      </c>
      <c r="K224" s="12">
        <f>IF(_xll.Interp1d(-1,$AQ$55:$AQ$76,$BA$55:$BA$76,$C224)&gt;K$208,'Post Qty'!J18,"LIM")</f>
        <v>0</v>
      </c>
      <c r="L224" s="12">
        <f>IF(_xll.Interp1d(-1,$AQ$55:$AQ$76,$BA$55:$BA$76,$C224)&gt;L$208,'Post Qty'!K18,"LIM")</f>
        <v>0</v>
      </c>
      <c r="M224" s="12">
        <f>IF(_xll.Interp1d(-1,$AQ$55:$AQ$76,$BA$55:$BA$76,$C224)&gt;M$208,'Post Qty'!L18,"LIM")</f>
        <v>0</v>
      </c>
      <c r="N224" s="12">
        <f>IF(_xll.Interp1d(-1,$AQ$55:$AQ$76,$BA$55:$BA$76,$C224)&gt;N$208,'Post Qty'!M18,"LIM")</f>
        <v>0</v>
      </c>
      <c r="O224" s="12" t="str">
        <f>IF(_xll.Interp1d(-1,$AQ$55:$AQ$76,$BA$55:$BA$76,$C224)&gt;O$208,'Post Qty'!N18,"LIM")</f>
        <v>LIM</v>
      </c>
      <c r="P224" s="12" t="str">
        <f>IF(_xll.Interp1d(-1,$AQ$55:$AQ$76,$BA$55:$BA$76,$C224)&gt;P$208,'Post Qty'!O18,"LIM")</f>
        <v>LIM</v>
      </c>
      <c r="Q224" s="12" t="str">
        <f>IF(_xll.Interp1d(-1,$AQ$55:$AQ$76,$BA$55:$BA$76,$C224)&gt;Q$208,'Post Qty'!P18,"LIM")</f>
        <v>LIM</v>
      </c>
      <c r="R224" s="12" t="str">
        <f>IF(_xll.Interp1d(-1,$AQ$55:$AQ$76,$BA$55:$BA$76,$C224)&gt;R$208,'Post Qty'!Q18,"LIM")</f>
        <v>LIM</v>
      </c>
      <c r="S224" s="12" t="str">
        <f>IF(_xll.Interp1d(-1,$AQ$55:$AQ$76,$BA$55:$BA$76,$C224)&gt;S$208,'Post Qty'!R18,"LIM")</f>
        <v>LIM</v>
      </c>
      <c r="V224" s="51"/>
      <c r="W224" s="17">
        <v>3000</v>
      </c>
      <c r="X224" s="12">
        <v>0</v>
      </c>
      <c r="Y224" s="12">
        <v>0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0</v>
      </c>
      <c r="AF224" s="12">
        <v>0</v>
      </c>
      <c r="AG224" s="12">
        <v>0</v>
      </c>
      <c r="AH224" s="12">
        <v>0</v>
      </c>
      <c r="AI224" s="12" t="s">
        <v>80</v>
      </c>
      <c r="AJ224" s="12" t="s">
        <v>80</v>
      </c>
      <c r="AK224" s="12" t="s">
        <v>80</v>
      </c>
      <c r="AL224" s="12" t="s">
        <v>80</v>
      </c>
      <c r="AM224" s="12" t="s">
        <v>80</v>
      </c>
    </row>
    <row r="225" spans="2:39" x14ac:dyDescent="0.25">
      <c r="B225" s="51"/>
      <c r="C225" s="17">
        <v>3200</v>
      </c>
      <c r="D225" s="12">
        <f>IF(_xll.Interp1d(-1,$AQ$55:$AQ$76,$BA$55:$BA$76,$C225)&gt;D$208,'Post Qty'!C19,"LIM")</f>
        <v>0</v>
      </c>
      <c r="E225" s="12">
        <f>IF(_xll.Interp1d(-1,$AQ$55:$AQ$76,$BA$55:$BA$76,$C225)&gt;E$208,'Post Qty'!D19,"LIM")</f>
        <v>0</v>
      </c>
      <c r="F225" s="12">
        <f>IF(_xll.Interp1d(-1,$AQ$55:$AQ$76,$BA$55:$BA$76,$C225)&gt;F$208,'Post Qty'!E19,"LIM")</f>
        <v>0</v>
      </c>
      <c r="G225" s="12">
        <f>IF(_xll.Interp1d(-1,$AQ$55:$AQ$76,$BA$55:$BA$76,$C225)&gt;G$208,'Post Qty'!F19,"LIM")</f>
        <v>0</v>
      </c>
      <c r="H225" s="12">
        <f>IF(_xll.Interp1d(-1,$AQ$55:$AQ$76,$BA$55:$BA$76,$C225)&gt;H$208,'Post Qty'!G19,"LIM")</f>
        <v>0</v>
      </c>
      <c r="I225" s="12">
        <f>IF(_xll.Interp1d(-1,$AQ$55:$AQ$76,$BA$55:$BA$76,$C225)&gt;I$208,'Post Qty'!H19,"LIM")</f>
        <v>0</v>
      </c>
      <c r="J225" s="12">
        <f>IF(_xll.Interp1d(-1,$AQ$55:$AQ$76,$BA$55:$BA$76,$C225)&gt;J$208,'Post Qty'!I19,"LIM")</f>
        <v>0</v>
      </c>
      <c r="K225" s="12">
        <f>IF(_xll.Interp1d(-1,$AQ$55:$AQ$76,$BA$55:$BA$76,$C225)&gt;K$208,'Post Qty'!J19,"LIM")</f>
        <v>0</v>
      </c>
      <c r="L225" s="12">
        <f>IF(_xll.Interp1d(-1,$AQ$55:$AQ$76,$BA$55:$BA$76,$C225)&gt;L$208,'Post Qty'!K19,"LIM")</f>
        <v>0</v>
      </c>
      <c r="M225" s="12">
        <f>IF(_xll.Interp1d(-1,$AQ$55:$AQ$76,$BA$55:$BA$76,$C225)&gt;M$208,'Post Qty'!L19,"LIM")</f>
        <v>6.9972830000000004</v>
      </c>
      <c r="N225" s="12" t="str">
        <f>IF(_xll.Interp1d(-1,$AQ$55:$AQ$76,$BA$55:$BA$76,$C225)&gt;N$208,'Post Qty'!M19,"LIM")</f>
        <v>LIM</v>
      </c>
      <c r="O225" s="12" t="str">
        <f>IF(_xll.Interp1d(-1,$AQ$55:$AQ$76,$BA$55:$BA$76,$C225)&gt;O$208,'Post Qty'!N19,"LIM")</f>
        <v>LIM</v>
      </c>
      <c r="P225" s="12" t="str">
        <f>IF(_xll.Interp1d(-1,$AQ$55:$AQ$76,$BA$55:$BA$76,$C225)&gt;P$208,'Post Qty'!O19,"LIM")</f>
        <v>LIM</v>
      </c>
      <c r="Q225" s="12" t="str">
        <f>IF(_xll.Interp1d(-1,$AQ$55:$AQ$76,$BA$55:$BA$76,$C225)&gt;Q$208,'Post Qty'!P19,"LIM")</f>
        <v>LIM</v>
      </c>
      <c r="R225" s="12" t="str">
        <f>IF(_xll.Interp1d(-1,$AQ$55:$AQ$76,$BA$55:$BA$76,$C225)&gt;R$208,'Post Qty'!Q19,"LIM")</f>
        <v>LIM</v>
      </c>
      <c r="S225" s="12" t="str">
        <f>IF(_xll.Interp1d(-1,$AQ$55:$AQ$76,$BA$55:$BA$76,$C225)&gt;S$208,'Post Qty'!R19,"LIM")</f>
        <v>LIM</v>
      </c>
      <c r="V225" s="51"/>
      <c r="W225" s="17">
        <v>3200</v>
      </c>
      <c r="X225" s="12">
        <v>0</v>
      </c>
      <c r="Y225" s="12">
        <v>0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0</v>
      </c>
      <c r="AF225" s="12">
        <v>0</v>
      </c>
      <c r="AG225" s="12">
        <v>6.9972830000000004</v>
      </c>
      <c r="AH225" s="12" t="s">
        <v>80</v>
      </c>
      <c r="AI225" s="12" t="s">
        <v>80</v>
      </c>
      <c r="AJ225" s="12" t="s">
        <v>80</v>
      </c>
      <c r="AK225" s="12" t="s">
        <v>80</v>
      </c>
      <c r="AL225" s="12" t="s">
        <v>80</v>
      </c>
      <c r="AM225" s="12" t="s">
        <v>80</v>
      </c>
    </row>
    <row r="226" spans="2:39" x14ac:dyDescent="0.25">
      <c r="B226" s="51"/>
      <c r="C226" s="17">
        <v>3300</v>
      </c>
      <c r="D226" s="12">
        <f>IF(_xll.Interp1d(-1,$AQ$55:$AQ$76,$BA$55:$BA$76,$C226)&gt;D$208,'Post Qty'!C20,"LIM")</f>
        <v>0</v>
      </c>
      <c r="E226" s="12">
        <f>IF(_xll.Interp1d(-1,$AQ$55:$AQ$76,$BA$55:$BA$76,$C226)&gt;E$208,'Post Qty'!D20,"LIM")</f>
        <v>0</v>
      </c>
      <c r="F226" s="12">
        <f>IF(_xll.Interp1d(-1,$AQ$55:$AQ$76,$BA$55:$BA$76,$C226)&gt;F$208,'Post Qty'!E20,"LIM")</f>
        <v>0</v>
      </c>
      <c r="G226" s="12">
        <f>IF(_xll.Interp1d(-1,$AQ$55:$AQ$76,$BA$55:$BA$76,$C226)&gt;G$208,'Post Qty'!F20,"LIM")</f>
        <v>0</v>
      </c>
      <c r="H226" s="12">
        <f>IF(_xll.Interp1d(-1,$AQ$55:$AQ$76,$BA$55:$BA$76,$C226)&gt;H$208,'Post Qty'!G20,"LIM")</f>
        <v>0</v>
      </c>
      <c r="I226" s="12">
        <f>IF(_xll.Interp1d(-1,$AQ$55:$AQ$76,$BA$55:$BA$76,$C226)&gt;I$208,'Post Qty'!H20,"LIM")</f>
        <v>0</v>
      </c>
      <c r="J226" s="12">
        <f>IF(_xll.Interp1d(-1,$AQ$55:$AQ$76,$BA$55:$BA$76,$C226)&gt;J$208,'Post Qty'!I20,"LIM")</f>
        <v>0</v>
      </c>
      <c r="K226" s="12">
        <f>IF(_xll.Interp1d(-1,$AQ$55:$AQ$76,$BA$55:$BA$76,$C226)&gt;K$208,'Post Qty'!J20,"LIM")</f>
        <v>0</v>
      </c>
      <c r="L226" s="12">
        <f>IF(_xll.Interp1d(-1,$AQ$55:$AQ$76,$BA$55:$BA$76,$C226)&gt;L$208,'Post Qty'!K20,"LIM")</f>
        <v>0</v>
      </c>
      <c r="M226" s="12" t="str">
        <f>IF(_xll.Interp1d(-1,$AQ$55:$AQ$76,$BA$55:$BA$76,$C226)&gt;M$208,'Post Qty'!L20,"LIM")</f>
        <v>LIM</v>
      </c>
      <c r="N226" s="12" t="str">
        <f>IF(_xll.Interp1d(-1,$AQ$55:$AQ$76,$BA$55:$BA$76,$C226)&gt;N$208,'Post Qty'!M20,"LIM")</f>
        <v>LIM</v>
      </c>
      <c r="O226" s="12" t="str">
        <f>IF(_xll.Interp1d(-1,$AQ$55:$AQ$76,$BA$55:$BA$76,$C226)&gt;O$208,'Post Qty'!N20,"LIM")</f>
        <v>LIM</v>
      </c>
      <c r="P226" s="12" t="str">
        <f>IF(_xll.Interp1d(-1,$AQ$55:$AQ$76,$BA$55:$BA$76,$C226)&gt;P$208,'Post Qty'!O20,"LIM")</f>
        <v>LIM</v>
      </c>
      <c r="Q226" s="12" t="str">
        <f>IF(_xll.Interp1d(-1,$AQ$55:$AQ$76,$BA$55:$BA$76,$C226)&gt;Q$208,'Post Qty'!P20,"LIM")</f>
        <v>LIM</v>
      </c>
      <c r="R226" s="12" t="str">
        <f>IF(_xll.Interp1d(-1,$AQ$55:$AQ$76,$BA$55:$BA$76,$C226)&gt;R$208,'Post Qty'!Q20,"LIM")</f>
        <v>LIM</v>
      </c>
      <c r="S226" s="12" t="str">
        <f>IF(_xll.Interp1d(-1,$AQ$55:$AQ$76,$BA$55:$BA$76,$C226)&gt;S$208,'Post Qty'!R20,"LIM")</f>
        <v>LIM</v>
      </c>
      <c r="V226" s="51"/>
      <c r="W226" s="17">
        <v>3300</v>
      </c>
      <c r="X226" s="12">
        <v>0</v>
      </c>
      <c r="Y226" s="12">
        <v>0</v>
      </c>
      <c r="Z226" s="12">
        <v>0</v>
      </c>
      <c r="AA226" s="12">
        <v>0</v>
      </c>
      <c r="AB226" s="12">
        <v>0</v>
      </c>
      <c r="AC226" s="12">
        <v>0</v>
      </c>
      <c r="AD226" s="12">
        <v>0</v>
      </c>
      <c r="AE226" s="12">
        <v>0</v>
      </c>
      <c r="AF226" s="12">
        <v>0</v>
      </c>
      <c r="AG226" s="12" t="s">
        <v>80</v>
      </c>
      <c r="AH226" s="12" t="s">
        <v>80</v>
      </c>
      <c r="AI226" s="12" t="s">
        <v>80</v>
      </c>
      <c r="AJ226" s="12" t="s">
        <v>80</v>
      </c>
      <c r="AK226" s="12" t="s">
        <v>80</v>
      </c>
      <c r="AL226" s="12" t="s">
        <v>80</v>
      </c>
      <c r="AM226" s="12" t="s">
        <v>80</v>
      </c>
    </row>
    <row r="227" spans="2:39" x14ac:dyDescent="0.25">
      <c r="B227" s="51"/>
      <c r="C227" s="17">
        <v>3500</v>
      </c>
      <c r="D227" s="12">
        <f>IF(_xll.Interp1d(-1,$AQ$55:$AQ$76,$BA$55:$BA$76,$C227)&gt;D$208,'Post Qty'!C21,"LIM")</f>
        <v>0</v>
      </c>
      <c r="E227" s="12">
        <f>IF(_xll.Interp1d(-1,$AQ$55:$AQ$76,$BA$55:$BA$76,$C227)&gt;E$208,'Post Qty'!D21,"LIM")</f>
        <v>0</v>
      </c>
      <c r="F227" s="12">
        <f>IF(_xll.Interp1d(-1,$AQ$55:$AQ$76,$BA$55:$BA$76,$C227)&gt;F$208,'Post Qty'!E21,"LIM")</f>
        <v>0</v>
      </c>
      <c r="G227" s="12">
        <f>IF(_xll.Interp1d(-1,$AQ$55:$AQ$76,$BA$55:$BA$76,$C227)&gt;G$208,'Post Qty'!F21,"LIM")</f>
        <v>0</v>
      </c>
      <c r="H227" s="12">
        <f>IF(_xll.Interp1d(-1,$AQ$55:$AQ$76,$BA$55:$BA$76,$C227)&gt;H$208,'Post Qty'!G21,"LIM")</f>
        <v>0</v>
      </c>
      <c r="I227" s="12">
        <f>IF(_xll.Interp1d(-1,$AQ$55:$AQ$76,$BA$55:$BA$76,$C227)&gt;I$208,'Post Qty'!H21,"LIM")</f>
        <v>0</v>
      </c>
      <c r="J227" s="12">
        <f>IF(_xll.Interp1d(-1,$AQ$55:$AQ$76,$BA$55:$BA$76,$C227)&gt;J$208,'Post Qty'!I21,"LIM")</f>
        <v>0</v>
      </c>
      <c r="K227" s="12">
        <f>IF(_xll.Interp1d(-1,$AQ$55:$AQ$76,$BA$55:$BA$76,$C227)&gt;K$208,'Post Qty'!J21,"LIM")</f>
        <v>0</v>
      </c>
      <c r="L227" s="12" t="str">
        <f>IF(_xll.Interp1d(-1,$AQ$55:$AQ$76,$BA$55:$BA$76,$C227)&gt;L$208,'Post Qty'!K21,"LIM")</f>
        <v>LIM</v>
      </c>
      <c r="M227" s="12" t="str">
        <f>IF(_xll.Interp1d(-1,$AQ$55:$AQ$76,$BA$55:$BA$76,$C227)&gt;M$208,'Post Qty'!L21,"LIM")</f>
        <v>LIM</v>
      </c>
      <c r="N227" s="12" t="str">
        <f>IF(_xll.Interp1d(-1,$AQ$55:$AQ$76,$BA$55:$BA$76,$C227)&gt;N$208,'Post Qty'!M21,"LIM")</f>
        <v>LIM</v>
      </c>
      <c r="O227" s="12" t="str">
        <f>IF(_xll.Interp1d(-1,$AQ$55:$AQ$76,$BA$55:$BA$76,$C227)&gt;O$208,'Post Qty'!N21,"LIM")</f>
        <v>LIM</v>
      </c>
      <c r="P227" s="12" t="str">
        <f>IF(_xll.Interp1d(-1,$AQ$55:$AQ$76,$BA$55:$BA$76,$C227)&gt;P$208,'Post Qty'!O21,"LIM")</f>
        <v>LIM</v>
      </c>
      <c r="Q227" s="12" t="str">
        <f>IF(_xll.Interp1d(-1,$AQ$55:$AQ$76,$BA$55:$BA$76,$C227)&gt;Q$208,'Post Qty'!P21,"LIM")</f>
        <v>LIM</v>
      </c>
      <c r="R227" s="12" t="str">
        <f>IF(_xll.Interp1d(-1,$AQ$55:$AQ$76,$BA$55:$BA$76,$C227)&gt;R$208,'Post Qty'!Q21,"LIM")</f>
        <v>LIM</v>
      </c>
      <c r="S227" s="12" t="str">
        <f>IF(_xll.Interp1d(-1,$AQ$55:$AQ$76,$BA$55:$BA$76,$C227)&gt;S$208,'Post Qty'!R21,"LIM")</f>
        <v>LIM</v>
      </c>
      <c r="V227" s="51"/>
      <c r="W227" s="17">
        <v>3500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 t="s">
        <v>80</v>
      </c>
      <c r="AG227" s="12" t="s">
        <v>80</v>
      </c>
      <c r="AH227" s="12" t="s">
        <v>80</v>
      </c>
      <c r="AI227" s="12" t="s">
        <v>80</v>
      </c>
      <c r="AJ227" s="12" t="s">
        <v>80</v>
      </c>
      <c r="AK227" s="12" t="s">
        <v>80</v>
      </c>
      <c r="AL227" s="12" t="s">
        <v>80</v>
      </c>
      <c r="AM227" s="12" t="s">
        <v>80</v>
      </c>
    </row>
    <row r="229" spans="2:39" ht="15" customHeight="1" x14ac:dyDescent="0.25">
      <c r="B229" s="51" t="s">
        <v>15</v>
      </c>
      <c r="C229" s="51"/>
      <c r="D229" s="50" t="s">
        <v>10</v>
      </c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V229" s="51" t="s">
        <v>15</v>
      </c>
      <c r="W229" s="51"/>
      <c r="X229" s="50" t="s">
        <v>10</v>
      </c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  <c r="AM229" s="50"/>
    </row>
    <row r="230" spans="2:39" x14ac:dyDescent="0.25">
      <c r="B230" s="51"/>
      <c r="C230" s="51"/>
      <c r="D230" s="17">
        <v>0</v>
      </c>
      <c r="E230" s="17">
        <v>10</v>
      </c>
      <c r="F230" s="17">
        <v>20</v>
      </c>
      <c r="G230" s="17">
        <v>30</v>
      </c>
      <c r="H230" s="17">
        <v>45</v>
      </c>
      <c r="I230" s="17">
        <v>55</v>
      </c>
      <c r="J230" s="17">
        <v>65</v>
      </c>
      <c r="K230" s="17">
        <v>75</v>
      </c>
      <c r="L230" s="17">
        <v>85</v>
      </c>
      <c r="M230" s="17">
        <v>95</v>
      </c>
      <c r="N230" s="17">
        <v>110</v>
      </c>
      <c r="O230" s="17">
        <v>120</v>
      </c>
      <c r="P230" s="17">
        <v>125</v>
      </c>
      <c r="Q230" s="17">
        <v>130</v>
      </c>
      <c r="R230" s="17">
        <v>135</v>
      </c>
      <c r="S230" s="17">
        <v>140</v>
      </c>
      <c r="V230" s="51"/>
      <c r="W230" s="51"/>
      <c r="X230" s="17">
        <v>0</v>
      </c>
      <c r="Y230" s="17">
        <v>10</v>
      </c>
      <c r="Z230" s="17">
        <v>20</v>
      </c>
      <c r="AA230" s="17">
        <v>30</v>
      </c>
      <c r="AB230" s="17">
        <v>45</v>
      </c>
      <c r="AC230" s="17">
        <v>55</v>
      </c>
      <c r="AD230" s="17">
        <v>65</v>
      </c>
      <c r="AE230" s="17">
        <v>75</v>
      </c>
      <c r="AF230" s="17">
        <v>85</v>
      </c>
      <c r="AG230" s="17">
        <v>95</v>
      </c>
      <c r="AH230" s="17">
        <v>110</v>
      </c>
      <c r="AI230" s="17">
        <v>120</v>
      </c>
      <c r="AJ230" s="17">
        <v>125</v>
      </c>
      <c r="AK230" s="17">
        <v>130</v>
      </c>
      <c r="AL230" s="17">
        <v>135</v>
      </c>
      <c r="AM230" s="17">
        <v>140</v>
      </c>
    </row>
    <row r="231" spans="2:39" x14ac:dyDescent="0.25">
      <c r="B231" s="51" t="s">
        <v>7</v>
      </c>
      <c r="C231" s="17">
        <v>620</v>
      </c>
      <c r="D231" s="12">
        <f>IF(_xll.Interp1d(-1,$AQ$55:$AQ$76,$BA$55:$BA$76,$C231)&gt;D$230,'Main Timing'!C3,"LIM")</f>
        <v>-3.0078130000000001</v>
      </c>
      <c r="E231" s="12">
        <f>IF(_xll.Interp1d(-1,$AQ$55:$AQ$76,$BA$55:$BA$76,$C231)&gt;E$230,'Main Timing'!D3,"LIM")</f>
        <v>-3.0078130000000001</v>
      </c>
      <c r="F231" s="12">
        <f>IF(_xll.Interp1d(-1,$AQ$55:$AQ$76,$BA$55:$BA$76,$C231)&gt;F$230,'Main Timing'!E3,"LIM")</f>
        <v>-3.0078130000000001</v>
      </c>
      <c r="G231" s="12">
        <f>IF(_xll.Interp1d(-1,$AQ$55:$AQ$76,$BA$55:$BA$76,$C231)&gt;G$230,'Main Timing'!F3,"LIM")</f>
        <v>-3.0078130000000001</v>
      </c>
      <c r="H231" s="12">
        <f>IF(_xll.Interp1d(-1,$AQ$55:$AQ$76,$BA$55:$BA$76,$C231)&gt;H$230,'Main Timing'!G3,"LIM")</f>
        <v>-5</v>
      </c>
      <c r="I231" s="12">
        <f>IF(_xll.Interp1d(-1,$AQ$55:$AQ$76,$BA$55:$BA$76,$C231)&gt;I$230,'Main Timing'!H3,"LIM")</f>
        <v>-8.8671880000000005</v>
      </c>
      <c r="J231" s="12">
        <f>IF(_xll.Interp1d(-1,$AQ$55:$AQ$76,$BA$55:$BA$76,$C231)&gt;J$230,'Main Timing'!I3,"LIM")</f>
        <v>-12.03125</v>
      </c>
      <c r="K231" s="12">
        <f>IF(_xll.Interp1d(-1,$AQ$55:$AQ$76,$BA$55:$BA$76,$C231)&gt;K$230,'Main Timing'!J3,"LIM")</f>
        <v>-12.03125</v>
      </c>
      <c r="L231" s="12">
        <f>IF(_xll.Interp1d(-1,$AQ$55:$AQ$76,$BA$55:$BA$76,$C231)&gt;L$230,'Main Timing'!K3,"LIM")</f>
        <v>-12.03125</v>
      </c>
      <c r="M231" s="12" t="str">
        <f>IF(_xll.Interp1d(-1,$AQ$55:$AQ$76,$BA$55:$BA$76,$C231)&gt;M$230,'Main Timing'!L3,"LIM")</f>
        <v>LIM</v>
      </c>
      <c r="N231" s="12" t="str">
        <f>IF(_xll.Interp1d(-1,$AQ$55:$AQ$76,$BA$55:$BA$76,$C231)&gt;N$230,'Main Timing'!M3,"LIM")</f>
        <v>LIM</v>
      </c>
      <c r="O231" s="12" t="str">
        <f>IF(_xll.Interp1d(-1,$AQ$55:$AQ$76,$BA$55:$BA$76,$C231)&gt;O$230,'Main Timing'!N3,"LIM")</f>
        <v>LIM</v>
      </c>
      <c r="P231" s="12" t="str">
        <f>IF(_xll.Interp1d(-1,$AQ$55:$AQ$76,$BA$55:$BA$76,$C231)&gt;P$230,'Main Timing'!O3,"LIM")</f>
        <v>LIM</v>
      </c>
      <c r="Q231" s="12" t="str">
        <f>IF(_xll.Interp1d(-1,$AQ$55:$AQ$76,$BA$55:$BA$76,$C231)&gt;Q$230,'Main Timing'!P3,"LIM")</f>
        <v>LIM</v>
      </c>
      <c r="R231" s="12" t="str">
        <f>IF(_xll.Interp1d(-1,$AQ$55:$AQ$76,$BA$55:$BA$76,$C231)&gt;R$230,'Main Timing'!Q3,"LIM")</f>
        <v>LIM</v>
      </c>
      <c r="S231" s="12" t="str">
        <f>IF(_xll.Interp1d(-1,$AQ$55:$AQ$76,$BA$55:$BA$76,$C231)&gt;S$230,'Main Timing'!R3,"LIM")</f>
        <v>LIM</v>
      </c>
      <c r="V231" s="51" t="s">
        <v>7</v>
      </c>
      <c r="W231" s="17">
        <v>620</v>
      </c>
      <c r="X231" s="12">
        <v>-3.0078130000000001</v>
      </c>
      <c r="Y231" s="12">
        <v>-3.0078130000000001</v>
      </c>
      <c r="Z231" s="12">
        <v>-3.0078130000000001</v>
      </c>
      <c r="AA231" s="12">
        <v>-3.0078130000000001</v>
      </c>
      <c r="AB231" s="12">
        <v>-5</v>
      </c>
      <c r="AC231" s="12">
        <v>-8.8671880000000005</v>
      </c>
      <c r="AD231" s="12">
        <v>-12.03125</v>
      </c>
      <c r="AE231" s="12">
        <v>-12.03125</v>
      </c>
      <c r="AF231" s="12">
        <v>-12.03125</v>
      </c>
      <c r="AG231" s="12" t="s">
        <v>80</v>
      </c>
      <c r="AH231" s="12" t="s">
        <v>80</v>
      </c>
      <c r="AI231" s="12" t="s">
        <v>80</v>
      </c>
      <c r="AJ231" s="12" t="s">
        <v>80</v>
      </c>
      <c r="AK231" s="12" t="s">
        <v>80</v>
      </c>
      <c r="AL231" s="12" t="s">
        <v>80</v>
      </c>
      <c r="AM231" s="12" t="s">
        <v>80</v>
      </c>
    </row>
    <row r="232" spans="2:39" x14ac:dyDescent="0.25">
      <c r="B232" s="51"/>
      <c r="C232" s="17">
        <v>650</v>
      </c>
      <c r="D232" s="12">
        <f>IF(_xll.Interp1d(-1,$AQ$55:$AQ$76,$BA$55:$BA$76,$C232)&gt;D$230,'Main Timing'!C4,"LIM")</f>
        <v>-3.9453130000000001</v>
      </c>
      <c r="E232" s="12">
        <f>IF(_xll.Interp1d(-1,$AQ$55:$AQ$76,$BA$55:$BA$76,$C232)&gt;E$230,'Main Timing'!D4,"LIM")</f>
        <v>-4.53125</v>
      </c>
      <c r="F232" s="12">
        <f>IF(_xll.Interp1d(-1,$AQ$55:$AQ$76,$BA$55:$BA$76,$C232)&gt;F$230,'Main Timing'!E4,"LIM")</f>
        <v>-4.53125</v>
      </c>
      <c r="G232" s="12">
        <f>IF(_xll.Interp1d(-1,$AQ$55:$AQ$76,$BA$55:$BA$76,$C232)&gt;G$230,'Main Timing'!F4,"LIM")</f>
        <v>-5</v>
      </c>
      <c r="H232" s="12">
        <f>IF(_xll.Interp1d(-1,$AQ$55:$AQ$76,$BA$55:$BA$76,$C232)&gt;H$230,'Main Timing'!G4,"LIM")</f>
        <v>-8.515625</v>
      </c>
      <c r="I232" s="12">
        <f>IF(_xll.Interp1d(-1,$AQ$55:$AQ$76,$BA$55:$BA$76,$C232)&gt;I$230,'Main Timing'!H4,"LIM")</f>
        <v>-9.921875</v>
      </c>
      <c r="J232" s="12">
        <f>IF(_xll.Interp1d(-1,$AQ$55:$AQ$76,$BA$55:$BA$76,$C232)&gt;J$230,'Main Timing'!I4,"LIM")</f>
        <v>-11.09375</v>
      </c>
      <c r="K232" s="12">
        <f>IF(_xll.Interp1d(-1,$AQ$55:$AQ$76,$BA$55:$BA$76,$C232)&gt;K$230,'Main Timing'!J4,"LIM")</f>
        <v>-11.445313000000001</v>
      </c>
      <c r="L232" s="12">
        <f>IF(_xll.Interp1d(-1,$AQ$55:$AQ$76,$BA$55:$BA$76,$C232)&gt;L$230,'Main Timing'!K4,"LIM")</f>
        <v>-12.265625</v>
      </c>
      <c r="M232" s="12" t="str">
        <f>IF(_xll.Interp1d(-1,$AQ$55:$AQ$76,$BA$55:$BA$76,$C232)&gt;M$230,'Main Timing'!L4,"LIM")</f>
        <v>LIM</v>
      </c>
      <c r="N232" s="12" t="str">
        <f>IF(_xll.Interp1d(-1,$AQ$55:$AQ$76,$BA$55:$BA$76,$C232)&gt;N$230,'Main Timing'!M4,"LIM")</f>
        <v>LIM</v>
      </c>
      <c r="O232" s="12" t="str">
        <f>IF(_xll.Interp1d(-1,$AQ$55:$AQ$76,$BA$55:$BA$76,$C232)&gt;O$230,'Main Timing'!N4,"LIM")</f>
        <v>LIM</v>
      </c>
      <c r="P232" s="12" t="str">
        <f>IF(_xll.Interp1d(-1,$AQ$55:$AQ$76,$BA$55:$BA$76,$C232)&gt;P$230,'Main Timing'!O4,"LIM")</f>
        <v>LIM</v>
      </c>
      <c r="Q232" s="12" t="str">
        <f>IF(_xll.Interp1d(-1,$AQ$55:$AQ$76,$BA$55:$BA$76,$C232)&gt;Q$230,'Main Timing'!P4,"LIM")</f>
        <v>LIM</v>
      </c>
      <c r="R232" s="12" t="str">
        <f>IF(_xll.Interp1d(-1,$AQ$55:$AQ$76,$BA$55:$BA$76,$C232)&gt;R$230,'Main Timing'!Q4,"LIM")</f>
        <v>LIM</v>
      </c>
      <c r="S232" s="12" t="str">
        <f>IF(_xll.Interp1d(-1,$AQ$55:$AQ$76,$BA$55:$BA$76,$C232)&gt;S$230,'Main Timing'!R4,"LIM")</f>
        <v>LIM</v>
      </c>
      <c r="V232" s="51"/>
      <c r="W232" s="17">
        <v>650</v>
      </c>
      <c r="X232" s="12">
        <v>-3.9453130000000001</v>
      </c>
      <c r="Y232" s="12">
        <v>-4.53125</v>
      </c>
      <c r="Z232" s="12">
        <v>-4.53125</v>
      </c>
      <c r="AA232" s="12">
        <v>-5</v>
      </c>
      <c r="AB232" s="12">
        <v>-8.515625</v>
      </c>
      <c r="AC232" s="12">
        <v>-9.921875</v>
      </c>
      <c r="AD232" s="12">
        <v>-11.09375</v>
      </c>
      <c r="AE232" s="12">
        <v>-11.445313000000001</v>
      </c>
      <c r="AF232" s="12">
        <v>-12.265625</v>
      </c>
      <c r="AG232" s="12" t="s">
        <v>80</v>
      </c>
      <c r="AH232" s="12" t="s">
        <v>80</v>
      </c>
      <c r="AI232" s="12" t="s">
        <v>80</v>
      </c>
      <c r="AJ232" s="12" t="s">
        <v>80</v>
      </c>
      <c r="AK232" s="12" t="s">
        <v>80</v>
      </c>
      <c r="AL232" s="12" t="s">
        <v>80</v>
      </c>
      <c r="AM232" s="12" t="s">
        <v>80</v>
      </c>
    </row>
    <row r="233" spans="2:39" x14ac:dyDescent="0.25">
      <c r="B233" s="51"/>
      <c r="C233" s="17">
        <v>800</v>
      </c>
      <c r="D233" s="12">
        <f>IF(_xll.Interp1d(-1,$AQ$55:$AQ$76,$BA$55:$BA$76,$C233)&gt;D$230,'Main Timing'!C5,"LIM")</f>
        <v>-3.9453130000000001</v>
      </c>
      <c r="E233" s="12">
        <f>IF(_xll.Interp1d(-1,$AQ$55:$AQ$76,$BA$55:$BA$76,$C233)&gt;E$230,'Main Timing'!D5,"LIM")</f>
        <v>-3.9453130000000001</v>
      </c>
      <c r="F233" s="12">
        <f>IF(_xll.Interp1d(-1,$AQ$55:$AQ$76,$BA$55:$BA$76,$C233)&gt;F$230,'Main Timing'!E5,"LIM")</f>
        <v>-3.9453130000000001</v>
      </c>
      <c r="G233" s="12">
        <f>IF(_xll.Interp1d(-1,$AQ$55:$AQ$76,$BA$55:$BA$76,$C233)&gt;G$230,'Main Timing'!F5,"LIM")</f>
        <v>-3.9453130000000001</v>
      </c>
      <c r="H233" s="12">
        <f>IF(_xll.Interp1d(-1,$AQ$55:$AQ$76,$BA$55:$BA$76,$C233)&gt;H$230,'Main Timing'!G5,"LIM")</f>
        <v>-6.9921879999999996</v>
      </c>
      <c r="I233" s="12">
        <f>IF(_xll.Interp1d(-1,$AQ$55:$AQ$76,$BA$55:$BA$76,$C233)&gt;I$230,'Main Timing'!H5,"LIM")</f>
        <v>-10.039063000000001</v>
      </c>
      <c r="J233" s="12">
        <f>IF(_xll.Interp1d(-1,$AQ$55:$AQ$76,$BA$55:$BA$76,$C233)&gt;J$230,'Main Timing'!I5,"LIM")</f>
        <v>-10.742188000000001</v>
      </c>
      <c r="K233" s="12">
        <f>IF(_xll.Interp1d(-1,$AQ$55:$AQ$76,$BA$55:$BA$76,$C233)&gt;K$230,'Main Timing'!J5,"LIM")</f>
        <v>-11.445313000000001</v>
      </c>
      <c r="L233" s="12">
        <f>IF(_xll.Interp1d(-1,$AQ$55:$AQ$76,$BA$55:$BA$76,$C233)&gt;L$230,'Main Timing'!K5,"LIM")</f>
        <v>-12.265625</v>
      </c>
      <c r="M233" s="12" t="str">
        <f>IF(_xll.Interp1d(-1,$AQ$55:$AQ$76,$BA$55:$BA$76,$C233)&gt;M$230,'Main Timing'!L5,"LIM")</f>
        <v>LIM</v>
      </c>
      <c r="N233" s="12" t="str">
        <f>IF(_xll.Interp1d(-1,$AQ$55:$AQ$76,$BA$55:$BA$76,$C233)&gt;N$230,'Main Timing'!M5,"LIM")</f>
        <v>LIM</v>
      </c>
      <c r="O233" s="12" t="str">
        <f>IF(_xll.Interp1d(-1,$AQ$55:$AQ$76,$BA$55:$BA$76,$C233)&gt;O$230,'Main Timing'!N5,"LIM")</f>
        <v>LIM</v>
      </c>
      <c r="P233" s="12" t="str">
        <f>IF(_xll.Interp1d(-1,$AQ$55:$AQ$76,$BA$55:$BA$76,$C233)&gt;P$230,'Main Timing'!O5,"LIM")</f>
        <v>LIM</v>
      </c>
      <c r="Q233" s="12" t="str">
        <f>IF(_xll.Interp1d(-1,$AQ$55:$AQ$76,$BA$55:$BA$76,$C233)&gt;Q$230,'Main Timing'!P5,"LIM")</f>
        <v>LIM</v>
      </c>
      <c r="R233" s="12" t="str">
        <f>IF(_xll.Interp1d(-1,$AQ$55:$AQ$76,$BA$55:$BA$76,$C233)&gt;R$230,'Main Timing'!Q5,"LIM")</f>
        <v>LIM</v>
      </c>
      <c r="S233" s="12" t="str">
        <f>IF(_xll.Interp1d(-1,$AQ$55:$AQ$76,$BA$55:$BA$76,$C233)&gt;S$230,'Main Timing'!R5,"LIM")</f>
        <v>LIM</v>
      </c>
      <c r="V233" s="51"/>
      <c r="W233" s="17">
        <v>800</v>
      </c>
      <c r="X233" s="12">
        <v>-3.9453130000000001</v>
      </c>
      <c r="Y233" s="12">
        <v>-3.9453130000000001</v>
      </c>
      <c r="Z233" s="12">
        <v>-3.9453130000000001</v>
      </c>
      <c r="AA233" s="12">
        <v>-3.9453130000000001</v>
      </c>
      <c r="AB233" s="12">
        <v>-6.9921879999999996</v>
      </c>
      <c r="AC233" s="12">
        <v>-10.039063000000001</v>
      </c>
      <c r="AD233" s="12">
        <v>-10.742188000000001</v>
      </c>
      <c r="AE233" s="12">
        <v>-11.445313000000001</v>
      </c>
      <c r="AF233" s="12">
        <v>-12.265625</v>
      </c>
      <c r="AG233" s="12" t="s">
        <v>80</v>
      </c>
      <c r="AH233" s="12" t="s">
        <v>80</v>
      </c>
      <c r="AI233" s="12" t="s">
        <v>80</v>
      </c>
      <c r="AJ233" s="12" t="s">
        <v>80</v>
      </c>
      <c r="AK233" s="12" t="s">
        <v>80</v>
      </c>
      <c r="AL233" s="12" t="s">
        <v>80</v>
      </c>
      <c r="AM233" s="12" t="s">
        <v>80</v>
      </c>
    </row>
    <row r="234" spans="2:39" x14ac:dyDescent="0.25">
      <c r="B234" s="51"/>
      <c r="C234" s="17">
        <v>1000</v>
      </c>
      <c r="D234" s="12">
        <f>IF(_xll.Interp1d(-1,$AQ$55:$AQ$76,$BA$55:$BA$76,$C234)&gt;D$230,'Main Timing'!C6,"LIM")</f>
        <v>2.5</v>
      </c>
      <c r="E234" s="12">
        <f>IF(_xll.Interp1d(-1,$AQ$55:$AQ$76,$BA$55:$BA$76,$C234)&gt;E$230,'Main Timing'!D6,"LIM")</f>
        <v>2.5</v>
      </c>
      <c r="F234" s="12">
        <f>IF(_xll.Interp1d(-1,$AQ$55:$AQ$76,$BA$55:$BA$76,$C234)&gt;F$230,'Main Timing'!E6,"LIM")</f>
        <v>2.03125</v>
      </c>
      <c r="G234" s="12">
        <f>IF(_xll.Interp1d(-1,$AQ$55:$AQ$76,$BA$55:$BA$76,$C234)&gt;G$230,'Main Timing'!F6,"LIM")</f>
        <v>0.97656299999999996</v>
      </c>
      <c r="H234" s="12">
        <f>IF(_xll.Interp1d(-1,$AQ$55:$AQ$76,$BA$55:$BA$76,$C234)&gt;H$230,'Main Timing'!G6,"LIM")</f>
        <v>-3.9453130000000001</v>
      </c>
      <c r="I234" s="12">
        <f>IF(_xll.Interp1d(-1,$AQ$55:$AQ$76,$BA$55:$BA$76,$C234)&gt;I$230,'Main Timing'!H6,"LIM")</f>
        <v>-8.984375</v>
      </c>
      <c r="J234" s="12">
        <f>IF(_xll.Interp1d(-1,$AQ$55:$AQ$76,$BA$55:$BA$76,$C234)&gt;J$230,'Main Timing'!I6,"LIM")</f>
        <v>-9.921875</v>
      </c>
      <c r="K234" s="12">
        <f>IF(_xll.Interp1d(-1,$AQ$55:$AQ$76,$BA$55:$BA$76,$C234)&gt;K$230,'Main Timing'!J6,"LIM")</f>
        <v>-10.039063000000001</v>
      </c>
      <c r="L234" s="12">
        <f>IF(_xll.Interp1d(-1,$AQ$55:$AQ$76,$BA$55:$BA$76,$C234)&gt;L$230,'Main Timing'!K6,"LIM")</f>
        <v>-10.15625</v>
      </c>
      <c r="M234" s="12">
        <f>IF(_xll.Interp1d(-1,$AQ$55:$AQ$76,$BA$55:$BA$76,$C234)&gt;M$230,'Main Timing'!L6,"LIM")</f>
        <v>-10.390625</v>
      </c>
      <c r="N234" s="12" t="str">
        <f>IF(_xll.Interp1d(-1,$AQ$55:$AQ$76,$BA$55:$BA$76,$C234)&gt;N$230,'Main Timing'!M6,"LIM")</f>
        <v>LIM</v>
      </c>
      <c r="O234" s="12" t="str">
        <f>IF(_xll.Interp1d(-1,$AQ$55:$AQ$76,$BA$55:$BA$76,$C234)&gt;O$230,'Main Timing'!N6,"LIM")</f>
        <v>LIM</v>
      </c>
      <c r="P234" s="12" t="str">
        <f>IF(_xll.Interp1d(-1,$AQ$55:$AQ$76,$BA$55:$BA$76,$C234)&gt;P$230,'Main Timing'!O6,"LIM")</f>
        <v>LIM</v>
      </c>
      <c r="Q234" s="12" t="str">
        <f>IF(_xll.Interp1d(-1,$AQ$55:$AQ$76,$BA$55:$BA$76,$C234)&gt;Q$230,'Main Timing'!P6,"LIM")</f>
        <v>LIM</v>
      </c>
      <c r="R234" s="12" t="str">
        <f>IF(_xll.Interp1d(-1,$AQ$55:$AQ$76,$BA$55:$BA$76,$C234)&gt;R$230,'Main Timing'!Q6,"LIM")</f>
        <v>LIM</v>
      </c>
      <c r="S234" s="12" t="str">
        <f>IF(_xll.Interp1d(-1,$AQ$55:$AQ$76,$BA$55:$BA$76,$C234)&gt;S$230,'Main Timing'!R6,"LIM")</f>
        <v>LIM</v>
      </c>
      <c r="V234" s="51"/>
      <c r="W234" s="17">
        <v>1000</v>
      </c>
      <c r="X234" s="12">
        <v>2.5</v>
      </c>
      <c r="Y234" s="12">
        <v>2.5</v>
      </c>
      <c r="Z234" s="12">
        <v>2.03125</v>
      </c>
      <c r="AA234" s="12">
        <v>0.97656299999999996</v>
      </c>
      <c r="AB234" s="12">
        <v>-3.9453130000000001</v>
      </c>
      <c r="AC234" s="12">
        <v>-8.984375</v>
      </c>
      <c r="AD234" s="12">
        <v>-9.921875</v>
      </c>
      <c r="AE234" s="12">
        <v>-10.039063000000001</v>
      </c>
      <c r="AF234" s="12">
        <v>-10.15625</v>
      </c>
      <c r="AG234" s="12">
        <v>-10.390625</v>
      </c>
      <c r="AH234" s="12" t="s">
        <v>80</v>
      </c>
      <c r="AI234" s="12" t="s">
        <v>80</v>
      </c>
      <c r="AJ234" s="12" t="s">
        <v>80</v>
      </c>
      <c r="AK234" s="12" t="s">
        <v>80</v>
      </c>
      <c r="AL234" s="12" t="s">
        <v>80</v>
      </c>
      <c r="AM234" s="12" t="s">
        <v>80</v>
      </c>
    </row>
    <row r="235" spans="2:39" x14ac:dyDescent="0.25">
      <c r="B235" s="51"/>
      <c r="C235" s="17">
        <v>1200</v>
      </c>
      <c r="D235" s="12">
        <f>IF(_xll.Interp1d(-1,$AQ$55:$AQ$76,$BA$55:$BA$76,$C235)&gt;D$230,'Main Timing'!C7,"LIM")</f>
        <v>8.0078130000000005</v>
      </c>
      <c r="E235" s="12">
        <f>IF(_xll.Interp1d(-1,$AQ$55:$AQ$76,$BA$55:$BA$76,$C235)&gt;E$230,'Main Timing'!D7,"LIM")</f>
        <v>7.890625</v>
      </c>
      <c r="F235" s="12">
        <f>IF(_xll.Interp1d(-1,$AQ$55:$AQ$76,$BA$55:$BA$76,$C235)&gt;F$230,'Main Timing'!E7,"LIM")</f>
        <v>7.1875</v>
      </c>
      <c r="G235" s="12">
        <f>IF(_xll.Interp1d(-1,$AQ$55:$AQ$76,$BA$55:$BA$76,$C235)&gt;G$230,'Main Timing'!F7,"LIM")</f>
        <v>4.9609379999999996</v>
      </c>
      <c r="H235" s="12">
        <f>IF(_xll.Interp1d(-1,$AQ$55:$AQ$76,$BA$55:$BA$76,$C235)&gt;H$230,'Main Timing'!G7,"LIM")</f>
        <v>-1.71875</v>
      </c>
      <c r="I235" s="12">
        <f>IF(_xll.Interp1d(-1,$AQ$55:$AQ$76,$BA$55:$BA$76,$C235)&gt;I$230,'Main Timing'!H7,"LIM")</f>
        <v>-5</v>
      </c>
      <c r="J235" s="12">
        <f>IF(_xll.Interp1d(-1,$AQ$55:$AQ$76,$BA$55:$BA$76,$C235)&gt;J$230,'Main Timing'!I7,"LIM")</f>
        <v>-6.5234379999999996</v>
      </c>
      <c r="K235" s="12">
        <f>IF(_xll.Interp1d(-1,$AQ$55:$AQ$76,$BA$55:$BA$76,$C235)&gt;K$230,'Main Timing'!J7,"LIM")</f>
        <v>-6.7578129999999996</v>
      </c>
      <c r="L235" s="12">
        <f>IF(_xll.Interp1d(-1,$AQ$55:$AQ$76,$BA$55:$BA$76,$C235)&gt;L$230,'Main Timing'!K7,"LIM")</f>
        <v>-6.7578129999999996</v>
      </c>
      <c r="M235" s="12">
        <f>IF(_xll.Interp1d(-1,$AQ$55:$AQ$76,$BA$55:$BA$76,$C235)&gt;M$230,'Main Timing'!L7,"LIM")</f>
        <v>-7.2265629999999996</v>
      </c>
      <c r="N235" s="12" t="str">
        <f>IF(_xll.Interp1d(-1,$AQ$55:$AQ$76,$BA$55:$BA$76,$C235)&gt;N$230,'Main Timing'!M7,"LIM")</f>
        <v>LIM</v>
      </c>
      <c r="O235" s="12" t="str">
        <f>IF(_xll.Interp1d(-1,$AQ$55:$AQ$76,$BA$55:$BA$76,$C235)&gt;O$230,'Main Timing'!N7,"LIM")</f>
        <v>LIM</v>
      </c>
      <c r="P235" s="12" t="str">
        <f>IF(_xll.Interp1d(-1,$AQ$55:$AQ$76,$BA$55:$BA$76,$C235)&gt;P$230,'Main Timing'!O7,"LIM")</f>
        <v>LIM</v>
      </c>
      <c r="Q235" s="12" t="str">
        <f>IF(_xll.Interp1d(-1,$AQ$55:$AQ$76,$BA$55:$BA$76,$C235)&gt;Q$230,'Main Timing'!P7,"LIM")</f>
        <v>LIM</v>
      </c>
      <c r="R235" s="12" t="str">
        <f>IF(_xll.Interp1d(-1,$AQ$55:$AQ$76,$BA$55:$BA$76,$C235)&gt;R$230,'Main Timing'!Q7,"LIM")</f>
        <v>LIM</v>
      </c>
      <c r="S235" s="12" t="str">
        <f>IF(_xll.Interp1d(-1,$AQ$55:$AQ$76,$BA$55:$BA$76,$C235)&gt;S$230,'Main Timing'!R7,"LIM")</f>
        <v>LIM</v>
      </c>
      <c r="V235" s="51"/>
      <c r="W235" s="17">
        <v>1200</v>
      </c>
      <c r="X235" s="12">
        <v>8.0078130000000005</v>
      </c>
      <c r="Y235" s="12">
        <v>7.890625</v>
      </c>
      <c r="Z235" s="12">
        <v>7.1875</v>
      </c>
      <c r="AA235" s="12">
        <v>4.9609379999999996</v>
      </c>
      <c r="AB235" s="12">
        <v>-1.71875</v>
      </c>
      <c r="AC235" s="12">
        <v>-5</v>
      </c>
      <c r="AD235" s="12">
        <v>-6.5234379999999996</v>
      </c>
      <c r="AE235" s="12">
        <v>-6.7578129999999996</v>
      </c>
      <c r="AF235" s="12">
        <v>-6.7578129999999996</v>
      </c>
      <c r="AG235" s="12">
        <v>-7.2265629999999996</v>
      </c>
      <c r="AH235" s="12" t="s">
        <v>80</v>
      </c>
      <c r="AI235" s="12" t="s">
        <v>80</v>
      </c>
      <c r="AJ235" s="12" t="s">
        <v>80</v>
      </c>
      <c r="AK235" s="12" t="s">
        <v>80</v>
      </c>
      <c r="AL235" s="12" t="s">
        <v>80</v>
      </c>
      <c r="AM235" s="12" t="s">
        <v>80</v>
      </c>
    </row>
    <row r="236" spans="2:39" x14ac:dyDescent="0.25">
      <c r="B236" s="51"/>
      <c r="C236" s="17">
        <v>1400</v>
      </c>
      <c r="D236" s="12">
        <f>IF(_xll.Interp1d(-1,$AQ$55:$AQ$76,$BA$55:$BA$76,$C236)&gt;D$230,'Main Timing'!C8,"LIM")</f>
        <v>8.0078130000000005</v>
      </c>
      <c r="E236" s="12">
        <f>IF(_xll.Interp1d(-1,$AQ$55:$AQ$76,$BA$55:$BA$76,$C236)&gt;E$230,'Main Timing'!D8,"LIM")</f>
        <v>7.890625</v>
      </c>
      <c r="F236" s="12">
        <f>IF(_xll.Interp1d(-1,$AQ$55:$AQ$76,$BA$55:$BA$76,$C236)&gt;F$230,'Main Timing'!E8,"LIM")</f>
        <v>7.1875</v>
      </c>
      <c r="G236" s="12">
        <f>IF(_xll.Interp1d(-1,$AQ$55:$AQ$76,$BA$55:$BA$76,$C236)&gt;G$230,'Main Timing'!F8,"LIM")</f>
        <v>6.953125</v>
      </c>
      <c r="H236" s="12">
        <f>IF(_xll.Interp1d(-1,$AQ$55:$AQ$76,$BA$55:$BA$76,$C236)&gt;H$230,'Main Timing'!G8,"LIM")</f>
        <v>2.03125</v>
      </c>
      <c r="I236" s="12">
        <f>IF(_xll.Interp1d(-1,$AQ$55:$AQ$76,$BA$55:$BA$76,$C236)&gt;I$230,'Main Timing'!H8,"LIM")</f>
        <v>-2.5390630000000001</v>
      </c>
      <c r="J236" s="12">
        <f>IF(_xll.Interp1d(-1,$AQ$55:$AQ$76,$BA$55:$BA$76,$C236)&gt;J$230,'Main Timing'!I8,"LIM")</f>
        <v>-5</v>
      </c>
      <c r="K236" s="12">
        <f>IF(_xll.Interp1d(-1,$AQ$55:$AQ$76,$BA$55:$BA$76,$C236)&gt;K$230,'Main Timing'!J8,"LIM")</f>
        <v>-4.6484379999999996</v>
      </c>
      <c r="L236" s="12">
        <f>IF(_xll.Interp1d(-1,$AQ$55:$AQ$76,$BA$55:$BA$76,$C236)&gt;L$230,'Main Timing'!K8,"LIM")</f>
        <v>-4.6484379999999996</v>
      </c>
      <c r="M236" s="12">
        <f>IF(_xll.Interp1d(-1,$AQ$55:$AQ$76,$BA$55:$BA$76,$C236)&gt;M$230,'Main Timing'!L8,"LIM")</f>
        <v>-4.6484379999999996</v>
      </c>
      <c r="N236" s="12">
        <f>IF(_xll.Interp1d(-1,$AQ$55:$AQ$76,$BA$55:$BA$76,$C236)&gt;N$230,'Main Timing'!M8,"LIM")</f>
        <v>-4.1796879999999996</v>
      </c>
      <c r="O236" s="12" t="str">
        <f>IF(_xll.Interp1d(-1,$AQ$55:$AQ$76,$BA$55:$BA$76,$C236)&gt;O$230,'Main Timing'!N8,"LIM")</f>
        <v>LIM</v>
      </c>
      <c r="P236" s="12" t="str">
        <f>IF(_xll.Interp1d(-1,$AQ$55:$AQ$76,$BA$55:$BA$76,$C236)&gt;P$230,'Main Timing'!O8,"LIM")</f>
        <v>LIM</v>
      </c>
      <c r="Q236" s="12" t="str">
        <f>IF(_xll.Interp1d(-1,$AQ$55:$AQ$76,$BA$55:$BA$76,$C236)&gt;Q$230,'Main Timing'!P8,"LIM")</f>
        <v>LIM</v>
      </c>
      <c r="R236" s="12" t="str">
        <f>IF(_xll.Interp1d(-1,$AQ$55:$AQ$76,$BA$55:$BA$76,$C236)&gt;R$230,'Main Timing'!Q8,"LIM")</f>
        <v>LIM</v>
      </c>
      <c r="S236" s="12" t="str">
        <f>IF(_xll.Interp1d(-1,$AQ$55:$AQ$76,$BA$55:$BA$76,$C236)&gt;S$230,'Main Timing'!R8,"LIM")</f>
        <v>LIM</v>
      </c>
      <c r="V236" s="51"/>
      <c r="W236" s="17">
        <v>1400</v>
      </c>
      <c r="X236" s="12">
        <v>8.0078130000000005</v>
      </c>
      <c r="Y236" s="12">
        <v>7.890625</v>
      </c>
      <c r="Z236" s="12">
        <v>7.1875</v>
      </c>
      <c r="AA236" s="12">
        <v>6.953125</v>
      </c>
      <c r="AB236" s="12">
        <v>2.03125</v>
      </c>
      <c r="AC236" s="12">
        <v>-2.5390630000000001</v>
      </c>
      <c r="AD236" s="12">
        <v>-5</v>
      </c>
      <c r="AE236" s="12">
        <v>-4.6484379999999996</v>
      </c>
      <c r="AF236" s="12">
        <v>-4.6484379999999996</v>
      </c>
      <c r="AG236" s="12">
        <v>-4.6484379999999996</v>
      </c>
      <c r="AH236" s="12">
        <v>-4.1796879999999996</v>
      </c>
      <c r="AI236" s="12" t="s">
        <v>80</v>
      </c>
      <c r="AJ236" s="12" t="s">
        <v>80</v>
      </c>
      <c r="AK236" s="12" t="s">
        <v>80</v>
      </c>
      <c r="AL236" s="12" t="s">
        <v>80</v>
      </c>
      <c r="AM236" s="12" t="s">
        <v>80</v>
      </c>
    </row>
    <row r="237" spans="2:39" x14ac:dyDescent="0.25">
      <c r="B237" s="51"/>
      <c r="C237" s="17">
        <v>1550</v>
      </c>
      <c r="D237" s="12">
        <f>IF(_xll.Interp1d(-1,$AQ$55:$AQ$76,$BA$55:$BA$76,$C237)&gt;D$230,'Main Timing'!C9,"LIM")</f>
        <v>8.0078130000000005</v>
      </c>
      <c r="E237" s="12">
        <f>IF(_xll.Interp1d(-1,$AQ$55:$AQ$76,$BA$55:$BA$76,$C237)&gt;E$230,'Main Timing'!D9,"LIM")</f>
        <v>7.890625</v>
      </c>
      <c r="F237" s="12">
        <f>IF(_xll.Interp1d(-1,$AQ$55:$AQ$76,$BA$55:$BA$76,$C237)&gt;F$230,'Main Timing'!E9,"LIM")</f>
        <v>7.1875</v>
      </c>
      <c r="G237" s="12">
        <f>IF(_xll.Interp1d(-1,$AQ$55:$AQ$76,$BA$55:$BA$76,$C237)&gt;G$230,'Main Timing'!F9,"LIM")</f>
        <v>6.953125</v>
      </c>
      <c r="H237" s="12">
        <f>IF(_xll.Interp1d(-1,$AQ$55:$AQ$76,$BA$55:$BA$76,$C237)&gt;H$230,'Main Timing'!G9,"LIM")</f>
        <v>1.6796880000000001</v>
      </c>
      <c r="I237" s="12">
        <f>IF(_xll.Interp1d(-1,$AQ$55:$AQ$76,$BA$55:$BA$76,$C237)&gt;I$230,'Main Timing'!H9,"LIM")</f>
        <v>-0.3125</v>
      </c>
      <c r="J237" s="12">
        <f>IF(_xll.Interp1d(-1,$AQ$55:$AQ$76,$BA$55:$BA$76,$C237)&gt;J$230,'Main Timing'!I9,"LIM")</f>
        <v>-3.0078130000000001</v>
      </c>
      <c r="K237" s="12">
        <f>IF(_xll.Interp1d(-1,$AQ$55:$AQ$76,$BA$55:$BA$76,$C237)&gt;K$230,'Main Timing'!J9,"LIM")</f>
        <v>-4.765625</v>
      </c>
      <c r="L237" s="12">
        <f>IF(_xll.Interp1d(-1,$AQ$55:$AQ$76,$BA$55:$BA$76,$C237)&gt;L$230,'Main Timing'!K9,"LIM")</f>
        <v>-4.6484379999999996</v>
      </c>
      <c r="M237" s="12">
        <f>IF(_xll.Interp1d(-1,$AQ$55:$AQ$76,$BA$55:$BA$76,$C237)&gt;M$230,'Main Timing'!L9,"LIM")</f>
        <v>-4.4140629999999996</v>
      </c>
      <c r="N237" s="12">
        <f>IF(_xll.Interp1d(-1,$AQ$55:$AQ$76,$BA$55:$BA$76,$C237)&gt;N$230,'Main Timing'!M9,"LIM")</f>
        <v>-4.8828129999999996</v>
      </c>
      <c r="O237" s="12" t="str">
        <f>IF(_xll.Interp1d(-1,$AQ$55:$AQ$76,$BA$55:$BA$76,$C237)&gt;O$230,'Main Timing'!N9,"LIM")</f>
        <v>LIM</v>
      </c>
      <c r="P237" s="12" t="str">
        <f>IF(_xll.Interp1d(-1,$AQ$55:$AQ$76,$BA$55:$BA$76,$C237)&gt;P$230,'Main Timing'!O9,"LIM")</f>
        <v>LIM</v>
      </c>
      <c r="Q237" s="12" t="str">
        <f>IF(_xll.Interp1d(-1,$AQ$55:$AQ$76,$BA$55:$BA$76,$C237)&gt;Q$230,'Main Timing'!P9,"LIM")</f>
        <v>LIM</v>
      </c>
      <c r="R237" s="12" t="str">
        <f>IF(_xll.Interp1d(-1,$AQ$55:$AQ$76,$BA$55:$BA$76,$C237)&gt;R$230,'Main Timing'!Q9,"LIM")</f>
        <v>LIM</v>
      </c>
      <c r="S237" s="12" t="str">
        <f>IF(_xll.Interp1d(-1,$AQ$55:$AQ$76,$BA$55:$BA$76,$C237)&gt;S$230,'Main Timing'!R9,"LIM")</f>
        <v>LIM</v>
      </c>
      <c r="V237" s="51"/>
      <c r="W237" s="17">
        <v>1550</v>
      </c>
      <c r="X237" s="12">
        <v>8.0078130000000005</v>
      </c>
      <c r="Y237" s="12">
        <v>7.890625</v>
      </c>
      <c r="Z237" s="12">
        <v>7.1875</v>
      </c>
      <c r="AA237" s="12">
        <v>6.953125</v>
      </c>
      <c r="AB237" s="12">
        <v>1.6796880000000001</v>
      </c>
      <c r="AC237" s="12">
        <v>-0.3125</v>
      </c>
      <c r="AD237" s="12">
        <v>-3.0078130000000001</v>
      </c>
      <c r="AE237" s="12">
        <v>-4.765625</v>
      </c>
      <c r="AF237" s="12">
        <v>-4.6484379999999996</v>
      </c>
      <c r="AG237" s="12">
        <v>-4.4140629999999996</v>
      </c>
      <c r="AH237" s="12">
        <v>-4.8828129999999996</v>
      </c>
      <c r="AI237" s="12" t="s">
        <v>80</v>
      </c>
      <c r="AJ237" s="12" t="s">
        <v>80</v>
      </c>
      <c r="AK237" s="12" t="s">
        <v>80</v>
      </c>
      <c r="AL237" s="12" t="s">
        <v>80</v>
      </c>
      <c r="AM237" s="12" t="s">
        <v>80</v>
      </c>
    </row>
    <row r="238" spans="2:39" x14ac:dyDescent="0.25">
      <c r="B238" s="51"/>
      <c r="C238" s="17">
        <v>1700</v>
      </c>
      <c r="D238" s="12">
        <f>IF(_xll.Interp1d(-1,$AQ$55:$AQ$76,$BA$55:$BA$76,$C238)&gt;D$230,'Main Timing'!C10,"LIM")</f>
        <v>8.0078130000000005</v>
      </c>
      <c r="E238" s="12">
        <f>IF(_xll.Interp1d(-1,$AQ$55:$AQ$76,$BA$55:$BA$76,$C238)&gt;E$230,'Main Timing'!D10,"LIM")</f>
        <v>7.890625</v>
      </c>
      <c r="F238" s="12">
        <f>IF(_xll.Interp1d(-1,$AQ$55:$AQ$76,$BA$55:$BA$76,$C238)&gt;F$230,'Main Timing'!E10,"LIM")</f>
        <v>8.4765630000000005</v>
      </c>
      <c r="G238" s="12">
        <f>IF(_xll.Interp1d(-1,$AQ$55:$AQ$76,$BA$55:$BA$76,$C238)&gt;G$230,'Main Timing'!F10,"LIM")</f>
        <v>8.9453130000000005</v>
      </c>
      <c r="H238" s="12">
        <f>IF(_xll.Interp1d(-1,$AQ$55:$AQ$76,$BA$55:$BA$76,$C238)&gt;H$230,'Main Timing'!G10,"LIM")</f>
        <v>4.0234379999999996</v>
      </c>
      <c r="I238" s="12">
        <f>IF(_xll.Interp1d(-1,$AQ$55:$AQ$76,$BA$55:$BA$76,$C238)&gt;I$230,'Main Timing'!H10,"LIM")</f>
        <v>-0.546875</v>
      </c>
      <c r="J238" s="12">
        <f>IF(_xll.Interp1d(-1,$AQ$55:$AQ$76,$BA$55:$BA$76,$C238)&gt;J$230,'Main Timing'!I10,"LIM")</f>
        <v>-1.484375</v>
      </c>
      <c r="K238" s="12">
        <f>IF(_xll.Interp1d(-1,$AQ$55:$AQ$76,$BA$55:$BA$76,$C238)&gt;K$230,'Main Timing'!J10,"LIM")</f>
        <v>-4.296875</v>
      </c>
      <c r="L238" s="12">
        <f>IF(_xll.Interp1d(-1,$AQ$55:$AQ$76,$BA$55:$BA$76,$C238)&gt;L$230,'Main Timing'!K10,"LIM")</f>
        <v>-4.8828129999999996</v>
      </c>
      <c r="M238" s="12">
        <f>IF(_xll.Interp1d(-1,$AQ$55:$AQ$76,$BA$55:$BA$76,$C238)&gt;M$230,'Main Timing'!L10,"LIM")</f>
        <v>-5.46875</v>
      </c>
      <c r="N238" s="12">
        <f>IF(_xll.Interp1d(-1,$AQ$55:$AQ$76,$BA$55:$BA$76,$C238)&gt;N$230,'Main Timing'!M10,"LIM")</f>
        <v>-6.40625</v>
      </c>
      <c r="O238" s="12" t="str">
        <f>IF(_xll.Interp1d(-1,$AQ$55:$AQ$76,$BA$55:$BA$76,$C238)&gt;O$230,'Main Timing'!N10,"LIM")</f>
        <v>LIM</v>
      </c>
      <c r="P238" s="12" t="str">
        <f>IF(_xll.Interp1d(-1,$AQ$55:$AQ$76,$BA$55:$BA$76,$C238)&gt;P$230,'Main Timing'!O10,"LIM")</f>
        <v>LIM</v>
      </c>
      <c r="Q238" s="12" t="str">
        <f>IF(_xll.Interp1d(-1,$AQ$55:$AQ$76,$BA$55:$BA$76,$C238)&gt;Q$230,'Main Timing'!P10,"LIM")</f>
        <v>LIM</v>
      </c>
      <c r="R238" s="12" t="str">
        <f>IF(_xll.Interp1d(-1,$AQ$55:$AQ$76,$BA$55:$BA$76,$C238)&gt;R$230,'Main Timing'!Q10,"LIM")</f>
        <v>LIM</v>
      </c>
      <c r="S238" s="12" t="str">
        <f>IF(_xll.Interp1d(-1,$AQ$55:$AQ$76,$BA$55:$BA$76,$C238)&gt;S$230,'Main Timing'!R10,"LIM")</f>
        <v>LIM</v>
      </c>
      <c r="V238" s="51"/>
      <c r="W238" s="17">
        <v>1700</v>
      </c>
      <c r="X238" s="12">
        <v>8.0078130000000005</v>
      </c>
      <c r="Y238" s="12">
        <v>7.890625</v>
      </c>
      <c r="Z238" s="12">
        <v>8.4765630000000005</v>
      </c>
      <c r="AA238" s="12">
        <v>8.9453130000000005</v>
      </c>
      <c r="AB238" s="12">
        <v>4.0234379999999996</v>
      </c>
      <c r="AC238" s="12">
        <v>-0.546875</v>
      </c>
      <c r="AD238" s="12">
        <v>-1.484375</v>
      </c>
      <c r="AE238" s="12">
        <v>-4.296875</v>
      </c>
      <c r="AF238" s="12">
        <v>-4.8828129999999996</v>
      </c>
      <c r="AG238" s="12">
        <v>-5.46875</v>
      </c>
      <c r="AH238" s="12">
        <v>-6.40625</v>
      </c>
      <c r="AI238" s="12" t="s">
        <v>80</v>
      </c>
      <c r="AJ238" s="12" t="s">
        <v>80</v>
      </c>
      <c r="AK238" s="12" t="s">
        <v>80</v>
      </c>
      <c r="AL238" s="12" t="s">
        <v>80</v>
      </c>
      <c r="AM238" s="12" t="s">
        <v>80</v>
      </c>
    </row>
    <row r="239" spans="2:39" x14ac:dyDescent="0.25">
      <c r="B239" s="51"/>
      <c r="C239" s="17">
        <v>1800</v>
      </c>
      <c r="D239" s="12">
        <f>IF(_xll.Interp1d(-1,$AQ$55:$AQ$76,$BA$55:$BA$76,$C239)&gt;D$230,'Main Timing'!C11,"LIM")</f>
        <v>8.0078130000000005</v>
      </c>
      <c r="E239" s="12">
        <f>IF(_xll.Interp1d(-1,$AQ$55:$AQ$76,$BA$55:$BA$76,$C239)&gt;E$230,'Main Timing'!D11,"LIM")</f>
        <v>7.890625</v>
      </c>
      <c r="F239" s="12">
        <f>IF(_xll.Interp1d(-1,$AQ$55:$AQ$76,$BA$55:$BA$76,$C239)&gt;F$230,'Main Timing'!E11,"LIM")</f>
        <v>8.4765630000000005</v>
      </c>
      <c r="G239" s="12">
        <f>IF(_xll.Interp1d(-1,$AQ$55:$AQ$76,$BA$55:$BA$76,$C239)&gt;G$230,'Main Timing'!F11,"LIM")</f>
        <v>8.9453130000000005</v>
      </c>
      <c r="H239" s="12">
        <f>IF(_xll.Interp1d(-1,$AQ$55:$AQ$76,$BA$55:$BA$76,$C239)&gt;H$230,'Main Timing'!G11,"LIM")</f>
        <v>5.546875</v>
      </c>
      <c r="I239" s="12">
        <f>IF(_xll.Interp1d(-1,$AQ$55:$AQ$76,$BA$55:$BA$76,$C239)&gt;I$230,'Main Timing'!H11,"LIM")</f>
        <v>3.9063000000000001E-2</v>
      </c>
      <c r="J239" s="12">
        <f>IF(_xll.Interp1d(-1,$AQ$55:$AQ$76,$BA$55:$BA$76,$C239)&gt;J$230,'Main Timing'!I11,"LIM")</f>
        <v>-1.484375</v>
      </c>
      <c r="K239" s="12">
        <f>IF(_xll.Interp1d(-1,$AQ$55:$AQ$76,$BA$55:$BA$76,$C239)&gt;K$230,'Main Timing'!J11,"LIM")</f>
        <v>-3.4765630000000001</v>
      </c>
      <c r="L239" s="12">
        <f>IF(_xll.Interp1d(-1,$AQ$55:$AQ$76,$BA$55:$BA$76,$C239)&gt;L$230,'Main Timing'!K11,"LIM")</f>
        <v>-4.6484379999999996</v>
      </c>
      <c r="M239" s="12">
        <f>IF(_xll.Interp1d(-1,$AQ$55:$AQ$76,$BA$55:$BA$76,$C239)&gt;M$230,'Main Timing'!L11,"LIM")</f>
        <v>-5.234375</v>
      </c>
      <c r="N239" s="12">
        <f>IF(_xll.Interp1d(-1,$AQ$55:$AQ$76,$BA$55:$BA$76,$C239)&gt;N$230,'Main Timing'!M11,"LIM")</f>
        <v>-6.5234379999999996</v>
      </c>
      <c r="O239" s="12" t="str">
        <f>IF(_xll.Interp1d(-1,$AQ$55:$AQ$76,$BA$55:$BA$76,$C239)&gt;O$230,'Main Timing'!N11,"LIM")</f>
        <v>LIM</v>
      </c>
      <c r="P239" s="12" t="str">
        <f>IF(_xll.Interp1d(-1,$AQ$55:$AQ$76,$BA$55:$BA$76,$C239)&gt;P$230,'Main Timing'!O11,"LIM")</f>
        <v>LIM</v>
      </c>
      <c r="Q239" s="12" t="str">
        <f>IF(_xll.Interp1d(-1,$AQ$55:$AQ$76,$BA$55:$BA$76,$C239)&gt;Q$230,'Main Timing'!P11,"LIM")</f>
        <v>LIM</v>
      </c>
      <c r="R239" s="12" t="str">
        <f>IF(_xll.Interp1d(-1,$AQ$55:$AQ$76,$BA$55:$BA$76,$C239)&gt;R$230,'Main Timing'!Q11,"LIM")</f>
        <v>LIM</v>
      </c>
      <c r="S239" s="12" t="str">
        <f>IF(_xll.Interp1d(-1,$AQ$55:$AQ$76,$BA$55:$BA$76,$C239)&gt;S$230,'Main Timing'!R11,"LIM")</f>
        <v>LIM</v>
      </c>
      <c r="V239" s="51"/>
      <c r="W239" s="17">
        <v>1800</v>
      </c>
      <c r="X239" s="12">
        <v>8.0078130000000005</v>
      </c>
      <c r="Y239" s="12">
        <v>7.890625</v>
      </c>
      <c r="Z239" s="12">
        <v>8.4765630000000005</v>
      </c>
      <c r="AA239" s="12">
        <v>8.9453130000000005</v>
      </c>
      <c r="AB239" s="12">
        <v>5.546875</v>
      </c>
      <c r="AC239" s="12">
        <v>3.9063000000000001E-2</v>
      </c>
      <c r="AD239" s="12">
        <v>-1.484375</v>
      </c>
      <c r="AE239" s="12">
        <v>-3.4765630000000001</v>
      </c>
      <c r="AF239" s="12">
        <v>-4.6484379999999996</v>
      </c>
      <c r="AG239" s="12">
        <v>-5.234375</v>
      </c>
      <c r="AH239" s="12">
        <v>-6.5234379999999996</v>
      </c>
      <c r="AI239" s="12" t="s">
        <v>80</v>
      </c>
      <c r="AJ239" s="12" t="s">
        <v>80</v>
      </c>
      <c r="AK239" s="12" t="s">
        <v>80</v>
      </c>
      <c r="AL239" s="12" t="s">
        <v>80</v>
      </c>
      <c r="AM239" s="12" t="s">
        <v>80</v>
      </c>
    </row>
    <row r="240" spans="2:39" x14ac:dyDescent="0.25">
      <c r="B240" s="51"/>
      <c r="C240" s="17">
        <v>2000</v>
      </c>
      <c r="D240" s="12">
        <f>IF(_xll.Interp1d(-1,$AQ$55:$AQ$76,$BA$55:$BA$76,$C240)&gt;D$230,'Main Timing'!C12,"LIM")</f>
        <v>4.9609379999999996</v>
      </c>
      <c r="E240" s="12">
        <f>IF(_xll.Interp1d(-1,$AQ$55:$AQ$76,$BA$55:$BA$76,$C240)&gt;E$230,'Main Timing'!D12,"LIM")</f>
        <v>4.9609379999999996</v>
      </c>
      <c r="F240" s="12">
        <f>IF(_xll.Interp1d(-1,$AQ$55:$AQ$76,$BA$55:$BA$76,$C240)&gt;F$230,'Main Timing'!E12,"LIM")</f>
        <v>6.953125</v>
      </c>
      <c r="G240" s="12">
        <f>IF(_xll.Interp1d(-1,$AQ$55:$AQ$76,$BA$55:$BA$76,$C240)&gt;G$230,'Main Timing'!F12,"LIM")</f>
        <v>8.9453130000000005</v>
      </c>
      <c r="H240" s="12">
        <f>IF(_xll.Interp1d(-1,$AQ$55:$AQ$76,$BA$55:$BA$76,$C240)&gt;H$230,'Main Timing'!G12,"LIM")</f>
        <v>5.546875</v>
      </c>
      <c r="I240" s="12">
        <f>IF(_xll.Interp1d(-1,$AQ$55:$AQ$76,$BA$55:$BA$76,$C240)&gt;I$230,'Main Timing'!H12,"LIM")</f>
        <v>0.50781299999999996</v>
      </c>
      <c r="J240" s="12">
        <f>IF(_xll.Interp1d(-1,$AQ$55:$AQ$76,$BA$55:$BA$76,$C240)&gt;J$230,'Main Timing'!I12,"LIM")</f>
        <v>3.9063000000000001E-2</v>
      </c>
      <c r="K240" s="12">
        <f>IF(_xll.Interp1d(-1,$AQ$55:$AQ$76,$BA$55:$BA$76,$C240)&gt;K$230,'Main Timing'!J12,"LIM")</f>
        <v>-1.953125</v>
      </c>
      <c r="L240" s="12">
        <f>IF(_xll.Interp1d(-1,$AQ$55:$AQ$76,$BA$55:$BA$76,$C240)&gt;L$230,'Main Timing'!K12,"LIM")</f>
        <v>-4.4140629999999996</v>
      </c>
      <c r="M240" s="12">
        <f>IF(_xll.Interp1d(-1,$AQ$55:$AQ$76,$BA$55:$BA$76,$C240)&gt;M$230,'Main Timing'!L12,"LIM")</f>
        <v>-6.9921879999999996</v>
      </c>
      <c r="N240" s="12">
        <f>IF(_xll.Interp1d(-1,$AQ$55:$AQ$76,$BA$55:$BA$76,$C240)&gt;N$230,'Main Timing'!M12,"LIM")</f>
        <v>-7.2265629999999996</v>
      </c>
      <c r="O240" s="12" t="str">
        <f>IF(_xll.Interp1d(-1,$AQ$55:$AQ$76,$BA$55:$BA$76,$C240)&gt;O$230,'Main Timing'!N12,"LIM")</f>
        <v>LIM</v>
      </c>
      <c r="P240" s="12" t="str">
        <f>IF(_xll.Interp1d(-1,$AQ$55:$AQ$76,$BA$55:$BA$76,$C240)&gt;P$230,'Main Timing'!O12,"LIM")</f>
        <v>LIM</v>
      </c>
      <c r="Q240" s="12" t="str">
        <f>IF(_xll.Interp1d(-1,$AQ$55:$AQ$76,$BA$55:$BA$76,$C240)&gt;Q$230,'Main Timing'!P12,"LIM")</f>
        <v>LIM</v>
      </c>
      <c r="R240" s="12" t="str">
        <f>IF(_xll.Interp1d(-1,$AQ$55:$AQ$76,$BA$55:$BA$76,$C240)&gt;R$230,'Main Timing'!Q12,"LIM")</f>
        <v>LIM</v>
      </c>
      <c r="S240" s="12" t="str">
        <f>IF(_xll.Interp1d(-1,$AQ$55:$AQ$76,$BA$55:$BA$76,$C240)&gt;S$230,'Main Timing'!R12,"LIM")</f>
        <v>LIM</v>
      </c>
      <c r="V240" s="51"/>
      <c r="W240" s="17">
        <v>2000</v>
      </c>
      <c r="X240" s="12">
        <v>4.9609379999999996</v>
      </c>
      <c r="Y240" s="12">
        <v>4.9609379999999996</v>
      </c>
      <c r="Z240" s="12">
        <v>6.953125</v>
      </c>
      <c r="AA240" s="12">
        <v>8.9453130000000005</v>
      </c>
      <c r="AB240" s="12">
        <v>5.546875</v>
      </c>
      <c r="AC240" s="12">
        <v>0.50781299999999996</v>
      </c>
      <c r="AD240" s="12">
        <v>3.9063000000000001E-2</v>
      </c>
      <c r="AE240" s="12">
        <v>-1.953125</v>
      </c>
      <c r="AF240" s="12">
        <v>-4.4140629999999996</v>
      </c>
      <c r="AG240" s="12">
        <v>-6.9921879999999996</v>
      </c>
      <c r="AH240" s="12">
        <v>-7.2265629999999996</v>
      </c>
      <c r="AI240" s="12" t="s">
        <v>80</v>
      </c>
      <c r="AJ240" s="12" t="s">
        <v>80</v>
      </c>
      <c r="AK240" s="12" t="s">
        <v>80</v>
      </c>
      <c r="AL240" s="12" t="s">
        <v>80</v>
      </c>
      <c r="AM240" s="12" t="s">
        <v>80</v>
      </c>
    </row>
    <row r="241" spans="2:39" x14ac:dyDescent="0.25">
      <c r="B241" s="51"/>
      <c r="C241" s="17">
        <v>2200</v>
      </c>
      <c r="D241" s="12">
        <f>IF(_xll.Interp1d(-1,$AQ$55:$AQ$76,$BA$55:$BA$76,$C241)&gt;D$230,'Main Timing'!C13,"LIM")</f>
        <v>4.4921879999999996</v>
      </c>
      <c r="E241" s="12">
        <f>IF(_xll.Interp1d(-1,$AQ$55:$AQ$76,$BA$55:$BA$76,$C241)&gt;E$230,'Main Timing'!D13,"LIM")</f>
        <v>2.03125</v>
      </c>
      <c r="F241" s="12">
        <f>IF(_xll.Interp1d(-1,$AQ$55:$AQ$76,$BA$55:$BA$76,$C241)&gt;F$230,'Main Timing'!E13,"LIM")</f>
        <v>0.97656299999999996</v>
      </c>
      <c r="G241" s="12">
        <f>IF(_xll.Interp1d(-1,$AQ$55:$AQ$76,$BA$55:$BA$76,$C241)&gt;G$230,'Main Timing'!F13,"LIM")</f>
        <v>3.9063000000000001E-2</v>
      </c>
      <c r="H241" s="12">
        <f>IF(_xll.Interp1d(-1,$AQ$55:$AQ$76,$BA$55:$BA$76,$C241)&gt;H$230,'Main Timing'!G13,"LIM")</f>
        <v>-2.1875</v>
      </c>
      <c r="I241" s="12">
        <f>IF(_xll.Interp1d(-1,$AQ$55:$AQ$76,$BA$55:$BA$76,$C241)&gt;I$230,'Main Timing'!H13,"LIM")</f>
        <v>-3.2421880000000001</v>
      </c>
      <c r="J241" s="12">
        <f>IF(_xll.Interp1d(-1,$AQ$55:$AQ$76,$BA$55:$BA$76,$C241)&gt;J$230,'Main Timing'!I13,"LIM")</f>
        <v>-5</v>
      </c>
      <c r="K241" s="12">
        <f>IF(_xll.Interp1d(-1,$AQ$55:$AQ$76,$BA$55:$BA$76,$C241)&gt;K$230,'Main Timing'!J13,"LIM")</f>
        <v>-6.0546879999999996</v>
      </c>
      <c r="L241" s="12">
        <f>IF(_xll.Interp1d(-1,$AQ$55:$AQ$76,$BA$55:$BA$76,$C241)&gt;L$230,'Main Timing'!K13,"LIM")</f>
        <v>-8.046875</v>
      </c>
      <c r="M241" s="12">
        <f>IF(_xll.Interp1d(-1,$AQ$55:$AQ$76,$BA$55:$BA$76,$C241)&gt;M$230,'Main Timing'!L13,"LIM")</f>
        <v>-8.046875</v>
      </c>
      <c r="N241" s="12">
        <f>IF(_xll.Interp1d(-1,$AQ$55:$AQ$76,$BA$55:$BA$76,$C241)&gt;N$230,'Main Timing'!M13,"LIM")</f>
        <v>-8.046875</v>
      </c>
      <c r="O241" s="12" t="str">
        <f>IF(_xll.Interp1d(-1,$AQ$55:$AQ$76,$BA$55:$BA$76,$C241)&gt;O$230,'Main Timing'!N13,"LIM")</f>
        <v>LIM</v>
      </c>
      <c r="P241" s="12" t="str">
        <f>IF(_xll.Interp1d(-1,$AQ$55:$AQ$76,$BA$55:$BA$76,$C241)&gt;P$230,'Main Timing'!O13,"LIM")</f>
        <v>LIM</v>
      </c>
      <c r="Q241" s="12" t="str">
        <f>IF(_xll.Interp1d(-1,$AQ$55:$AQ$76,$BA$55:$BA$76,$C241)&gt;Q$230,'Main Timing'!P13,"LIM")</f>
        <v>LIM</v>
      </c>
      <c r="R241" s="12" t="str">
        <f>IF(_xll.Interp1d(-1,$AQ$55:$AQ$76,$BA$55:$BA$76,$C241)&gt;R$230,'Main Timing'!Q13,"LIM")</f>
        <v>LIM</v>
      </c>
      <c r="S241" s="12" t="str">
        <f>IF(_xll.Interp1d(-1,$AQ$55:$AQ$76,$BA$55:$BA$76,$C241)&gt;S$230,'Main Timing'!R13,"LIM")</f>
        <v>LIM</v>
      </c>
      <c r="V241" s="51"/>
      <c r="W241" s="17">
        <v>2200</v>
      </c>
      <c r="X241" s="12">
        <v>4.4921879999999996</v>
      </c>
      <c r="Y241" s="12">
        <v>2.03125</v>
      </c>
      <c r="Z241" s="12">
        <v>0.97656299999999996</v>
      </c>
      <c r="AA241" s="12">
        <v>3.9063000000000001E-2</v>
      </c>
      <c r="AB241" s="12">
        <v>-2.1875</v>
      </c>
      <c r="AC241" s="12">
        <v>-3.2421880000000001</v>
      </c>
      <c r="AD241" s="12">
        <v>-5</v>
      </c>
      <c r="AE241" s="12">
        <v>-6.0546879999999996</v>
      </c>
      <c r="AF241" s="12">
        <v>-8.046875</v>
      </c>
      <c r="AG241" s="12">
        <v>-8.046875</v>
      </c>
      <c r="AH241" s="12">
        <v>-8.046875</v>
      </c>
      <c r="AI241" s="12" t="s">
        <v>80</v>
      </c>
      <c r="AJ241" s="12" t="s">
        <v>80</v>
      </c>
      <c r="AK241" s="12" t="s">
        <v>80</v>
      </c>
      <c r="AL241" s="12" t="s">
        <v>80</v>
      </c>
      <c r="AM241" s="12" t="s">
        <v>80</v>
      </c>
    </row>
    <row r="242" spans="2:39" x14ac:dyDescent="0.25">
      <c r="B242" s="51"/>
      <c r="C242" s="17">
        <v>2400</v>
      </c>
      <c r="D242" s="12">
        <f>IF(_xll.Interp1d(-1,$AQ$55:$AQ$76,$BA$55:$BA$76,$C242)&gt;D$230,'Main Timing'!C14,"LIM")</f>
        <v>4.0234379999999996</v>
      </c>
      <c r="E242" s="12">
        <f>IF(_xll.Interp1d(-1,$AQ$55:$AQ$76,$BA$55:$BA$76,$C242)&gt;E$230,'Main Timing'!D14,"LIM")</f>
        <v>3.9063000000000001E-2</v>
      </c>
      <c r="F242" s="12">
        <f>IF(_xll.Interp1d(-1,$AQ$55:$AQ$76,$BA$55:$BA$76,$C242)&gt;F$230,'Main Timing'!E14,"LIM")</f>
        <v>-3.0078130000000001</v>
      </c>
      <c r="G242" s="12">
        <f>IF(_xll.Interp1d(-1,$AQ$55:$AQ$76,$BA$55:$BA$76,$C242)&gt;G$230,'Main Timing'!F14,"LIM")</f>
        <v>-5.46875</v>
      </c>
      <c r="H242" s="12">
        <f>IF(_xll.Interp1d(-1,$AQ$55:$AQ$76,$BA$55:$BA$76,$C242)&gt;H$230,'Main Timing'!G14,"LIM")</f>
        <v>-6.9921879999999996</v>
      </c>
      <c r="I242" s="12">
        <f>IF(_xll.Interp1d(-1,$AQ$55:$AQ$76,$BA$55:$BA$76,$C242)&gt;I$230,'Main Timing'!H14,"LIM")</f>
        <v>-7.8125</v>
      </c>
      <c r="J242" s="12">
        <f>IF(_xll.Interp1d(-1,$AQ$55:$AQ$76,$BA$55:$BA$76,$C242)&gt;J$230,'Main Timing'!I14,"LIM")</f>
        <v>-8.984375</v>
      </c>
      <c r="K242" s="12">
        <f>IF(_xll.Interp1d(-1,$AQ$55:$AQ$76,$BA$55:$BA$76,$C242)&gt;K$230,'Main Timing'!J14,"LIM")</f>
        <v>-9.453125</v>
      </c>
      <c r="L242" s="12">
        <f>IF(_xll.Interp1d(-1,$AQ$55:$AQ$76,$BA$55:$BA$76,$C242)&gt;L$230,'Main Timing'!K14,"LIM")</f>
        <v>-9.453125</v>
      </c>
      <c r="M242" s="12">
        <f>IF(_xll.Interp1d(-1,$AQ$55:$AQ$76,$BA$55:$BA$76,$C242)&gt;M$230,'Main Timing'!L14,"LIM")</f>
        <v>-8.984375</v>
      </c>
      <c r="N242" s="12">
        <f>IF(_xll.Interp1d(-1,$AQ$55:$AQ$76,$BA$55:$BA$76,$C242)&gt;N$230,'Main Timing'!M14,"LIM")</f>
        <v>-8.046875</v>
      </c>
      <c r="O242" s="12" t="str">
        <f>IF(_xll.Interp1d(-1,$AQ$55:$AQ$76,$BA$55:$BA$76,$C242)&gt;O$230,'Main Timing'!N14,"LIM")</f>
        <v>LIM</v>
      </c>
      <c r="P242" s="12" t="str">
        <f>IF(_xll.Interp1d(-1,$AQ$55:$AQ$76,$BA$55:$BA$76,$C242)&gt;P$230,'Main Timing'!O14,"LIM")</f>
        <v>LIM</v>
      </c>
      <c r="Q242" s="12" t="str">
        <f>IF(_xll.Interp1d(-1,$AQ$55:$AQ$76,$BA$55:$BA$76,$C242)&gt;Q$230,'Main Timing'!P14,"LIM")</f>
        <v>LIM</v>
      </c>
      <c r="R242" s="12" t="str">
        <f>IF(_xll.Interp1d(-1,$AQ$55:$AQ$76,$BA$55:$BA$76,$C242)&gt;R$230,'Main Timing'!Q14,"LIM")</f>
        <v>LIM</v>
      </c>
      <c r="S242" s="12" t="str">
        <f>IF(_xll.Interp1d(-1,$AQ$55:$AQ$76,$BA$55:$BA$76,$C242)&gt;S$230,'Main Timing'!R14,"LIM")</f>
        <v>LIM</v>
      </c>
      <c r="V242" s="51"/>
      <c r="W242" s="17">
        <v>2400</v>
      </c>
      <c r="X242" s="12">
        <v>4.0234379999999996</v>
      </c>
      <c r="Y242" s="12">
        <v>3.9063000000000001E-2</v>
      </c>
      <c r="Z242" s="12">
        <v>-3.0078130000000001</v>
      </c>
      <c r="AA242" s="12">
        <v>-5.46875</v>
      </c>
      <c r="AB242" s="12">
        <v>-6.9921879999999996</v>
      </c>
      <c r="AC242" s="12">
        <v>-7.8125</v>
      </c>
      <c r="AD242" s="12">
        <v>-8.984375</v>
      </c>
      <c r="AE242" s="12">
        <v>-9.453125</v>
      </c>
      <c r="AF242" s="12">
        <v>-9.453125</v>
      </c>
      <c r="AG242" s="12">
        <v>-8.984375</v>
      </c>
      <c r="AH242" s="12">
        <v>-8.046875</v>
      </c>
      <c r="AI242" s="12" t="s">
        <v>80</v>
      </c>
      <c r="AJ242" s="12" t="s">
        <v>80</v>
      </c>
      <c r="AK242" s="12" t="s">
        <v>80</v>
      </c>
      <c r="AL242" s="12" t="s">
        <v>80</v>
      </c>
      <c r="AM242" s="12" t="s">
        <v>80</v>
      </c>
    </row>
    <row r="243" spans="2:39" x14ac:dyDescent="0.25">
      <c r="B243" s="51"/>
      <c r="C243" s="17">
        <v>2600</v>
      </c>
      <c r="D243" s="12">
        <f>IF(_xll.Interp1d(-1,$AQ$55:$AQ$76,$BA$55:$BA$76,$C243)&gt;D$230,'Main Timing'!C15,"LIM")</f>
        <v>2.96875</v>
      </c>
      <c r="E243" s="12">
        <f>IF(_xll.Interp1d(-1,$AQ$55:$AQ$76,$BA$55:$BA$76,$C243)&gt;E$230,'Main Timing'!D15,"LIM")</f>
        <v>-1.015625</v>
      </c>
      <c r="F243" s="12">
        <f>IF(_xll.Interp1d(-1,$AQ$55:$AQ$76,$BA$55:$BA$76,$C243)&gt;F$230,'Main Timing'!E15,"LIM")</f>
        <v>-3.9453130000000001</v>
      </c>
      <c r="G243" s="12">
        <f>IF(_xll.Interp1d(-1,$AQ$55:$AQ$76,$BA$55:$BA$76,$C243)&gt;G$230,'Main Timing'!F15,"LIM")</f>
        <v>-5.703125</v>
      </c>
      <c r="H243" s="12">
        <f>IF(_xll.Interp1d(-1,$AQ$55:$AQ$76,$BA$55:$BA$76,$C243)&gt;H$230,'Main Timing'!G15,"LIM")</f>
        <v>-5.5859379999999996</v>
      </c>
      <c r="I243" s="12">
        <f>IF(_xll.Interp1d(-1,$AQ$55:$AQ$76,$BA$55:$BA$76,$C243)&gt;I$230,'Main Timing'!H15,"LIM")</f>
        <v>-6.7578129999999996</v>
      </c>
      <c r="J243" s="12">
        <f>IF(_xll.Interp1d(-1,$AQ$55:$AQ$76,$BA$55:$BA$76,$C243)&gt;J$230,'Main Timing'!I15,"LIM")</f>
        <v>-6.5234379999999996</v>
      </c>
      <c r="K243" s="12">
        <f>IF(_xll.Interp1d(-1,$AQ$55:$AQ$76,$BA$55:$BA$76,$C243)&gt;K$230,'Main Timing'!J15,"LIM")</f>
        <v>-8.984375</v>
      </c>
      <c r="L243" s="12">
        <f>IF(_xll.Interp1d(-1,$AQ$55:$AQ$76,$BA$55:$BA$76,$C243)&gt;L$230,'Main Timing'!K15,"LIM")</f>
        <v>-8.984375</v>
      </c>
      <c r="M243" s="12">
        <f>IF(_xll.Interp1d(-1,$AQ$55:$AQ$76,$BA$55:$BA$76,$C243)&gt;M$230,'Main Timing'!L15,"LIM")</f>
        <v>-8.046875</v>
      </c>
      <c r="N243" s="12" t="str">
        <f>IF(_xll.Interp1d(-1,$AQ$55:$AQ$76,$BA$55:$BA$76,$C243)&gt;N$230,'Main Timing'!M15,"LIM")</f>
        <v>LIM</v>
      </c>
      <c r="O243" s="12" t="str">
        <f>IF(_xll.Interp1d(-1,$AQ$55:$AQ$76,$BA$55:$BA$76,$C243)&gt;O$230,'Main Timing'!N15,"LIM")</f>
        <v>LIM</v>
      </c>
      <c r="P243" s="12" t="str">
        <f>IF(_xll.Interp1d(-1,$AQ$55:$AQ$76,$BA$55:$BA$76,$C243)&gt;P$230,'Main Timing'!O15,"LIM")</f>
        <v>LIM</v>
      </c>
      <c r="Q243" s="12" t="str">
        <f>IF(_xll.Interp1d(-1,$AQ$55:$AQ$76,$BA$55:$BA$76,$C243)&gt;Q$230,'Main Timing'!P15,"LIM")</f>
        <v>LIM</v>
      </c>
      <c r="R243" s="12" t="str">
        <f>IF(_xll.Interp1d(-1,$AQ$55:$AQ$76,$BA$55:$BA$76,$C243)&gt;R$230,'Main Timing'!Q15,"LIM")</f>
        <v>LIM</v>
      </c>
      <c r="S243" s="12" t="str">
        <f>IF(_xll.Interp1d(-1,$AQ$55:$AQ$76,$BA$55:$BA$76,$C243)&gt;S$230,'Main Timing'!R15,"LIM")</f>
        <v>LIM</v>
      </c>
      <c r="V243" s="51"/>
      <c r="W243" s="17">
        <v>2600</v>
      </c>
      <c r="X243" s="12">
        <v>2.96875</v>
      </c>
      <c r="Y243" s="12">
        <v>-1.015625</v>
      </c>
      <c r="Z243" s="12">
        <v>-3.9453130000000001</v>
      </c>
      <c r="AA243" s="12">
        <v>-5.703125</v>
      </c>
      <c r="AB243" s="12">
        <v>-5.5859379999999996</v>
      </c>
      <c r="AC243" s="12">
        <v>-6.7578129999999996</v>
      </c>
      <c r="AD243" s="12">
        <v>-6.5234379999999996</v>
      </c>
      <c r="AE243" s="12">
        <v>-8.984375</v>
      </c>
      <c r="AF243" s="12">
        <v>-8.984375</v>
      </c>
      <c r="AG243" s="12">
        <v>-8.046875</v>
      </c>
      <c r="AH243" s="12" t="s">
        <v>80</v>
      </c>
      <c r="AI243" s="12" t="s">
        <v>80</v>
      </c>
      <c r="AJ243" s="12" t="s">
        <v>80</v>
      </c>
      <c r="AK243" s="12" t="s">
        <v>80</v>
      </c>
      <c r="AL243" s="12" t="s">
        <v>80</v>
      </c>
      <c r="AM243" s="12" t="s">
        <v>80</v>
      </c>
    </row>
    <row r="244" spans="2:39" x14ac:dyDescent="0.25">
      <c r="B244" s="51"/>
      <c r="C244" s="17">
        <v>2800</v>
      </c>
      <c r="D244" s="12">
        <f>IF(_xll.Interp1d(-1,$AQ$55:$AQ$76,$BA$55:$BA$76,$C244)&gt;D$230,'Main Timing'!C16,"LIM")</f>
        <v>2.96875</v>
      </c>
      <c r="E244" s="12">
        <f>IF(_xll.Interp1d(-1,$AQ$55:$AQ$76,$BA$55:$BA$76,$C244)&gt;E$230,'Main Timing'!D16,"LIM")</f>
        <v>-1.015625</v>
      </c>
      <c r="F244" s="12">
        <f>IF(_xll.Interp1d(-1,$AQ$55:$AQ$76,$BA$55:$BA$76,$C244)&gt;F$230,'Main Timing'!E16,"LIM")</f>
        <v>-3.7109380000000001</v>
      </c>
      <c r="G244" s="12">
        <f>IF(_xll.Interp1d(-1,$AQ$55:$AQ$76,$BA$55:$BA$76,$C244)&gt;G$230,'Main Timing'!F16,"LIM")</f>
        <v>-5.8203129999999996</v>
      </c>
      <c r="H244" s="12">
        <f>IF(_xll.Interp1d(-1,$AQ$55:$AQ$76,$BA$55:$BA$76,$C244)&gt;H$230,'Main Timing'!G16,"LIM")</f>
        <v>-6.0546879999999996</v>
      </c>
      <c r="I244" s="12">
        <f>IF(_xll.Interp1d(-1,$AQ$55:$AQ$76,$BA$55:$BA$76,$C244)&gt;I$230,'Main Timing'!H16,"LIM")</f>
        <v>-6.640625</v>
      </c>
      <c r="J244" s="12">
        <f>IF(_xll.Interp1d(-1,$AQ$55:$AQ$76,$BA$55:$BA$76,$C244)&gt;J$230,'Main Timing'!I16,"LIM")</f>
        <v>-6.171875</v>
      </c>
      <c r="K244" s="12">
        <f>IF(_xll.Interp1d(-1,$AQ$55:$AQ$76,$BA$55:$BA$76,$C244)&gt;K$230,'Main Timing'!J16,"LIM")</f>
        <v>-8.515625</v>
      </c>
      <c r="L244" s="12">
        <f>IF(_xll.Interp1d(-1,$AQ$55:$AQ$76,$BA$55:$BA$76,$C244)&gt;L$230,'Main Timing'!K16,"LIM")</f>
        <v>-6.9921879999999996</v>
      </c>
      <c r="M244" s="12">
        <f>IF(_xll.Interp1d(-1,$AQ$55:$AQ$76,$BA$55:$BA$76,$C244)&gt;M$230,'Main Timing'!L16,"LIM")</f>
        <v>-6.9921879999999996</v>
      </c>
      <c r="N244" s="12" t="str">
        <f>IF(_xll.Interp1d(-1,$AQ$55:$AQ$76,$BA$55:$BA$76,$C244)&gt;N$230,'Main Timing'!M16,"LIM")</f>
        <v>LIM</v>
      </c>
      <c r="O244" s="12" t="str">
        <f>IF(_xll.Interp1d(-1,$AQ$55:$AQ$76,$BA$55:$BA$76,$C244)&gt;O$230,'Main Timing'!N16,"LIM")</f>
        <v>LIM</v>
      </c>
      <c r="P244" s="12" t="str">
        <f>IF(_xll.Interp1d(-1,$AQ$55:$AQ$76,$BA$55:$BA$76,$C244)&gt;P$230,'Main Timing'!O16,"LIM")</f>
        <v>LIM</v>
      </c>
      <c r="Q244" s="12" t="str">
        <f>IF(_xll.Interp1d(-1,$AQ$55:$AQ$76,$BA$55:$BA$76,$C244)&gt;Q$230,'Main Timing'!P16,"LIM")</f>
        <v>LIM</v>
      </c>
      <c r="R244" s="12" t="str">
        <f>IF(_xll.Interp1d(-1,$AQ$55:$AQ$76,$BA$55:$BA$76,$C244)&gt;R$230,'Main Timing'!Q16,"LIM")</f>
        <v>LIM</v>
      </c>
      <c r="S244" s="12" t="str">
        <f>IF(_xll.Interp1d(-1,$AQ$55:$AQ$76,$BA$55:$BA$76,$C244)&gt;S$230,'Main Timing'!R16,"LIM")</f>
        <v>LIM</v>
      </c>
      <c r="V244" s="51"/>
      <c r="W244" s="17">
        <v>2800</v>
      </c>
      <c r="X244" s="12">
        <v>2.96875</v>
      </c>
      <c r="Y244" s="12">
        <v>-1.015625</v>
      </c>
      <c r="Z244" s="12">
        <v>-3.7109380000000001</v>
      </c>
      <c r="AA244" s="12">
        <v>-5.8203129999999996</v>
      </c>
      <c r="AB244" s="12">
        <v>-6.0546879999999996</v>
      </c>
      <c r="AC244" s="12">
        <v>-6.640625</v>
      </c>
      <c r="AD244" s="12">
        <v>-6.171875</v>
      </c>
      <c r="AE244" s="12">
        <v>-8.515625</v>
      </c>
      <c r="AF244" s="12">
        <v>-6.9921879999999996</v>
      </c>
      <c r="AG244" s="12">
        <v>-6.9921879999999996</v>
      </c>
      <c r="AH244" s="12" t="s">
        <v>80</v>
      </c>
      <c r="AI244" s="12" t="s">
        <v>80</v>
      </c>
      <c r="AJ244" s="12" t="s">
        <v>80</v>
      </c>
      <c r="AK244" s="12" t="s">
        <v>80</v>
      </c>
      <c r="AL244" s="12" t="s">
        <v>80</v>
      </c>
      <c r="AM244" s="12" t="s">
        <v>80</v>
      </c>
    </row>
    <row r="245" spans="2:39" x14ac:dyDescent="0.25">
      <c r="B245" s="51"/>
      <c r="C245" s="17">
        <v>2900</v>
      </c>
      <c r="D245" s="12">
        <f>IF(_xll.Interp1d(-1,$AQ$55:$AQ$76,$BA$55:$BA$76,$C245)&gt;D$230,'Main Timing'!C17,"LIM")</f>
        <v>-1.953125</v>
      </c>
      <c r="E245" s="12">
        <f>IF(_xll.Interp1d(-1,$AQ$55:$AQ$76,$BA$55:$BA$76,$C245)&gt;E$230,'Main Timing'!D17,"LIM")</f>
        <v>-3.0078130000000001</v>
      </c>
      <c r="F245" s="12">
        <f>IF(_xll.Interp1d(-1,$AQ$55:$AQ$76,$BA$55:$BA$76,$C245)&gt;F$230,'Main Timing'!E17,"LIM")</f>
        <v>-3.4765630000000001</v>
      </c>
      <c r="G245" s="12">
        <f>IF(_xll.Interp1d(-1,$AQ$55:$AQ$76,$BA$55:$BA$76,$C245)&gt;G$230,'Main Timing'!F17,"LIM")</f>
        <v>-4.296875</v>
      </c>
      <c r="H245" s="12">
        <f>IF(_xll.Interp1d(-1,$AQ$55:$AQ$76,$BA$55:$BA$76,$C245)&gt;H$230,'Main Timing'!G17,"LIM")</f>
        <v>-4.4140629999999996</v>
      </c>
      <c r="I245" s="12">
        <f>IF(_xll.Interp1d(-1,$AQ$55:$AQ$76,$BA$55:$BA$76,$C245)&gt;I$230,'Main Timing'!H17,"LIM")</f>
        <v>-5.5859379999999996</v>
      </c>
      <c r="J245" s="12">
        <f>IF(_xll.Interp1d(-1,$AQ$55:$AQ$76,$BA$55:$BA$76,$C245)&gt;J$230,'Main Timing'!I17,"LIM")</f>
        <v>-5.46875</v>
      </c>
      <c r="K245" s="12">
        <f>IF(_xll.Interp1d(-1,$AQ$55:$AQ$76,$BA$55:$BA$76,$C245)&gt;K$230,'Main Timing'!J17,"LIM")</f>
        <v>-6.5234379999999996</v>
      </c>
      <c r="L245" s="12">
        <f>IF(_xll.Interp1d(-1,$AQ$55:$AQ$76,$BA$55:$BA$76,$C245)&gt;L$230,'Main Timing'!K17,"LIM")</f>
        <v>-6.0546879999999996</v>
      </c>
      <c r="M245" s="12">
        <f>IF(_xll.Interp1d(-1,$AQ$55:$AQ$76,$BA$55:$BA$76,$C245)&gt;M$230,'Main Timing'!L17,"LIM")</f>
        <v>-6.0546879999999996</v>
      </c>
      <c r="N245" s="12" t="str">
        <f>IF(_xll.Interp1d(-1,$AQ$55:$AQ$76,$BA$55:$BA$76,$C245)&gt;N$230,'Main Timing'!M17,"LIM")</f>
        <v>LIM</v>
      </c>
      <c r="O245" s="12" t="str">
        <f>IF(_xll.Interp1d(-1,$AQ$55:$AQ$76,$BA$55:$BA$76,$C245)&gt;O$230,'Main Timing'!N17,"LIM")</f>
        <v>LIM</v>
      </c>
      <c r="P245" s="12" t="str">
        <f>IF(_xll.Interp1d(-1,$AQ$55:$AQ$76,$BA$55:$BA$76,$C245)&gt;P$230,'Main Timing'!O17,"LIM")</f>
        <v>LIM</v>
      </c>
      <c r="Q245" s="12" t="str">
        <f>IF(_xll.Interp1d(-1,$AQ$55:$AQ$76,$BA$55:$BA$76,$C245)&gt;Q$230,'Main Timing'!P17,"LIM")</f>
        <v>LIM</v>
      </c>
      <c r="R245" s="12" t="str">
        <f>IF(_xll.Interp1d(-1,$AQ$55:$AQ$76,$BA$55:$BA$76,$C245)&gt;R$230,'Main Timing'!Q17,"LIM")</f>
        <v>LIM</v>
      </c>
      <c r="S245" s="12" t="str">
        <f>IF(_xll.Interp1d(-1,$AQ$55:$AQ$76,$BA$55:$BA$76,$C245)&gt;S$230,'Main Timing'!R17,"LIM")</f>
        <v>LIM</v>
      </c>
      <c r="V245" s="51"/>
      <c r="W245" s="17">
        <v>2900</v>
      </c>
      <c r="X245" s="12">
        <v>-1.953125</v>
      </c>
      <c r="Y245" s="12">
        <v>-3.0078130000000001</v>
      </c>
      <c r="Z245" s="12">
        <v>-3.4765630000000001</v>
      </c>
      <c r="AA245" s="12">
        <v>-4.296875</v>
      </c>
      <c r="AB245" s="12">
        <v>-4.4140629999999996</v>
      </c>
      <c r="AC245" s="12">
        <v>-5.5859379999999996</v>
      </c>
      <c r="AD245" s="12">
        <v>-5.46875</v>
      </c>
      <c r="AE245" s="12">
        <v>-6.5234379999999996</v>
      </c>
      <c r="AF245" s="12">
        <v>-6.0546879999999996</v>
      </c>
      <c r="AG245" s="12">
        <v>-6.0546879999999996</v>
      </c>
      <c r="AH245" s="12" t="s">
        <v>80</v>
      </c>
      <c r="AI245" s="12" t="s">
        <v>80</v>
      </c>
      <c r="AJ245" s="12" t="s">
        <v>80</v>
      </c>
      <c r="AK245" s="12" t="s">
        <v>80</v>
      </c>
      <c r="AL245" s="12" t="s">
        <v>80</v>
      </c>
      <c r="AM245" s="12" t="s">
        <v>80</v>
      </c>
    </row>
    <row r="246" spans="2:39" x14ac:dyDescent="0.25">
      <c r="B246" s="51"/>
      <c r="C246" s="17">
        <v>3000</v>
      </c>
      <c r="D246" s="12">
        <f>IF(_xll.Interp1d(-1,$AQ$55:$AQ$76,$BA$55:$BA$76,$C246)&gt;D$230,'Main Timing'!C18,"LIM")</f>
        <v>-1.015625</v>
      </c>
      <c r="E246" s="12">
        <f>IF(_xll.Interp1d(-1,$AQ$55:$AQ$76,$BA$55:$BA$76,$C246)&gt;E$230,'Main Timing'!D18,"LIM")</f>
        <v>-1.015625</v>
      </c>
      <c r="F246" s="12">
        <f>IF(_xll.Interp1d(-1,$AQ$55:$AQ$76,$BA$55:$BA$76,$C246)&gt;F$230,'Main Timing'!E18,"LIM")</f>
        <v>-1.015625</v>
      </c>
      <c r="G246" s="12">
        <f>IF(_xll.Interp1d(-1,$AQ$55:$AQ$76,$BA$55:$BA$76,$C246)&gt;G$230,'Main Timing'!F18,"LIM")</f>
        <v>-3.0078130000000001</v>
      </c>
      <c r="H246" s="12">
        <f>IF(_xll.Interp1d(-1,$AQ$55:$AQ$76,$BA$55:$BA$76,$C246)&gt;H$230,'Main Timing'!G18,"LIM")</f>
        <v>-3.4765630000000001</v>
      </c>
      <c r="I246" s="12">
        <f>IF(_xll.Interp1d(-1,$AQ$55:$AQ$76,$BA$55:$BA$76,$C246)&gt;I$230,'Main Timing'!H18,"LIM")</f>
        <v>-4.4140629999999996</v>
      </c>
      <c r="J246" s="12">
        <f>IF(_xll.Interp1d(-1,$AQ$55:$AQ$76,$BA$55:$BA$76,$C246)&gt;J$230,'Main Timing'!I18,"LIM")</f>
        <v>-5.1171879999999996</v>
      </c>
      <c r="K246" s="12">
        <f>IF(_xll.Interp1d(-1,$AQ$55:$AQ$76,$BA$55:$BA$76,$C246)&gt;K$230,'Main Timing'!J18,"LIM")</f>
        <v>-6.0546879999999996</v>
      </c>
      <c r="L246" s="12">
        <f>IF(_xll.Interp1d(-1,$AQ$55:$AQ$76,$BA$55:$BA$76,$C246)&gt;L$230,'Main Timing'!K18,"LIM")</f>
        <v>-6.0546879999999996</v>
      </c>
      <c r="M246" s="12">
        <f>IF(_xll.Interp1d(-1,$AQ$55:$AQ$76,$BA$55:$BA$76,$C246)&gt;M$230,'Main Timing'!L18,"LIM")</f>
        <v>-5.46875</v>
      </c>
      <c r="N246" s="12">
        <f>IF(_xll.Interp1d(-1,$AQ$55:$AQ$76,$BA$55:$BA$76,$C246)&gt;N$230,'Main Timing'!M18,"LIM")</f>
        <v>-3.9453130000000001</v>
      </c>
      <c r="O246" s="12" t="str">
        <f>IF(_xll.Interp1d(-1,$AQ$55:$AQ$76,$BA$55:$BA$76,$C246)&gt;O$230,'Main Timing'!N18,"LIM")</f>
        <v>LIM</v>
      </c>
      <c r="P246" s="12" t="str">
        <f>IF(_xll.Interp1d(-1,$AQ$55:$AQ$76,$BA$55:$BA$76,$C246)&gt;P$230,'Main Timing'!O18,"LIM")</f>
        <v>LIM</v>
      </c>
      <c r="Q246" s="12" t="str">
        <f>IF(_xll.Interp1d(-1,$AQ$55:$AQ$76,$BA$55:$BA$76,$C246)&gt;Q$230,'Main Timing'!P18,"LIM")</f>
        <v>LIM</v>
      </c>
      <c r="R246" s="12" t="str">
        <f>IF(_xll.Interp1d(-1,$AQ$55:$AQ$76,$BA$55:$BA$76,$C246)&gt;R$230,'Main Timing'!Q18,"LIM")</f>
        <v>LIM</v>
      </c>
      <c r="S246" s="12" t="str">
        <f>IF(_xll.Interp1d(-1,$AQ$55:$AQ$76,$BA$55:$BA$76,$C246)&gt;S$230,'Main Timing'!R18,"LIM")</f>
        <v>LIM</v>
      </c>
      <c r="V246" s="51"/>
      <c r="W246" s="17">
        <v>3000</v>
      </c>
      <c r="X246" s="12">
        <v>-1.015625</v>
      </c>
      <c r="Y246" s="12">
        <v>-1.015625</v>
      </c>
      <c r="Z246" s="12">
        <v>-1.015625</v>
      </c>
      <c r="AA246" s="12">
        <v>-3.0078130000000001</v>
      </c>
      <c r="AB246" s="12">
        <v>-3.4765630000000001</v>
      </c>
      <c r="AC246" s="12">
        <v>-4.4140629999999996</v>
      </c>
      <c r="AD246" s="12">
        <v>-5.1171879999999996</v>
      </c>
      <c r="AE246" s="12">
        <v>-6.0546879999999996</v>
      </c>
      <c r="AF246" s="12">
        <v>-6.0546879999999996</v>
      </c>
      <c r="AG246" s="12">
        <v>-5.46875</v>
      </c>
      <c r="AH246" s="12">
        <v>-3.9453130000000001</v>
      </c>
      <c r="AI246" s="12" t="s">
        <v>80</v>
      </c>
      <c r="AJ246" s="12" t="s">
        <v>80</v>
      </c>
      <c r="AK246" s="12" t="s">
        <v>80</v>
      </c>
      <c r="AL246" s="12" t="s">
        <v>80</v>
      </c>
      <c r="AM246" s="12" t="s">
        <v>80</v>
      </c>
    </row>
    <row r="247" spans="2:39" x14ac:dyDescent="0.25">
      <c r="B247" s="51"/>
      <c r="C247" s="17">
        <v>3200</v>
      </c>
      <c r="D247" s="12">
        <f>IF(_xll.Interp1d(-1,$AQ$55:$AQ$76,$BA$55:$BA$76,$C247)&gt;D$230,'Main Timing'!C19,"LIM")</f>
        <v>4.9609379999999996</v>
      </c>
      <c r="E247" s="12">
        <f>IF(_xll.Interp1d(-1,$AQ$55:$AQ$76,$BA$55:$BA$76,$C247)&gt;E$230,'Main Timing'!D19,"LIM")</f>
        <v>2.03125</v>
      </c>
      <c r="F247" s="12">
        <f>IF(_xll.Interp1d(-1,$AQ$55:$AQ$76,$BA$55:$BA$76,$C247)&gt;F$230,'Main Timing'!E19,"LIM")</f>
        <v>3.9063000000000001E-2</v>
      </c>
      <c r="G247" s="12">
        <f>IF(_xll.Interp1d(-1,$AQ$55:$AQ$76,$BA$55:$BA$76,$C247)&gt;G$230,'Main Timing'!F19,"LIM")</f>
        <v>-2.0703130000000001</v>
      </c>
      <c r="H247" s="12">
        <f>IF(_xll.Interp1d(-1,$AQ$55:$AQ$76,$BA$55:$BA$76,$C247)&gt;H$230,'Main Timing'!G19,"LIM")</f>
        <v>-3.9453130000000001</v>
      </c>
      <c r="I247" s="12">
        <f>IF(_xll.Interp1d(-1,$AQ$55:$AQ$76,$BA$55:$BA$76,$C247)&gt;I$230,'Main Timing'!H19,"LIM")</f>
        <v>-3.9453130000000001</v>
      </c>
      <c r="J247" s="12">
        <f>IF(_xll.Interp1d(-1,$AQ$55:$AQ$76,$BA$55:$BA$76,$C247)&gt;J$230,'Main Timing'!I19,"LIM")</f>
        <v>-3.9453130000000001</v>
      </c>
      <c r="K247" s="12">
        <f>IF(_xll.Interp1d(-1,$AQ$55:$AQ$76,$BA$55:$BA$76,$C247)&gt;K$230,'Main Timing'!J19,"LIM")</f>
        <v>-3.7109380000000001</v>
      </c>
      <c r="L247" s="12">
        <f>IF(_xll.Interp1d(-1,$AQ$55:$AQ$76,$BA$55:$BA$76,$C247)&gt;L$230,'Main Timing'!K19,"LIM")</f>
        <v>-3.7109380000000001</v>
      </c>
      <c r="M247" s="12">
        <f>IF(_xll.Interp1d(-1,$AQ$55:$AQ$76,$BA$55:$BA$76,$C247)&gt;M$230,'Main Timing'!L19,"LIM")</f>
        <v>-3.4765630000000001</v>
      </c>
      <c r="N247" s="12" t="str">
        <f>IF(_xll.Interp1d(-1,$AQ$55:$AQ$76,$BA$55:$BA$76,$C247)&gt;N$230,'Main Timing'!M19,"LIM")</f>
        <v>LIM</v>
      </c>
      <c r="O247" s="12" t="str">
        <f>IF(_xll.Interp1d(-1,$AQ$55:$AQ$76,$BA$55:$BA$76,$C247)&gt;O$230,'Main Timing'!N19,"LIM")</f>
        <v>LIM</v>
      </c>
      <c r="P247" s="12" t="str">
        <f>IF(_xll.Interp1d(-1,$AQ$55:$AQ$76,$BA$55:$BA$76,$C247)&gt;P$230,'Main Timing'!O19,"LIM")</f>
        <v>LIM</v>
      </c>
      <c r="Q247" s="12" t="str">
        <f>IF(_xll.Interp1d(-1,$AQ$55:$AQ$76,$BA$55:$BA$76,$C247)&gt;Q$230,'Main Timing'!P19,"LIM")</f>
        <v>LIM</v>
      </c>
      <c r="R247" s="12" t="str">
        <f>IF(_xll.Interp1d(-1,$AQ$55:$AQ$76,$BA$55:$BA$76,$C247)&gt;R$230,'Main Timing'!Q19,"LIM")</f>
        <v>LIM</v>
      </c>
      <c r="S247" s="12" t="str">
        <f>IF(_xll.Interp1d(-1,$AQ$55:$AQ$76,$BA$55:$BA$76,$C247)&gt;S$230,'Main Timing'!R19,"LIM")</f>
        <v>LIM</v>
      </c>
      <c r="V247" s="51"/>
      <c r="W247" s="17">
        <v>3200</v>
      </c>
      <c r="X247" s="12">
        <v>4.9609379999999996</v>
      </c>
      <c r="Y247" s="12">
        <v>2.03125</v>
      </c>
      <c r="Z247" s="12">
        <v>3.9063000000000001E-2</v>
      </c>
      <c r="AA247" s="12">
        <v>-2.0703130000000001</v>
      </c>
      <c r="AB247" s="12">
        <v>-3.9453130000000001</v>
      </c>
      <c r="AC247" s="12">
        <v>-3.9453130000000001</v>
      </c>
      <c r="AD247" s="12">
        <v>-3.9453130000000001</v>
      </c>
      <c r="AE247" s="12">
        <v>-3.7109380000000001</v>
      </c>
      <c r="AF247" s="12">
        <v>-3.7109380000000001</v>
      </c>
      <c r="AG247" s="12">
        <v>-3.4765630000000001</v>
      </c>
      <c r="AH247" s="12" t="s">
        <v>80</v>
      </c>
      <c r="AI247" s="12" t="s">
        <v>80</v>
      </c>
      <c r="AJ247" s="12" t="s">
        <v>80</v>
      </c>
      <c r="AK247" s="12" t="s">
        <v>80</v>
      </c>
      <c r="AL247" s="12" t="s">
        <v>80</v>
      </c>
      <c r="AM247" s="12" t="s">
        <v>80</v>
      </c>
    </row>
    <row r="248" spans="2:39" x14ac:dyDescent="0.25">
      <c r="B248" s="51"/>
      <c r="C248" s="17">
        <v>3300</v>
      </c>
      <c r="D248" s="12">
        <f>IF(_xll.Interp1d(-1,$AQ$55:$AQ$76,$BA$55:$BA$76,$C248)&gt;D$230,'Main Timing'!C20,"LIM")</f>
        <v>4.9609379999999996</v>
      </c>
      <c r="E248" s="12">
        <f>IF(_xll.Interp1d(-1,$AQ$55:$AQ$76,$BA$55:$BA$76,$C248)&gt;E$230,'Main Timing'!D20,"LIM")</f>
        <v>2.03125</v>
      </c>
      <c r="F248" s="12">
        <f>IF(_xll.Interp1d(-1,$AQ$55:$AQ$76,$BA$55:$BA$76,$C248)&gt;F$230,'Main Timing'!E20,"LIM")</f>
        <v>3.9063000000000001E-2</v>
      </c>
      <c r="G248" s="12">
        <f>IF(_xll.Interp1d(-1,$AQ$55:$AQ$76,$BA$55:$BA$76,$C248)&gt;G$230,'Main Timing'!F20,"LIM")</f>
        <v>-2.0703130000000001</v>
      </c>
      <c r="H248" s="12">
        <f>IF(_xll.Interp1d(-1,$AQ$55:$AQ$76,$BA$55:$BA$76,$C248)&gt;H$230,'Main Timing'!G20,"LIM")</f>
        <v>-3.9453130000000001</v>
      </c>
      <c r="I248" s="12">
        <f>IF(_xll.Interp1d(-1,$AQ$55:$AQ$76,$BA$55:$BA$76,$C248)&gt;I$230,'Main Timing'!H20,"LIM")</f>
        <v>-3.9453130000000001</v>
      </c>
      <c r="J248" s="12">
        <f>IF(_xll.Interp1d(-1,$AQ$55:$AQ$76,$BA$55:$BA$76,$C248)&gt;J$230,'Main Timing'!I20,"LIM")</f>
        <v>-3.9453130000000001</v>
      </c>
      <c r="K248" s="12">
        <f>IF(_xll.Interp1d(-1,$AQ$55:$AQ$76,$BA$55:$BA$76,$C248)&gt;K$230,'Main Timing'!J20,"LIM")</f>
        <v>-3.9453130000000001</v>
      </c>
      <c r="L248" s="12">
        <f>IF(_xll.Interp1d(-1,$AQ$55:$AQ$76,$BA$55:$BA$76,$C248)&gt;L$230,'Main Timing'!K20,"LIM")</f>
        <v>-3.9453130000000001</v>
      </c>
      <c r="M248" s="12" t="str">
        <f>IF(_xll.Interp1d(-1,$AQ$55:$AQ$76,$BA$55:$BA$76,$C248)&gt;M$230,'Main Timing'!L20,"LIM")</f>
        <v>LIM</v>
      </c>
      <c r="N248" s="12" t="str">
        <f>IF(_xll.Interp1d(-1,$AQ$55:$AQ$76,$BA$55:$BA$76,$C248)&gt;N$230,'Main Timing'!M20,"LIM")</f>
        <v>LIM</v>
      </c>
      <c r="O248" s="12" t="str">
        <f>IF(_xll.Interp1d(-1,$AQ$55:$AQ$76,$BA$55:$BA$76,$C248)&gt;O$230,'Main Timing'!N20,"LIM")</f>
        <v>LIM</v>
      </c>
      <c r="P248" s="12" t="str">
        <f>IF(_xll.Interp1d(-1,$AQ$55:$AQ$76,$BA$55:$BA$76,$C248)&gt;P$230,'Main Timing'!O20,"LIM")</f>
        <v>LIM</v>
      </c>
      <c r="Q248" s="12" t="str">
        <f>IF(_xll.Interp1d(-1,$AQ$55:$AQ$76,$BA$55:$BA$76,$C248)&gt;Q$230,'Main Timing'!P20,"LIM")</f>
        <v>LIM</v>
      </c>
      <c r="R248" s="12" t="str">
        <f>IF(_xll.Interp1d(-1,$AQ$55:$AQ$76,$BA$55:$BA$76,$C248)&gt;R$230,'Main Timing'!Q20,"LIM")</f>
        <v>LIM</v>
      </c>
      <c r="S248" s="12" t="str">
        <f>IF(_xll.Interp1d(-1,$AQ$55:$AQ$76,$BA$55:$BA$76,$C248)&gt;S$230,'Main Timing'!R20,"LIM")</f>
        <v>LIM</v>
      </c>
      <c r="V248" s="51"/>
      <c r="W248" s="17">
        <v>3300</v>
      </c>
      <c r="X248" s="12">
        <v>4.9609379999999996</v>
      </c>
      <c r="Y248" s="12">
        <v>2.03125</v>
      </c>
      <c r="Z248" s="12">
        <v>3.9063000000000001E-2</v>
      </c>
      <c r="AA248" s="12">
        <v>-2.0703130000000001</v>
      </c>
      <c r="AB248" s="12">
        <v>-3.9453130000000001</v>
      </c>
      <c r="AC248" s="12">
        <v>-3.9453130000000001</v>
      </c>
      <c r="AD248" s="12">
        <v>-3.9453130000000001</v>
      </c>
      <c r="AE248" s="12">
        <v>-3.9453130000000001</v>
      </c>
      <c r="AF248" s="12">
        <v>-3.9453130000000001</v>
      </c>
      <c r="AG248" s="12" t="s">
        <v>80</v>
      </c>
      <c r="AH248" s="12" t="s">
        <v>80</v>
      </c>
      <c r="AI248" s="12" t="s">
        <v>80</v>
      </c>
      <c r="AJ248" s="12" t="s">
        <v>80</v>
      </c>
      <c r="AK248" s="12" t="s">
        <v>80</v>
      </c>
      <c r="AL248" s="12" t="s">
        <v>80</v>
      </c>
      <c r="AM248" s="12" t="s">
        <v>80</v>
      </c>
    </row>
    <row r="249" spans="2:39" x14ac:dyDescent="0.25">
      <c r="B249" s="51"/>
      <c r="C249" s="17">
        <v>3500</v>
      </c>
      <c r="D249" s="12">
        <f>IF(_xll.Interp1d(-1,$AQ$55:$AQ$76,$BA$55:$BA$76,$C249)&gt;D$230,'Main Timing'!C21,"LIM")</f>
        <v>4.9609379999999996</v>
      </c>
      <c r="E249" s="12">
        <f>IF(_xll.Interp1d(-1,$AQ$55:$AQ$76,$BA$55:$BA$76,$C249)&gt;E$230,'Main Timing'!D21,"LIM")</f>
        <v>2.03125</v>
      </c>
      <c r="F249" s="12">
        <f>IF(_xll.Interp1d(-1,$AQ$55:$AQ$76,$BA$55:$BA$76,$C249)&gt;F$230,'Main Timing'!E21,"LIM")</f>
        <v>3.9063000000000001E-2</v>
      </c>
      <c r="G249" s="12">
        <f>IF(_xll.Interp1d(-1,$AQ$55:$AQ$76,$BA$55:$BA$76,$C249)&gt;G$230,'Main Timing'!F21,"LIM")</f>
        <v>-2.0703130000000001</v>
      </c>
      <c r="H249" s="12">
        <f>IF(_xll.Interp1d(-1,$AQ$55:$AQ$76,$BA$55:$BA$76,$C249)&gt;H$230,'Main Timing'!G21,"LIM")</f>
        <v>-3.9453130000000001</v>
      </c>
      <c r="I249" s="12">
        <f>IF(_xll.Interp1d(-1,$AQ$55:$AQ$76,$BA$55:$BA$76,$C249)&gt;I$230,'Main Timing'!H21,"LIM")</f>
        <v>-3.828125</v>
      </c>
      <c r="J249" s="12">
        <f>IF(_xll.Interp1d(-1,$AQ$55:$AQ$76,$BA$55:$BA$76,$C249)&gt;J$230,'Main Timing'!I21,"LIM")</f>
        <v>-3.828125</v>
      </c>
      <c r="K249" s="12">
        <f>IF(_xll.Interp1d(-1,$AQ$55:$AQ$76,$BA$55:$BA$76,$C249)&gt;K$230,'Main Timing'!J21,"LIM")</f>
        <v>-3.828125</v>
      </c>
      <c r="L249" s="12" t="str">
        <f>IF(_xll.Interp1d(-1,$AQ$55:$AQ$76,$BA$55:$BA$76,$C249)&gt;L$230,'Main Timing'!K21,"LIM")</f>
        <v>LIM</v>
      </c>
      <c r="M249" s="12" t="str">
        <f>IF(_xll.Interp1d(-1,$AQ$55:$AQ$76,$BA$55:$BA$76,$C249)&gt;M$230,'Main Timing'!L21,"LIM")</f>
        <v>LIM</v>
      </c>
      <c r="N249" s="12" t="str">
        <f>IF(_xll.Interp1d(-1,$AQ$55:$AQ$76,$BA$55:$BA$76,$C249)&gt;N$230,'Main Timing'!M21,"LIM")</f>
        <v>LIM</v>
      </c>
      <c r="O249" s="12" t="str">
        <f>IF(_xll.Interp1d(-1,$AQ$55:$AQ$76,$BA$55:$BA$76,$C249)&gt;O$230,'Main Timing'!N21,"LIM")</f>
        <v>LIM</v>
      </c>
      <c r="P249" s="12" t="str">
        <f>IF(_xll.Interp1d(-1,$AQ$55:$AQ$76,$BA$55:$BA$76,$C249)&gt;P$230,'Main Timing'!O21,"LIM")</f>
        <v>LIM</v>
      </c>
      <c r="Q249" s="12" t="str">
        <f>IF(_xll.Interp1d(-1,$AQ$55:$AQ$76,$BA$55:$BA$76,$C249)&gt;Q$230,'Main Timing'!P21,"LIM")</f>
        <v>LIM</v>
      </c>
      <c r="R249" s="12" t="str">
        <f>IF(_xll.Interp1d(-1,$AQ$55:$AQ$76,$BA$55:$BA$76,$C249)&gt;R$230,'Main Timing'!Q21,"LIM")</f>
        <v>LIM</v>
      </c>
      <c r="S249" s="12" t="str">
        <f>IF(_xll.Interp1d(-1,$AQ$55:$AQ$76,$BA$55:$BA$76,$C249)&gt;S$230,'Main Timing'!R21,"LIM")</f>
        <v>LIM</v>
      </c>
      <c r="V249" s="51"/>
      <c r="W249" s="17">
        <v>3500</v>
      </c>
      <c r="X249" s="12">
        <v>4.9609379999999996</v>
      </c>
      <c r="Y249" s="12">
        <v>2.03125</v>
      </c>
      <c r="Z249" s="12">
        <v>3.9063000000000001E-2</v>
      </c>
      <c r="AA249" s="12">
        <v>-2.0703130000000001</v>
      </c>
      <c r="AB249" s="12">
        <v>-3.9453130000000001</v>
      </c>
      <c r="AC249" s="12">
        <v>-3.828125</v>
      </c>
      <c r="AD249" s="12">
        <v>-3.828125</v>
      </c>
      <c r="AE249" s="12">
        <v>-3.828125</v>
      </c>
      <c r="AF249" s="12" t="s">
        <v>80</v>
      </c>
      <c r="AG249" s="12" t="s">
        <v>80</v>
      </c>
      <c r="AH249" s="12" t="s">
        <v>80</v>
      </c>
      <c r="AI249" s="12" t="s">
        <v>80</v>
      </c>
      <c r="AJ249" s="12" t="s">
        <v>80</v>
      </c>
      <c r="AK249" s="12" t="s">
        <v>80</v>
      </c>
      <c r="AL249" s="12" t="s">
        <v>80</v>
      </c>
      <c r="AM249" s="12" t="s">
        <v>80</v>
      </c>
    </row>
    <row r="251" spans="2:39" ht="15" customHeight="1" x14ac:dyDescent="0.25">
      <c r="B251" s="51" t="s">
        <v>16</v>
      </c>
      <c r="C251" s="51"/>
      <c r="D251" s="50" t="s">
        <v>10</v>
      </c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V251" s="51" t="s">
        <v>16</v>
      </c>
      <c r="W251" s="51"/>
      <c r="X251" s="50" t="s">
        <v>10</v>
      </c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  <c r="AM251" s="50"/>
    </row>
    <row r="252" spans="2:39" x14ac:dyDescent="0.25">
      <c r="B252" s="51"/>
      <c r="C252" s="51"/>
      <c r="D252" s="17">
        <v>0</v>
      </c>
      <c r="E252" s="17">
        <v>10</v>
      </c>
      <c r="F252" s="17">
        <v>20</v>
      </c>
      <c r="G252" s="17">
        <v>30</v>
      </c>
      <c r="H252" s="17">
        <v>45</v>
      </c>
      <c r="I252" s="17">
        <v>55</v>
      </c>
      <c r="J252" s="17">
        <v>65</v>
      </c>
      <c r="K252" s="17">
        <v>75</v>
      </c>
      <c r="L252" s="17">
        <v>85</v>
      </c>
      <c r="M252" s="17">
        <v>95</v>
      </c>
      <c r="N252" s="17">
        <v>110</v>
      </c>
      <c r="O252" s="17">
        <v>120</v>
      </c>
      <c r="P252" s="17">
        <v>125</v>
      </c>
      <c r="Q252" s="17">
        <v>130</v>
      </c>
      <c r="R252" s="17">
        <v>135</v>
      </c>
      <c r="S252" s="17">
        <v>140</v>
      </c>
      <c r="V252" s="51"/>
      <c r="W252" s="51"/>
      <c r="X252" s="17">
        <v>0</v>
      </c>
      <c r="Y252" s="17">
        <v>10</v>
      </c>
      <c r="Z252" s="17">
        <v>20</v>
      </c>
      <c r="AA252" s="17">
        <v>30</v>
      </c>
      <c r="AB252" s="17">
        <v>45</v>
      </c>
      <c r="AC252" s="17">
        <v>55</v>
      </c>
      <c r="AD252" s="17">
        <v>65</v>
      </c>
      <c r="AE252" s="17">
        <v>75</v>
      </c>
      <c r="AF252" s="17">
        <v>85</v>
      </c>
      <c r="AG252" s="17">
        <v>95</v>
      </c>
      <c r="AH252" s="17">
        <v>110</v>
      </c>
      <c r="AI252" s="17">
        <v>120</v>
      </c>
      <c r="AJ252" s="17">
        <v>125</v>
      </c>
      <c r="AK252" s="17">
        <v>130</v>
      </c>
      <c r="AL252" s="17">
        <v>135</v>
      </c>
      <c r="AM252" s="17">
        <v>140</v>
      </c>
    </row>
    <row r="253" spans="2:39" x14ac:dyDescent="0.25">
      <c r="B253" s="51" t="s">
        <v>7</v>
      </c>
      <c r="C253" s="17">
        <v>620</v>
      </c>
      <c r="D253" s="12">
        <f>IF(_xll.Interp1d(-1,$AQ$55:$AQ$76,$BA$55:$BA$76,$C253)&gt;D$252,'Pilot Timing'!C3,"LIM")</f>
        <v>13.007813000000001</v>
      </c>
      <c r="E253" s="12">
        <f>IF(_xll.Interp1d(-1,$AQ$55:$AQ$76,$BA$55:$BA$76,$C253)&gt;E$252,'Pilot Timing'!D3,"LIM")</f>
        <v>13.007813000000001</v>
      </c>
      <c r="F253" s="12">
        <f>IF(_xll.Interp1d(-1,$AQ$55:$AQ$76,$BA$55:$BA$76,$C253)&gt;F$252,'Pilot Timing'!E3,"LIM")</f>
        <v>13.007813000000001</v>
      </c>
      <c r="G253" s="12">
        <f>IF(_xll.Interp1d(-1,$AQ$55:$AQ$76,$BA$55:$BA$76,$C253)&gt;G$252,'Pilot Timing'!F3,"LIM")</f>
        <v>13.945313000000001</v>
      </c>
      <c r="H253" s="12">
        <f>IF(_xll.Interp1d(-1,$AQ$55:$AQ$76,$BA$55:$BA$76,$C253)&gt;H$252,'Pilot Timing'!G3,"LIM")</f>
        <v>13.945313000000001</v>
      </c>
      <c r="I253" s="12">
        <f>IF(_xll.Interp1d(-1,$AQ$55:$AQ$76,$BA$55:$BA$76,$C253)&gt;I$252,'Pilot Timing'!H3,"LIM")</f>
        <v>14.53125</v>
      </c>
      <c r="J253" s="12">
        <f>IF(_xll.Interp1d(-1,$AQ$55:$AQ$76,$BA$55:$BA$76,$C253)&gt;J$252,'Pilot Timing'!I3,"LIM")</f>
        <v>15</v>
      </c>
      <c r="K253" s="12">
        <f>IF(_xll.Interp1d(-1,$AQ$55:$AQ$76,$BA$55:$BA$76,$C253)&gt;K$252,'Pilot Timing'!J3,"LIM")</f>
        <v>18.046875</v>
      </c>
      <c r="L253" s="12">
        <f>IF(_xll.Interp1d(-1,$AQ$55:$AQ$76,$BA$55:$BA$76,$C253)&gt;L$252,'Pilot Timing'!K3,"LIM")</f>
        <v>19.101562999999999</v>
      </c>
      <c r="M253" s="12" t="str">
        <f>IF(_xll.Interp1d(-1,$AQ$55:$AQ$76,$BA$55:$BA$76,$C253)&gt;M$252,'Pilot Timing'!L3,"LIM")</f>
        <v>LIM</v>
      </c>
      <c r="N253" s="12" t="str">
        <f>IF(_xll.Interp1d(-1,$AQ$55:$AQ$76,$BA$55:$BA$76,$C253)&gt;N$252,'Pilot Timing'!M3,"LIM")</f>
        <v>LIM</v>
      </c>
      <c r="O253" s="12" t="str">
        <f>IF(_xll.Interp1d(-1,$AQ$55:$AQ$76,$BA$55:$BA$76,$C253)&gt;O$252,'Pilot Timing'!N3,"LIM")</f>
        <v>LIM</v>
      </c>
      <c r="P253" s="12" t="str">
        <f>IF(_xll.Interp1d(-1,$AQ$55:$AQ$76,$BA$55:$BA$76,$C253)&gt;P$252,'Pilot Timing'!O3,"LIM")</f>
        <v>LIM</v>
      </c>
      <c r="Q253" s="12" t="str">
        <f>IF(_xll.Interp1d(-1,$AQ$55:$AQ$76,$BA$55:$BA$76,$C253)&gt;Q$252,'Pilot Timing'!P3,"LIM")</f>
        <v>LIM</v>
      </c>
      <c r="R253" s="12" t="str">
        <f>IF(_xll.Interp1d(-1,$AQ$55:$AQ$76,$BA$55:$BA$76,$C253)&gt;R$252,'Pilot Timing'!Q3,"LIM")</f>
        <v>LIM</v>
      </c>
      <c r="S253" s="12" t="str">
        <f>IF(_xll.Interp1d(-1,$AQ$55:$AQ$76,$BA$55:$BA$76,$C253)&gt;S$252,'Pilot Timing'!R3,"LIM")</f>
        <v>LIM</v>
      </c>
      <c r="V253" s="51" t="s">
        <v>7</v>
      </c>
      <c r="W253" s="17">
        <v>620</v>
      </c>
      <c r="X253" s="12">
        <v>13.007813000000001</v>
      </c>
      <c r="Y253" s="12">
        <v>13.007813000000001</v>
      </c>
      <c r="Z253" s="12">
        <v>13.007813000000001</v>
      </c>
      <c r="AA253" s="12">
        <v>13.945313000000001</v>
      </c>
      <c r="AB253" s="12">
        <v>13.945313000000001</v>
      </c>
      <c r="AC253" s="12">
        <v>14.53125</v>
      </c>
      <c r="AD253" s="12">
        <v>15</v>
      </c>
      <c r="AE253" s="12">
        <v>18.046875</v>
      </c>
      <c r="AF253" s="12">
        <v>19.101562999999999</v>
      </c>
      <c r="AG253" s="12" t="s">
        <v>80</v>
      </c>
      <c r="AH253" s="12" t="s">
        <v>80</v>
      </c>
      <c r="AI253" s="12" t="s">
        <v>80</v>
      </c>
      <c r="AJ253" s="12" t="s">
        <v>80</v>
      </c>
      <c r="AK253" s="12" t="s">
        <v>80</v>
      </c>
      <c r="AL253" s="12" t="s">
        <v>80</v>
      </c>
      <c r="AM253" s="12" t="s">
        <v>80</v>
      </c>
    </row>
    <row r="254" spans="2:39" x14ac:dyDescent="0.25">
      <c r="B254" s="51"/>
      <c r="C254" s="17">
        <v>650</v>
      </c>
      <c r="D254" s="12">
        <f>IF(_xll.Interp1d(-1,$AQ$55:$AQ$76,$BA$55:$BA$76,$C254)&gt;D$252,'Pilot Timing'!C4,"LIM")</f>
        <v>13.007813000000001</v>
      </c>
      <c r="E254" s="12">
        <f>IF(_xll.Interp1d(-1,$AQ$55:$AQ$76,$BA$55:$BA$76,$C254)&gt;E$252,'Pilot Timing'!D4,"LIM")</f>
        <v>13.007813000000001</v>
      </c>
      <c r="F254" s="12">
        <f>IF(_xll.Interp1d(-1,$AQ$55:$AQ$76,$BA$55:$BA$76,$C254)&gt;F$252,'Pilot Timing'!E4,"LIM")</f>
        <v>13.007813000000001</v>
      </c>
      <c r="G254" s="12">
        <f>IF(_xll.Interp1d(-1,$AQ$55:$AQ$76,$BA$55:$BA$76,$C254)&gt;G$252,'Pilot Timing'!F4,"LIM")</f>
        <v>9.9609380000000005</v>
      </c>
      <c r="H254" s="12">
        <f>IF(_xll.Interp1d(-1,$AQ$55:$AQ$76,$BA$55:$BA$76,$C254)&gt;H$252,'Pilot Timing'!G4,"LIM")</f>
        <v>11.015625</v>
      </c>
      <c r="I254" s="12">
        <f>IF(_xll.Interp1d(-1,$AQ$55:$AQ$76,$BA$55:$BA$76,$C254)&gt;I$252,'Pilot Timing'!H4,"LIM")</f>
        <v>14.53125</v>
      </c>
      <c r="J254" s="12">
        <f>IF(_xll.Interp1d(-1,$AQ$55:$AQ$76,$BA$55:$BA$76,$C254)&gt;J$252,'Pilot Timing'!I4,"LIM")</f>
        <v>15</v>
      </c>
      <c r="K254" s="12">
        <f>IF(_xll.Interp1d(-1,$AQ$55:$AQ$76,$BA$55:$BA$76,$C254)&gt;K$252,'Pilot Timing'!J4,"LIM")</f>
        <v>18.046875</v>
      </c>
      <c r="L254" s="12">
        <f>IF(_xll.Interp1d(-1,$AQ$55:$AQ$76,$BA$55:$BA$76,$C254)&gt;L$252,'Pilot Timing'!K4,"LIM")</f>
        <v>19.101562999999999</v>
      </c>
      <c r="M254" s="12" t="str">
        <f>IF(_xll.Interp1d(-1,$AQ$55:$AQ$76,$BA$55:$BA$76,$C254)&gt;M$252,'Pilot Timing'!L4,"LIM")</f>
        <v>LIM</v>
      </c>
      <c r="N254" s="12" t="str">
        <f>IF(_xll.Interp1d(-1,$AQ$55:$AQ$76,$BA$55:$BA$76,$C254)&gt;N$252,'Pilot Timing'!M4,"LIM")</f>
        <v>LIM</v>
      </c>
      <c r="O254" s="12" t="str">
        <f>IF(_xll.Interp1d(-1,$AQ$55:$AQ$76,$BA$55:$BA$76,$C254)&gt;O$252,'Pilot Timing'!N4,"LIM")</f>
        <v>LIM</v>
      </c>
      <c r="P254" s="12" t="str">
        <f>IF(_xll.Interp1d(-1,$AQ$55:$AQ$76,$BA$55:$BA$76,$C254)&gt;P$252,'Pilot Timing'!O4,"LIM")</f>
        <v>LIM</v>
      </c>
      <c r="Q254" s="12" t="str">
        <f>IF(_xll.Interp1d(-1,$AQ$55:$AQ$76,$BA$55:$BA$76,$C254)&gt;Q$252,'Pilot Timing'!P4,"LIM")</f>
        <v>LIM</v>
      </c>
      <c r="R254" s="12" t="str">
        <f>IF(_xll.Interp1d(-1,$AQ$55:$AQ$76,$BA$55:$BA$76,$C254)&gt;R$252,'Pilot Timing'!Q4,"LIM")</f>
        <v>LIM</v>
      </c>
      <c r="S254" s="12" t="str">
        <f>IF(_xll.Interp1d(-1,$AQ$55:$AQ$76,$BA$55:$BA$76,$C254)&gt;S$252,'Pilot Timing'!R4,"LIM")</f>
        <v>LIM</v>
      </c>
      <c r="V254" s="51"/>
      <c r="W254" s="17">
        <v>650</v>
      </c>
      <c r="X254" s="12">
        <v>13.007813000000001</v>
      </c>
      <c r="Y254" s="12">
        <v>13.007813000000001</v>
      </c>
      <c r="Z254" s="12">
        <v>13.007813000000001</v>
      </c>
      <c r="AA254" s="12">
        <v>9.9609380000000005</v>
      </c>
      <c r="AB254" s="12">
        <v>11.015625</v>
      </c>
      <c r="AC254" s="12">
        <v>14.53125</v>
      </c>
      <c r="AD254" s="12">
        <v>15</v>
      </c>
      <c r="AE254" s="12">
        <v>18.046875</v>
      </c>
      <c r="AF254" s="12">
        <v>19.101562999999999</v>
      </c>
      <c r="AG254" s="12" t="s">
        <v>80</v>
      </c>
      <c r="AH254" s="12" t="s">
        <v>80</v>
      </c>
      <c r="AI254" s="12" t="s">
        <v>80</v>
      </c>
      <c r="AJ254" s="12" t="s">
        <v>80</v>
      </c>
      <c r="AK254" s="12" t="s">
        <v>80</v>
      </c>
      <c r="AL254" s="12" t="s">
        <v>80</v>
      </c>
      <c r="AM254" s="12" t="s">
        <v>80</v>
      </c>
    </row>
    <row r="255" spans="2:39" x14ac:dyDescent="0.25">
      <c r="B255" s="51"/>
      <c r="C255" s="17">
        <v>800</v>
      </c>
      <c r="D255" s="12">
        <f>IF(_xll.Interp1d(-1,$AQ$55:$AQ$76,$BA$55:$BA$76,$C255)&gt;D$252,'Pilot Timing'!C5,"LIM")</f>
        <v>13.007813000000001</v>
      </c>
      <c r="E255" s="12">
        <f>IF(_xll.Interp1d(-1,$AQ$55:$AQ$76,$BA$55:$BA$76,$C255)&gt;E$252,'Pilot Timing'!D5,"LIM")</f>
        <v>13.007813000000001</v>
      </c>
      <c r="F255" s="12">
        <f>IF(_xll.Interp1d(-1,$AQ$55:$AQ$76,$BA$55:$BA$76,$C255)&gt;F$252,'Pilot Timing'!E5,"LIM")</f>
        <v>13.007813000000001</v>
      </c>
      <c r="G255" s="12">
        <f>IF(_xll.Interp1d(-1,$AQ$55:$AQ$76,$BA$55:$BA$76,$C255)&gt;G$252,'Pilot Timing'!F5,"LIM")</f>
        <v>9.9609380000000005</v>
      </c>
      <c r="H255" s="12">
        <f>IF(_xll.Interp1d(-1,$AQ$55:$AQ$76,$BA$55:$BA$76,$C255)&gt;H$252,'Pilot Timing'!G5,"LIM")</f>
        <v>9.9609380000000005</v>
      </c>
      <c r="I255" s="12">
        <f>IF(_xll.Interp1d(-1,$AQ$55:$AQ$76,$BA$55:$BA$76,$C255)&gt;I$252,'Pilot Timing'!H5,"LIM")</f>
        <v>13.945313000000001</v>
      </c>
      <c r="J255" s="12">
        <f>IF(_xll.Interp1d(-1,$AQ$55:$AQ$76,$BA$55:$BA$76,$C255)&gt;J$252,'Pilot Timing'!I5,"LIM")</f>
        <v>13.945313000000001</v>
      </c>
      <c r="K255" s="12">
        <f>IF(_xll.Interp1d(-1,$AQ$55:$AQ$76,$BA$55:$BA$76,$C255)&gt;K$252,'Pilot Timing'!J5,"LIM")</f>
        <v>18.046875</v>
      </c>
      <c r="L255" s="12">
        <f>IF(_xll.Interp1d(-1,$AQ$55:$AQ$76,$BA$55:$BA$76,$C255)&gt;L$252,'Pilot Timing'!K5,"LIM")</f>
        <v>20.15625</v>
      </c>
      <c r="M255" s="12" t="str">
        <f>IF(_xll.Interp1d(-1,$AQ$55:$AQ$76,$BA$55:$BA$76,$C255)&gt;M$252,'Pilot Timing'!L5,"LIM")</f>
        <v>LIM</v>
      </c>
      <c r="N255" s="12" t="str">
        <f>IF(_xll.Interp1d(-1,$AQ$55:$AQ$76,$BA$55:$BA$76,$C255)&gt;N$252,'Pilot Timing'!M5,"LIM")</f>
        <v>LIM</v>
      </c>
      <c r="O255" s="12" t="str">
        <f>IF(_xll.Interp1d(-1,$AQ$55:$AQ$76,$BA$55:$BA$76,$C255)&gt;O$252,'Pilot Timing'!N5,"LIM")</f>
        <v>LIM</v>
      </c>
      <c r="P255" s="12" t="str">
        <f>IF(_xll.Interp1d(-1,$AQ$55:$AQ$76,$BA$55:$BA$76,$C255)&gt;P$252,'Pilot Timing'!O5,"LIM")</f>
        <v>LIM</v>
      </c>
      <c r="Q255" s="12" t="str">
        <f>IF(_xll.Interp1d(-1,$AQ$55:$AQ$76,$BA$55:$BA$76,$C255)&gt;Q$252,'Pilot Timing'!P5,"LIM")</f>
        <v>LIM</v>
      </c>
      <c r="R255" s="12" t="str">
        <f>IF(_xll.Interp1d(-1,$AQ$55:$AQ$76,$BA$55:$BA$76,$C255)&gt;R$252,'Pilot Timing'!Q5,"LIM")</f>
        <v>LIM</v>
      </c>
      <c r="S255" s="12" t="str">
        <f>IF(_xll.Interp1d(-1,$AQ$55:$AQ$76,$BA$55:$BA$76,$C255)&gt;S$252,'Pilot Timing'!R5,"LIM")</f>
        <v>LIM</v>
      </c>
      <c r="V255" s="51"/>
      <c r="W255" s="17">
        <v>800</v>
      </c>
      <c r="X255" s="12">
        <v>13.007813000000001</v>
      </c>
      <c r="Y255" s="12">
        <v>13.007813000000001</v>
      </c>
      <c r="Z255" s="12">
        <v>13.007813000000001</v>
      </c>
      <c r="AA255" s="12">
        <v>9.9609380000000005</v>
      </c>
      <c r="AB255" s="12">
        <v>9.9609380000000005</v>
      </c>
      <c r="AC255" s="12">
        <v>13.945313000000001</v>
      </c>
      <c r="AD255" s="12">
        <v>13.945313000000001</v>
      </c>
      <c r="AE255" s="12">
        <v>18.046875</v>
      </c>
      <c r="AF255" s="12">
        <v>20.15625</v>
      </c>
      <c r="AG255" s="12" t="s">
        <v>80</v>
      </c>
      <c r="AH255" s="12" t="s">
        <v>80</v>
      </c>
      <c r="AI255" s="12" t="s">
        <v>80</v>
      </c>
      <c r="AJ255" s="12" t="s">
        <v>80</v>
      </c>
      <c r="AK255" s="12" t="s">
        <v>80</v>
      </c>
      <c r="AL255" s="12" t="s">
        <v>80</v>
      </c>
      <c r="AM255" s="12" t="s">
        <v>80</v>
      </c>
    </row>
    <row r="256" spans="2:39" x14ac:dyDescent="0.25">
      <c r="B256" s="51"/>
      <c r="C256" s="17">
        <v>1000</v>
      </c>
      <c r="D256" s="12">
        <f>IF(_xll.Interp1d(-1,$AQ$55:$AQ$76,$BA$55:$BA$76,$C256)&gt;D$252,'Pilot Timing'!C6,"LIM")</f>
        <v>9.9609380000000005</v>
      </c>
      <c r="E256" s="12">
        <f>IF(_xll.Interp1d(-1,$AQ$55:$AQ$76,$BA$55:$BA$76,$C256)&gt;E$252,'Pilot Timing'!D6,"LIM")</f>
        <v>9.9609380000000005</v>
      </c>
      <c r="F256" s="12">
        <f>IF(_xll.Interp1d(-1,$AQ$55:$AQ$76,$BA$55:$BA$76,$C256)&gt;F$252,'Pilot Timing'!E6,"LIM")</f>
        <v>9.9609380000000005</v>
      </c>
      <c r="G256" s="12">
        <f>IF(_xll.Interp1d(-1,$AQ$55:$AQ$76,$BA$55:$BA$76,$C256)&gt;G$252,'Pilot Timing'!F6,"LIM")</f>
        <v>9.9609380000000005</v>
      </c>
      <c r="H256" s="12">
        <f>IF(_xll.Interp1d(-1,$AQ$55:$AQ$76,$BA$55:$BA$76,$C256)&gt;H$252,'Pilot Timing'!G6,"LIM")</f>
        <v>9.9609380000000005</v>
      </c>
      <c r="I256" s="12">
        <f>IF(_xll.Interp1d(-1,$AQ$55:$AQ$76,$BA$55:$BA$76,$C256)&gt;I$252,'Pilot Timing'!H6,"LIM")</f>
        <v>13.945313000000001</v>
      </c>
      <c r="J256" s="12">
        <f>IF(_xll.Interp1d(-1,$AQ$55:$AQ$76,$BA$55:$BA$76,$C256)&gt;J$252,'Pilot Timing'!I6,"LIM")</f>
        <v>13.945313000000001</v>
      </c>
      <c r="K256" s="12">
        <f>IF(_xll.Interp1d(-1,$AQ$55:$AQ$76,$BA$55:$BA$76,$C256)&gt;K$252,'Pilot Timing'!J6,"LIM")</f>
        <v>18.046875</v>
      </c>
      <c r="L256" s="12">
        <f>IF(_xll.Interp1d(-1,$AQ$55:$AQ$76,$BA$55:$BA$76,$C256)&gt;L$252,'Pilot Timing'!K6,"LIM")</f>
        <v>20.976562999999999</v>
      </c>
      <c r="M256" s="12">
        <f>IF(_xll.Interp1d(-1,$AQ$55:$AQ$76,$BA$55:$BA$76,$C256)&gt;M$252,'Pilot Timing'!L6,"LIM")</f>
        <v>20.976562999999999</v>
      </c>
      <c r="N256" s="12" t="str">
        <f>IF(_xll.Interp1d(-1,$AQ$55:$AQ$76,$BA$55:$BA$76,$C256)&gt;N$252,'Pilot Timing'!M6,"LIM")</f>
        <v>LIM</v>
      </c>
      <c r="O256" s="12" t="str">
        <f>IF(_xll.Interp1d(-1,$AQ$55:$AQ$76,$BA$55:$BA$76,$C256)&gt;O$252,'Pilot Timing'!N6,"LIM")</f>
        <v>LIM</v>
      </c>
      <c r="P256" s="12" t="str">
        <f>IF(_xll.Interp1d(-1,$AQ$55:$AQ$76,$BA$55:$BA$76,$C256)&gt;P$252,'Pilot Timing'!O6,"LIM")</f>
        <v>LIM</v>
      </c>
      <c r="Q256" s="12" t="str">
        <f>IF(_xll.Interp1d(-1,$AQ$55:$AQ$76,$BA$55:$BA$76,$C256)&gt;Q$252,'Pilot Timing'!P6,"LIM")</f>
        <v>LIM</v>
      </c>
      <c r="R256" s="12" t="str">
        <f>IF(_xll.Interp1d(-1,$AQ$55:$AQ$76,$BA$55:$BA$76,$C256)&gt;R$252,'Pilot Timing'!Q6,"LIM")</f>
        <v>LIM</v>
      </c>
      <c r="S256" s="12" t="str">
        <f>IF(_xll.Interp1d(-1,$AQ$55:$AQ$76,$BA$55:$BA$76,$C256)&gt;S$252,'Pilot Timing'!R6,"LIM")</f>
        <v>LIM</v>
      </c>
      <c r="V256" s="51"/>
      <c r="W256" s="17">
        <v>1000</v>
      </c>
      <c r="X256" s="12">
        <v>9.9609380000000005</v>
      </c>
      <c r="Y256" s="12">
        <v>9.9609380000000005</v>
      </c>
      <c r="Z256" s="12">
        <v>9.9609380000000005</v>
      </c>
      <c r="AA256" s="12">
        <v>9.9609380000000005</v>
      </c>
      <c r="AB256" s="12">
        <v>9.9609380000000005</v>
      </c>
      <c r="AC256" s="12">
        <v>13.945313000000001</v>
      </c>
      <c r="AD256" s="12">
        <v>13.945313000000001</v>
      </c>
      <c r="AE256" s="12">
        <v>18.046875</v>
      </c>
      <c r="AF256" s="12">
        <v>20.976562999999999</v>
      </c>
      <c r="AG256" s="12">
        <v>20.976562999999999</v>
      </c>
      <c r="AH256" s="12" t="s">
        <v>80</v>
      </c>
      <c r="AI256" s="12" t="s">
        <v>80</v>
      </c>
      <c r="AJ256" s="12" t="s">
        <v>80</v>
      </c>
      <c r="AK256" s="12" t="s">
        <v>80</v>
      </c>
      <c r="AL256" s="12" t="s">
        <v>80</v>
      </c>
      <c r="AM256" s="12" t="s">
        <v>80</v>
      </c>
    </row>
    <row r="257" spans="2:39" x14ac:dyDescent="0.25">
      <c r="B257" s="51"/>
      <c r="C257" s="17">
        <v>1200</v>
      </c>
      <c r="D257" s="12">
        <f>IF(_xll.Interp1d(-1,$AQ$55:$AQ$76,$BA$55:$BA$76,$C257)&gt;D$252,'Pilot Timing'!C7,"LIM")</f>
        <v>9.4921880000000005</v>
      </c>
      <c r="E257" s="12">
        <f>IF(_xll.Interp1d(-1,$AQ$55:$AQ$76,$BA$55:$BA$76,$C257)&gt;E$252,'Pilot Timing'!D7,"LIM")</f>
        <v>9.4921880000000005</v>
      </c>
      <c r="F257" s="12">
        <f>IF(_xll.Interp1d(-1,$AQ$55:$AQ$76,$BA$55:$BA$76,$C257)&gt;F$252,'Pilot Timing'!E7,"LIM")</f>
        <v>9.4921880000000005</v>
      </c>
      <c r="G257" s="12">
        <f>IF(_xll.Interp1d(-1,$AQ$55:$AQ$76,$BA$55:$BA$76,$C257)&gt;G$252,'Pilot Timing'!F7,"LIM")</f>
        <v>9.9609380000000005</v>
      </c>
      <c r="H257" s="12">
        <f>IF(_xll.Interp1d(-1,$AQ$55:$AQ$76,$BA$55:$BA$76,$C257)&gt;H$252,'Pilot Timing'!G7,"LIM")</f>
        <v>11.015625</v>
      </c>
      <c r="I257" s="12">
        <f>IF(_xll.Interp1d(-1,$AQ$55:$AQ$76,$BA$55:$BA$76,$C257)&gt;I$252,'Pilot Timing'!H7,"LIM")</f>
        <v>13.007813000000001</v>
      </c>
      <c r="J257" s="12">
        <f>IF(_xll.Interp1d(-1,$AQ$55:$AQ$76,$BA$55:$BA$76,$C257)&gt;J$252,'Pilot Timing'!I7,"LIM")</f>
        <v>13.945313000000001</v>
      </c>
      <c r="K257" s="12">
        <f>IF(_xll.Interp1d(-1,$AQ$55:$AQ$76,$BA$55:$BA$76,$C257)&gt;K$252,'Pilot Timing'!J7,"LIM")</f>
        <v>18.046875</v>
      </c>
      <c r="L257" s="12">
        <f>IF(_xll.Interp1d(-1,$AQ$55:$AQ$76,$BA$55:$BA$76,$C257)&gt;L$252,'Pilot Timing'!K7,"LIM")</f>
        <v>20.976562999999999</v>
      </c>
      <c r="M257" s="12">
        <f>IF(_xll.Interp1d(-1,$AQ$55:$AQ$76,$BA$55:$BA$76,$C257)&gt;M$252,'Pilot Timing'!L7,"LIM")</f>
        <v>20.976562999999999</v>
      </c>
      <c r="N257" s="12" t="str">
        <f>IF(_xll.Interp1d(-1,$AQ$55:$AQ$76,$BA$55:$BA$76,$C257)&gt;N$252,'Pilot Timing'!M7,"LIM")</f>
        <v>LIM</v>
      </c>
      <c r="O257" s="12" t="str">
        <f>IF(_xll.Interp1d(-1,$AQ$55:$AQ$76,$BA$55:$BA$76,$C257)&gt;O$252,'Pilot Timing'!N7,"LIM")</f>
        <v>LIM</v>
      </c>
      <c r="P257" s="12" t="str">
        <f>IF(_xll.Interp1d(-1,$AQ$55:$AQ$76,$BA$55:$BA$76,$C257)&gt;P$252,'Pilot Timing'!O7,"LIM")</f>
        <v>LIM</v>
      </c>
      <c r="Q257" s="12" t="str">
        <f>IF(_xll.Interp1d(-1,$AQ$55:$AQ$76,$BA$55:$BA$76,$C257)&gt;Q$252,'Pilot Timing'!P7,"LIM")</f>
        <v>LIM</v>
      </c>
      <c r="R257" s="12" t="str">
        <f>IF(_xll.Interp1d(-1,$AQ$55:$AQ$76,$BA$55:$BA$76,$C257)&gt;R$252,'Pilot Timing'!Q7,"LIM")</f>
        <v>LIM</v>
      </c>
      <c r="S257" s="12" t="str">
        <f>IF(_xll.Interp1d(-1,$AQ$55:$AQ$76,$BA$55:$BA$76,$C257)&gt;S$252,'Pilot Timing'!R7,"LIM")</f>
        <v>LIM</v>
      </c>
      <c r="V257" s="51"/>
      <c r="W257" s="17">
        <v>1200</v>
      </c>
      <c r="X257" s="12">
        <v>9.4921880000000005</v>
      </c>
      <c r="Y257" s="12">
        <v>9.4921880000000005</v>
      </c>
      <c r="Z257" s="12">
        <v>9.4921880000000005</v>
      </c>
      <c r="AA257" s="12">
        <v>9.9609380000000005</v>
      </c>
      <c r="AB257" s="12">
        <v>11.015625</v>
      </c>
      <c r="AC257" s="12">
        <v>13.007813000000001</v>
      </c>
      <c r="AD257" s="12">
        <v>13.945313000000001</v>
      </c>
      <c r="AE257" s="12">
        <v>18.046875</v>
      </c>
      <c r="AF257" s="12">
        <v>20.976562999999999</v>
      </c>
      <c r="AG257" s="12">
        <v>20.976562999999999</v>
      </c>
      <c r="AH257" s="12" t="s">
        <v>80</v>
      </c>
      <c r="AI257" s="12" t="s">
        <v>80</v>
      </c>
      <c r="AJ257" s="12" t="s">
        <v>80</v>
      </c>
      <c r="AK257" s="12" t="s">
        <v>80</v>
      </c>
      <c r="AL257" s="12" t="s">
        <v>80</v>
      </c>
      <c r="AM257" s="12" t="s">
        <v>80</v>
      </c>
    </row>
    <row r="258" spans="2:39" x14ac:dyDescent="0.25">
      <c r="B258" s="51"/>
      <c r="C258" s="17">
        <v>1400</v>
      </c>
      <c r="D258" s="12">
        <f>IF(_xll.Interp1d(-1,$AQ$55:$AQ$76,$BA$55:$BA$76,$C258)&gt;D$252,'Pilot Timing'!C8,"LIM")</f>
        <v>9.4921880000000005</v>
      </c>
      <c r="E258" s="12">
        <f>IF(_xll.Interp1d(-1,$AQ$55:$AQ$76,$BA$55:$BA$76,$C258)&gt;E$252,'Pilot Timing'!D8,"LIM")</f>
        <v>9.4921880000000005</v>
      </c>
      <c r="F258" s="12">
        <f>IF(_xll.Interp1d(-1,$AQ$55:$AQ$76,$BA$55:$BA$76,$C258)&gt;F$252,'Pilot Timing'!E8,"LIM")</f>
        <v>9.9609380000000005</v>
      </c>
      <c r="G258" s="12">
        <f>IF(_xll.Interp1d(-1,$AQ$55:$AQ$76,$BA$55:$BA$76,$C258)&gt;G$252,'Pilot Timing'!F8,"LIM")</f>
        <v>10.898438000000001</v>
      </c>
      <c r="H258" s="12">
        <f>IF(_xll.Interp1d(-1,$AQ$55:$AQ$76,$BA$55:$BA$76,$C258)&gt;H$252,'Pilot Timing'!G8,"LIM")</f>
        <v>11.601563000000001</v>
      </c>
      <c r="I258" s="12">
        <f>IF(_xll.Interp1d(-1,$AQ$55:$AQ$76,$BA$55:$BA$76,$C258)&gt;I$252,'Pilot Timing'!H8,"LIM")</f>
        <v>14.53125</v>
      </c>
      <c r="J258" s="12">
        <f>IF(_xll.Interp1d(-1,$AQ$55:$AQ$76,$BA$55:$BA$76,$C258)&gt;J$252,'Pilot Timing'!I8,"LIM")</f>
        <v>16.992187999999999</v>
      </c>
      <c r="K258" s="12">
        <f>IF(_xll.Interp1d(-1,$AQ$55:$AQ$76,$BA$55:$BA$76,$C258)&gt;K$252,'Pilot Timing'!J8,"LIM")</f>
        <v>22.03125</v>
      </c>
      <c r="L258" s="12">
        <f>IF(_xll.Interp1d(-1,$AQ$55:$AQ$76,$BA$55:$BA$76,$C258)&gt;L$252,'Pilot Timing'!K8,"LIM")</f>
        <v>22.03125</v>
      </c>
      <c r="M258" s="12">
        <f>IF(_xll.Interp1d(-1,$AQ$55:$AQ$76,$BA$55:$BA$76,$C258)&gt;M$252,'Pilot Timing'!L8,"LIM")</f>
        <v>22.03125</v>
      </c>
      <c r="N258" s="12">
        <f>IF(_xll.Interp1d(-1,$AQ$55:$AQ$76,$BA$55:$BA$76,$C258)&gt;N$252,'Pilot Timing'!M8,"LIM")</f>
        <v>22.03125</v>
      </c>
      <c r="O258" s="12" t="str">
        <f>IF(_xll.Interp1d(-1,$AQ$55:$AQ$76,$BA$55:$BA$76,$C258)&gt;O$252,'Pilot Timing'!N8,"LIM")</f>
        <v>LIM</v>
      </c>
      <c r="P258" s="12" t="str">
        <f>IF(_xll.Interp1d(-1,$AQ$55:$AQ$76,$BA$55:$BA$76,$C258)&gt;P$252,'Pilot Timing'!O8,"LIM")</f>
        <v>LIM</v>
      </c>
      <c r="Q258" s="12" t="str">
        <f>IF(_xll.Interp1d(-1,$AQ$55:$AQ$76,$BA$55:$BA$76,$C258)&gt;Q$252,'Pilot Timing'!P8,"LIM")</f>
        <v>LIM</v>
      </c>
      <c r="R258" s="12" t="str">
        <f>IF(_xll.Interp1d(-1,$AQ$55:$AQ$76,$BA$55:$BA$76,$C258)&gt;R$252,'Pilot Timing'!Q8,"LIM")</f>
        <v>LIM</v>
      </c>
      <c r="S258" s="12" t="str">
        <f>IF(_xll.Interp1d(-1,$AQ$55:$AQ$76,$BA$55:$BA$76,$C258)&gt;S$252,'Pilot Timing'!R8,"LIM")</f>
        <v>LIM</v>
      </c>
      <c r="V258" s="51"/>
      <c r="W258" s="17">
        <v>1400</v>
      </c>
      <c r="X258" s="12">
        <v>9.4921880000000005</v>
      </c>
      <c r="Y258" s="12">
        <v>9.4921880000000005</v>
      </c>
      <c r="Z258" s="12">
        <v>9.9609380000000005</v>
      </c>
      <c r="AA258" s="12">
        <v>10.898438000000001</v>
      </c>
      <c r="AB258" s="12">
        <v>11.601563000000001</v>
      </c>
      <c r="AC258" s="12">
        <v>14.53125</v>
      </c>
      <c r="AD258" s="12">
        <v>16.992187999999999</v>
      </c>
      <c r="AE258" s="12">
        <v>22.03125</v>
      </c>
      <c r="AF258" s="12">
        <v>22.03125</v>
      </c>
      <c r="AG258" s="12">
        <v>22.03125</v>
      </c>
      <c r="AH258" s="12">
        <v>22.03125</v>
      </c>
      <c r="AI258" s="12" t="s">
        <v>80</v>
      </c>
      <c r="AJ258" s="12" t="s">
        <v>80</v>
      </c>
      <c r="AK258" s="12" t="s">
        <v>80</v>
      </c>
      <c r="AL258" s="12" t="s">
        <v>80</v>
      </c>
      <c r="AM258" s="12" t="s">
        <v>80</v>
      </c>
    </row>
    <row r="259" spans="2:39" x14ac:dyDescent="0.25">
      <c r="B259" s="51"/>
      <c r="C259" s="17">
        <v>1550</v>
      </c>
      <c r="D259" s="12">
        <f>IF(_xll.Interp1d(-1,$AQ$55:$AQ$76,$BA$55:$BA$76,$C259)&gt;D$252,'Pilot Timing'!C9,"LIM")</f>
        <v>9.4921880000000005</v>
      </c>
      <c r="E259" s="12">
        <f>IF(_xll.Interp1d(-1,$AQ$55:$AQ$76,$BA$55:$BA$76,$C259)&gt;E$252,'Pilot Timing'!D9,"LIM")</f>
        <v>9.4921880000000005</v>
      </c>
      <c r="F259" s="12">
        <f>IF(_xll.Interp1d(-1,$AQ$55:$AQ$76,$BA$55:$BA$76,$C259)&gt;F$252,'Pilot Timing'!E9,"LIM")</f>
        <v>9.4921880000000005</v>
      </c>
      <c r="G259" s="12">
        <f>IF(_xll.Interp1d(-1,$AQ$55:$AQ$76,$BA$55:$BA$76,$C259)&gt;G$252,'Pilot Timing'!F9,"LIM")</f>
        <v>9.9609380000000005</v>
      </c>
      <c r="H259" s="12">
        <f>IF(_xll.Interp1d(-1,$AQ$55:$AQ$76,$BA$55:$BA$76,$C259)&gt;H$252,'Pilot Timing'!G9,"LIM")</f>
        <v>11.953125</v>
      </c>
      <c r="I259" s="12">
        <f>IF(_xll.Interp1d(-1,$AQ$55:$AQ$76,$BA$55:$BA$76,$C259)&gt;I$252,'Pilot Timing'!H9,"LIM")</f>
        <v>18.046875</v>
      </c>
      <c r="J259" s="12">
        <f>IF(_xll.Interp1d(-1,$AQ$55:$AQ$76,$BA$55:$BA$76,$C259)&gt;J$252,'Pilot Timing'!I9,"LIM")</f>
        <v>22.96875</v>
      </c>
      <c r="K259" s="12">
        <f>IF(_xll.Interp1d(-1,$AQ$55:$AQ$76,$BA$55:$BA$76,$C259)&gt;K$252,'Pilot Timing'!J9,"LIM")</f>
        <v>26.015625</v>
      </c>
      <c r="L259" s="12">
        <f>IF(_xll.Interp1d(-1,$AQ$55:$AQ$76,$BA$55:$BA$76,$C259)&gt;L$252,'Pilot Timing'!K9,"LIM")</f>
        <v>26.015625</v>
      </c>
      <c r="M259" s="12">
        <f>IF(_xll.Interp1d(-1,$AQ$55:$AQ$76,$BA$55:$BA$76,$C259)&gt;M$252,'Pilot Timing'!L9,"LIM")</f>
        <v>26.015625</v>
      </c>
      <c r="N259" s="12">
        <f>IF(_xll.Interp1d(-1,$AQ$55:$AQ$76,$BA$55:$BA$76,$C259)&gt;N$252,'Pilot Timing'!M9,"LIM")</f>
        <v>30</v>
      </c>
      <c r="O259" s="12" t="str">
        <f>IF(_xll.Interp1d(-1,$AQ$55:$AQ$76,$BA$55:$BA$76,$C259)&gt;O$252,'Pilot Timing'!N9,"LIM")</f>
        <v>LIM</v>
      </c>
      <c r="P259" s="12" t="str">
        <f>IF(_xll.Interp1d(-1,$AQ$55:$AQ$76,$BA$55:$BA$76,$C259)&gt;P$252,'Pilot Timing'!O9,"LIM")</f>
        <v>LIM</v>
      </c>
      <c r="Q259" s="12" t="str">
        <f>IF(_xll.Interp1d(-1,$AQ$55:$AQ$76,$BA$55:$BA$76,$C259)&gt;Q$252,'Pilot Timing'!P9,"LIM")</f>
        <v>LIM</v>
      </c>
      <c r="R259" s="12" t="str">
        <f>IF(_xll.Interp1d(-1,$AQ$55:$AQ$76,$BA$55:$BA$76,$C259)&gt;R$252,'Pilot Timing'!Q9,"LIM")</f>
        <v>LIM</v>
      </c>
      <c r="S259" s="12" t="str">
        <f>IF(_xll.Interp1d(-1,$AQ$55:$AQ$76,$BA$55:$BA$76,$C259)&gt;S$252,'Pilot Timing'!R9,"LIM")</f>
        <v>LIM</v>
      </c>
      <c r="V259" s="51"/>
      <c r="W259" s="17">
        <v>1550</v>
      </c>
      <c r="X259" s="12">
        <v>9.4921880000000005</v>
      </c>
      <c r="Y259" s="12">
        <v>9.4921880000000005</v>
      </c>
      <c r="Z259" s="12">
        <v>9.4921880000000005</v>
      </c>
      <c r="AA259" s="12">
        <v>9.9609380000000005</v>
      </c>
      <c r="AB259" s="12">
        <v>11.953125</v>
      </c>
      <c r="AC259" s="12">
        <v>18.046875</v>
      </c>
      <c r="AD259" s="12">
        <v>22.96875</v>
      </c>
      <c r="AE259" s="12">
        <v>26.015625</v>
      </c>
      <c r="AF259" s="12">
        <v>26.015625</v>
      </c>
      <c r="AG259" s="12">
        <v>26.015625</v>
      </c>
      <c r="AH259" s="12">
        <v>30</v>
      </c>
      <c r="AI259" s="12" t="s">
        <v>80</v>
      </c>
      <c r="AJ259" s="12" t="s">
        <v>80</v>
      </c>
      <c r="AK259" s="12" t="s">
        <v>80</v>
      </c>
      <c r="AL259" s="12" t="s">
        <v>80</v>
      </c>
      <c r="AM259" s="12" t="s">
        <v>80</v>
      </c>
    </row>
    <row r="260" spans="2:39" x14ac:dyDescent="0.25">
      <c r="B260" s="51"/>
      <c r="C260" s="17">
        <v>1700</v>
      </c>
      <c r="D260" s="12">
        <f>IF(_xll.Interp1d(-1,$AQ$55:$AQ$76,$BA$55:$BA$76,$C260)&gt;D$252,'Pilot Timing'!C10,"LIM")</f>
        <v>9.4921880000000005</v>
      </c>
      <c r="E260" s="12">
        <f>IF(_xll.Interp1d(-1,$AQ$55:$AQ$76,$BA$55:$BA$76,$C260)&gt;E$252,'Pilot Timing'!D10,"LIM")</f>
        <v>9.4921880000000005</v>
      </c>
      <c r="F260" s="12">
        <f>IF(_xll.Interp1d(-1,$AQ$55:$AQ$76,$BA$55:$BA$76,$C260)&gt;F$252,'Pilot Timing'!E10,"LIM")</f>
        <v>9.9609380000000005</v>
      </c>
      <c r="G260" s="12">
        <f>IF(_xll.Interp1d(-1,$AQ$55:$AQ$76,$BA$55:$BA$76,$C260)&gt;G$252,'Pilot Timing'!F10,"LIM")</f>
        <v>10.664063000000001</v>
      </c>
      <c r="H260" s="12">
        <f>IF(_xll.Interp1d(-1,$AQ$55:$AQ$76,$BA$55:$BA$76,$C260)&gt;H$252,'Pilot Timing'!G10,"LIM")</f>
        <v>16.054687999999999</v>
      </c>
      <c r="I260" s="12">
        <f>IF(_xll.Interp1d(-1,$AQ$55:$AQ$76,$BA$55:$BA$76,$C260)&gt;I$252,'Pilot Timing'!H10,"LIM")</f>
        <v>24.023437999999999</v>
      </c>
      <c r="J260" s="12">
        <f>IF(_xll.Interp1d(-1,$AQ$55:$AQ$76,$BA$55:$BA$76,$C260)&gt;J$252,'Pilot Timing'!I10,"LIM")</f>
        <v>28.007812999999999</v>
      </c>
      <c r="K260" s="12">
        <f>IF(_xll.Interp1d(-1,$AQ$55:$AQ$76,$BA$55:$BA$76,$C260)&gt;K$252,'Pilot Timing'!J10,"LIM")</f>
        <v>35.039062999999999</v>
      </c>
      <c r="L260" s="12">
        <f>IF(_xll.Interp1d(-1,$AQ$55:$AQ$76,$BA$55:$BA$76,$C260)&gt;L$252,'Pilot Timing'!K10,"LIM")</f>
        <v>37.96875</v>
      </c>
      <c r="M260" s="12">
        <f>IF(_xll.Interp1d(-1,$AQ$55:$AQ$76,$BA$55:$BA$76,$C260)&gt;M$252,'Pilot Timing'!L10,"LIM")</f>
        <v>39.960937999999999</v>
      </c>
      <c r="N260" s="12">
        <f>IF(_xll.Interp1d(-1,$AQ$55:$AQ$76,$BA$55:$BA$76,$C260)&gt;N$252,'Pilot Timing'!M10,"LIM")</f>
        <v>45</v>
      </c>
      <c r="O260" s="12" t="str">
        <f>IF(_xll.Interp1d(-1,$AQ$55:$AQ$76,$BA$55:$BA$76,$C260)&gt;O$252,'Pilot Timing'!N10,"LIM")</f>
        <v>LIM</v>
      </c>
      <c r="P260" s="12" t="str">
        <f>IF(_xll.Interp1d(-1,$AQ$55:$AQ$76,$BA$55:$BA$76,$C260)&gt;P$252,'Pilot Timing'!O10,"LIM")</f>
        <v>LIM</v>
      </c>
      <c r="Q260" s="12" t="str">
        <f>IF(_xll.Interp1d(-1,$AQ$55:$AQ$76,$BA$55:$BA$76,$C260)&gt;Q$252,'Pilot Timing'!P10,"LIM")</f>
        <v>LIM</v>
      </c>
      <c r="R260" s="12" t="str">
        <f>IF(_xll.Interp1d(-1,$AQ$55:$AQ$76,$BA$55:$BA$76,$C260)&gt;R$252,'Pilot Timing'!Q10,"LIM")</f>
        <v>LIM</v>
      </c>
      <c r="S260" s="12" t="str">
        <f>IF(_xll.Interp1d(-1,$AQ$55:$AQ$76,$BA$55:$BA$76,$C260)&gt;S$252,'Pilot Timing'!R10,"LIM")</f>
        <v>LIM</v>
      </c>
      <c r="V260" s="51"/>
      <c r="W260" s="17">
        <v>1700</v>
      </c>
      <c r="X260" s="12">
        <v>9.4921880000000005</v>
      </c>
      <c r="Y260" s="12">
        <v>9.4921880000000005</v>
      </c>
      <c r="Z260" s="12">
        <v>9.9609380000000005</v>
      </c>
      <c r="AA260" s="12">
        <v>10.664063000000001</v>
      </c>
      <c r="AB260" s="12">
        <v>16.054687999999999</v>
      </c>
      <c r="AC260" s="12">
        <v>24.023437999999999</v>
      </c>
      <c r="AD260" s="12">
        <v>28.007812999999999</v>
      </c>
      <c r="AE260" s="12">
        <v>35.039062999999999</v>
      </c>
      <c r="AF260" s="12">
        <v>37.96875</v>
      </c>
      <c r="AG260" s="12">
        <v>39.960937999999999</v>
      </c>
      <c r="AH260" s="12">
        <v>45</v>
      </c>
      <c r="AI260" s="12" t="s">
        <v>80</v>
      </c>
      <c r="AJ260" s="12" t="s">
        <v>80</v>
      </c>
      <c r="AK260" s="12" t="s">
        <v>80</v>
      </c>
      <c r="AL260" s="12" t="s">
        <v>80</v>
      </c>
      <c r="AM260" s="12" t="s">
        <v>80</v>
      </c>
    </row>
    <row r="261" spans="2:39" x14ac:dyDescent="0.25">
      <c r="B261" s="51"/>
      <c r="C261" s="17">
        <v>1800</v>
      </c>
      <c r="D261" s="12">
        <f>IF(_xll.Interp1d(-1,$AQ$55:$AQ$76,$BA$55:$BA$76,$C261)&gt;D$252,'Pilot Timing'!C11,"LIM")</f>
        <v>9.4921880000000005</v>
      </c>
      <c r="E261" s="12">
        <f>IF(_xll.Interp1d(-1,$AQ$55:$AQ$76,$BA$55:$BA$76,$C261)&gt;E$252,'Pilot Timing'!D11,"LIM")</f>
        <v>9.4921880000000005</v>
      </c>
      <c r="F261" s="12">
        <f>IF(_xll.Interp1d(-1,$AQ$55:$AQ$76,$BA$55:$BA$76,$C261)&gt;F$252,'Pilot Timing'!E11,"LIM")</f>
        <v>9.9609380000000005</v>
      </c>
      <c r="G261" s="12">
        <f>IF(_xll.Interp1d(-1,$AQ$55:$AQ$76,$BA$55:$BA$76,$C261)&gt;G$252,'Pilot Timing'!F11,"LIM")</f>
        <v>11.015625</v>
      </c>
      <c r="H261" s="12">
        <f>IF(_xll.Interp1d(-1,$AQ$55:$AQ$76,$BA$55:$BA$76,$C261)&gt;H$252,'Pilot Timing'!G11,"LIM")</f>
        <v>20.039062999999999</v>
      </c>
      <c r="I261" s="12">
        <f>IF(_xll.Interp1d(-1,$AQ$55:$AQ$76,$BA$55:$BA$76,$C261)&gt;I$252,'Pilot Timing'!H11,"LIM")</f>
        <v>28.007812999999999</v>
      </c>
      <c r="J261" s="12">
        <f>IF(_xll.Interp1d(-1,$AQ$55:$AQ$76,$BA$55:$BA$76,$C261)&gt;J$252,'Pilot Timing'!I11,"LIM")</f>
        <v>35.039062999999999</v>
      </c>
      <c r="K261" s="12">
        <f>IF(_xll.Interp1d(-1,$AQ$55:$AQ$76,$BA$55:$BA$76,$C261)&gt;K$252,'Pilot Timing'!J11,"LIM")</f>
        <v>41.25</v>
      </c>
      <c r="L261" s="12">
        <f>IF(_xll.Interp1d(-1,$AQ$55:$AQ$76,$BA$55:$BA$76,$C261)&gt;L$252,'Pilot Timing'!K11,"LIM")</f>
        <v>43.007812999999999</v>
      </c>
      <c r="M261" s="12">
        <f>IF(_xll.Interp1d(-1,$AQ$55:$AQ$76,$BA$55:$BA$76,$C261)&gt;M$252,'Pilot Timing'!L11,"LIM")</f>
        <v>46.40625</v>
      </c>
      <c r="N261" s="12">
        <f>IF(_xll.Interp1d(-1,$AQ$55:$AQ$76,$BA$55:$BA$76,$C261)&gt;N$252,'Pilot Timing'!M11,"LIM")</f>
        <v>48.164062999999999</v>
      </c>
      <c r="O261" s="12" t="str">
        <f>IF(_xll.Interp1d(-1,$AQ$55:$AQ$76,$BA$55:$BA$76,$C261)&gt;O$252,'Pilot Timing'!N11,"LIM")</f>
        <v>LIM</v>
      </c>
      <c r="P261" s="12" t="str">
        <f>IF(_xll.Interp1d(-1,$AQ$55:$AQ$76,$BA$55:$BA$76,$C261)&gt;P$252,'Pilot Timing'!O11,"LIM")</f>
        <v>LIM</v>
      </c>
      <c r="Q261" s="12" t="str">
        <f>IF(_xll.Interp1d(-1,$AQ$55:$AQ$76,$BA$55:$BA$76,$C261)&gt;Q$252,'Pilot Timing'!P11,"LIM")</f>
        <v>LIM</v>
      </c>
      <c r="R261" s="12" t="str">
        <f>IF(_xll.Interp1d(-1,$AQ$55:$AQ$76,$BA$55:$BA$76,$C261)&gt;R$252,'Pilot Timing'!Q11,"LIM")</f>
        <v>LIM</v>
      </c>
      <c r="S261" s="12" t="str">
        <f>IF(_xll.Interp1d(-1,$AQ$55:$AQ$76,$BA$55:$BA$76,$C261)&gt;S$252,'Pilot Timing'!R11,"LIM")</f>
        <v>LIM</v>
      </c>
      <c r="V261" s="51"/>
      <c r="W261" s="17">
        <v>1800</v>
      </c>
      <c r="X261" s="12">
        <v>9.4921880000000005</v>
      </c>
      <c r="Y261" s="12">
        <v>9.4921880000000005</v>
      </c>
      <c r="Z261" s="12">
        <v>9.9609380000000005</v>
      </c>
      <c r="AA261" s="12">
        <v>11.015625</v>
      </c>
      <c r="AB261" s="12">
        <v>20.039062999999999</v>
      </c>
      <c r="AC261" s="12">
        <v>28.007812999999999</v>
      </c>
      <c r="AD261" s="12">
        <v>35.039062999999999</v>
      </c>
      <c r="AE261" s="12">
        <v>41.25</v>
      </c>
      <c r="AF261" s="12">
        <v>43.007812999999999</v>
      </c>
      <c r="AG261" s="12">
        <v>46.40625</v>
      </c>
      <c r="AH261" s="12">
        <v>48.164062999999999</v>
      </c>
      <c r="AI261" s="12" t="s">
        <v>80</v>
      </c>
      <c r="AJ261" s="12" t="s">
        <v>80</v>
      </c>
      <c r="AK261" s="12" t="s">
        <v>80</v>
      </c>
      <c r="AL261" s="12" t="s">
        <v>80</v>
      </c>
      <c r="AM261" s="12" t="s">
        <v>80</v>
      </c>
    </row>
    <row r="262" spans="2:39" x14ac:dyDescent="0.25">
      <c r="B262" s="51"/>
      <c r="C262" s="17">
        <v>2000</v>
      </c>
      <c r="D262" s="12">
        <f>IF(_xll.Interp1d(-1,$AQ$55:$AQ$76,$BA$55:$BA$76,$C262)&gt;D$252,'Pilot Timing'!C12,"LIM")</f>
        <v>9.9609380000000005</v>
      </c>
      <c r="E262" s="12">
        <f>IF(_xll.Interp1d(-1,$AQ$55:$AQ$76,$BA$55:$BA$76,$C262)&gt;E$252,'Pilot Timing'!D12,"LIM")</f>
        <v>11.484375</v>
      </c>
      <c r="F262" s="12">
        <f>IF(_xll.Interp1d(-1,$AQ$55:$AQ$76,$BA$55:$BA$76,$C262)&gt;F$252,'Pilot Timing'!E12,"LIM")</f>
        <v>13.476563000000001</v>
      </c>
      <c r="G262" s="12">
        <f>IF(_xll.Interp1d(-1,$AQ$55:$AQ$76,$BA$55:$BA$76,$C262)&gt;G$252,'Pilot Timing'!F12,"LIM")</f>
        <v>13.476563000000001</v>
      </c>
      <c r="H262" s="12">
        <f>IF(_xll.Interp1d(-1,$AQ$55:$AQ$76,$BA$55:$BA$76,$C262)&gt;H$252,'Pilot Timing'!G12,"LIM")</f>
        <v>22.96875</v>
      </c>
      <c r="I262" s="12">
        <f>IF(_xll.Interp1d(-1,$AQ$55:$AQ$76,$BA$55:$BA$76,$C262)&gt;I$252,'Pilot Timing'!H12,"LIM")</f>
        <v>28.945312999999999</v>
      </c>
      <c r="J262" s="12">
        <f>IF(_xll.Interp1d(-1,$AQ$55:$AQ$76,$BA$55:$BA$76,$C262)&gt;J$252,'Pilot Timing'!I12,"LIM")</f>
        <v>39.023437999999999</v>
      </c>
      <c r="K262" s="12">
        <f>IF(_xll.Interp1d(-1,$AQ$55:$AQ$76,$BA$55:$BA$76,$C262)&gt;K$252,'Pilot Timing'!J12,"LIM")</f>
        <v>45</v>
      </c>
      <c r="L262" s="12">
        <f>IF(_xll.Interp1d(-1,$AQ$55:$AQ$76,$BA$55:$BA$76,$C262)&gt;L$252,'Pilot Timing'!K12,"LIM")</f>
        <v>46.992187999999999</v>
      </c>
      <c r="M262" s="12">
        <f>IF(_xll.Interp1d(-1,$AQ$55:$AQ$76,$BA$55:$BA$76,$C262)&gt;M$252,'Pilot Timing'!L12,"LIM")</f>
        <v>47.695312999999999</v>
      </c>
      <c r="N262" s="12">
        <f>IF(_xll.Interp1d(-1,$AQ$55:$AQ$76,$BA$55:$BA$76,$C262)&gt;N$252,'Pilot Timing'!M12,"LIM")</f>
        <v>50.976562999999999</v>
      </c>
      <c r="O262" s="12" t="str">
        <f>IF(_xll.Interp1d(-1,$AQ$55:$AQ$76,$BA$55:$BA$76,$C262)&gt;O$252,'Pilot Timing'!N12,"LIM")</f>
        <v>LIM</v>
      </c>
      <c r="P262" s="12" t="str">
        <f>IF(_xll.Interp1d(-1,$AQ$55:$AQ$76,$BA$55:$BA$76,$C262)&gt;P$252,'Pilot Timing'!O12,"LIM")</f>
        <v>LIM</v>
      </c>
      <c r="Q262" s="12" t="str">
        <f>IF(_xll.Interp1d(-1,$AQ$55:$AQ$76,$BA$55:$BA$76,$C262)&gt;Q$252,'Pilot Timing'!P12,"LIM")</f>
        <v>LIM</v>
      </c>
      <c r="R262" s="12" t="str">
        <f>IF(_xll.Interp1d(-1,$AQ$55:$AQ$76,$BA$55:$BA$76,$C262)&gt;R$252,'Pilot Timing'!Q12,"LIM")</f>
        <v>LIM</v>
      </c>
      <c r="S262" s="12" t="str">
        <f>IF(_xll.Interp1d(-1,$AQ$55:$AQ$76,$BA$55:$BA$76,$C262)&gt;S$252,'Pilot Timing'!R12,"LIM")</f>
        <v>LIM</v>
      </c>
      <c r="V262" s="51"/>
      <c r="W262" s="17">
        <v>2000</v>
      </c>
      <c r="X262" s="12">
        <v>9.9609380000000005</v>
      </c>
      <c r="Y262" s="12">
        <v>11.484375</v>
      </c>
      <c r="Z262" s="12">
        <v>13.476563000000001</v>
      </c>
      <c r="AA262" s="12">
        <v>13.476563000000001</v>
      </c>
      <c r="AB262" s="12">
        <v>22.96875</v>
      </c>
      <c r="AC262" s="12">
        <v>28.945312999999999</v>
      </c>
      <c r="AD262" s="12">
        <v>39.023437999999999</v>
      </c>
      <c r="AE262" s="12">
        <v>45</v>
      </c>
      <c r="AF262" s="12">
        <v>46.992187999999999</v>
      </c>
      <c r="AG262" s="12">
        <v>47.695312999999999</v>
      </c>
      <c r="AH262" s="12">
        <v>50.976562999999999</v>
      </c>
      <c r="AI262" s="12" t="s">
        <v>80</v>
      </c>
      <c r="AJ262" s="12" t="s">
        <v>80</v>
      </c>
      <c r="AK262" s="12" t="s">
        <v>80</v>
      </c>
      <c r="AL262" s="12" t="s">
        <v>80</v>
      </c>
      <c r="AM262" s="12" t="s">
        <v>80</v>
      </c>
    </row>
    <row r="263" spans="2:39" x14ac:dyDescent="0.25">
      <c r="B263" s="51"/>
      <c r="C263" s="17">
        <v>2200</v>
      </c>
      <c r="D263" s="12">
        <f>IF(_xll.Interp1d(-1,$AQ$55:$AQ$76,$BA$55:$BA$76,$C263)&gt;D$252,'Pilot Timing'!C13,"LIM")</f>
        <v>9.9609380000000005</v>
      </c>
      <c r="E263" s="12">
        <f>IF(_xll.Interp1d(-1,$AQ$55:$AQ$76,$BA$55:$BA$76,$C263)&gt;E$252,'Pilot Timing'!D13,"LIM")</f>
        <v>13.476563000000001</v>
      </c>
      <c r="F263" s="12">
        <f>IF(_xll.Interp1d(-1,$AQ$55:$AQ$76,$BA$55:$BA$76,$C263)&gt;F$252,'Pilot Timing'!E13,"LIM")</f>
        <v>16.992187999999999</v>
      </c>
      <c r="G263" s="12">
        <f>IF(_xll.Interp1d(-1,$AQ$55:$AQ$76,$BA$55:$BA$76,$C263)&gt;G$252,'Pilot Timing'!F13,"LIM")</f>
        <v>18.046875</v>
      </c>
      <c r="H263" s="12">
        <f>IF(_xll.Interp1d(-1,$AQ$55:$AQ$76,$BA$55:$BA$76,$C263)&gt;H$252,'Pilot Timing'!G13,"LIM")</f>
        <v>26.015625</v>
      </c>
      <c r="I263" s="12">
        <f>IF(_xll.Interp1d(-1,$AQ$55:$AQ$76,$BA$55:$BA$76,$C263)&gt;I$252,'Pilot Timing'!H13,"LIM")</f>
        <v>37.96875</v>
      </c>
      <c r="J263" s="12">
        <f>IF(_xll.Interp1d(-1,$AQ$55:$AQ$76,$BA$55:$BA$76,$C263)&gt;J$252,'Pilot Timing'!I13,"LIM")</f>
        <v>43.945312999999999</v>
      </c>
      <c r="K263" s="12">
        <f>IF(_xll.Interp1d(-1,$AQ$55:$AQ$76,$BA$55:$BA$76,$C263)&gt;K$252,'Pilot Timing'!J13,"LIM")</f>
        <v>54.023437999999999</v>
      </c>
      <c r="L263" s="12">
        <f>IF(_xll.Interp1d(-1,$AQ$55:$AQ$76,$BA$55:$BA$76,$C263)&gt;L$252,'Pilot Timing'!K13,"LIM")</f>
        <v>54.492187999999999</v>
      </c>
      <c r="M263" s="12">
        <f>IF(_xll.Interp1d(-1,$AQ$55:$AQ$76,$BA$55:$BA$76,$C263)&gt;M$252,'Pilot Timing'!L13,"LIM")</f>
        <v>54.492187999999999</v>
      </c>
      <c r="N263" s="12">
        <f>IF(_xll.Interp1d(-1,$AQ$55:$AQ$76,$BA$55:$BA$76,$C263)&gt;N$252,'Pilot Timing'!M13,"LIM")</f>
        <v>54.960937999999999</v>
      </c>
      <c r="O263" s="12" t="str">
        <f>IF(_xll.Interp1d(-1,$AQ$55:$AQ$76,$BA$55:$BA$76,$C263)&gt;O$252,'Pilot Timing'!N13,"LIM")</f>
        <v>LIM</v>
      </c>
      <c r="P263" s="12" t="str">
        <f>IF(_xll.Interp1d(-1,$AQ$55:$AQ$76,$BA$55:$BA$76,$C263)&gt;P$252,'Pilot Timing'!O13,"LIM")</f>
        <v>LIM</v>
      </c>
      <c r="Q263" s="12" t="str">
        <f>IF(_xll.Interp1d(-1,$AQ$55:$AQ$76,$BA$55:$BA$76,$C263)&gt;Q$252,'Pilot Timing'!P13,"LIM")</f>
        <v>LIM</v>
      </c>
      <c r="R263" s="12" t="str">
        <f>IF(_xll.Interp1d(-1,$AQ$55:$AQ$76,$BA$55:$BA$76,$C263)&gt;R$252,'Pilot Timing'!Q13,"LIM")</f>
        <v>LIM</v>
      </c>
      <c r="S263" s="12" t="str">
        <f>IF(_xll.Interp1d(-1,$AQ$55:$AQ$76,$BA$55:$BA$76,$C263)&gt;S$252,'Pilot Timing'!R13,"LIM")</f>
        <v>LIM</v>
      </c>
      <c r="V263" s="51"/>
      <c r="W263" s="17">
        <v>2200</v>
      </c>
      <c r="X263" s="12">
        <v>9.9609380000000005</v>
      </c>
      <c r="Y263" s="12">
        <v>13.476563000000001</v>
      </c>
      <c r="Z263" s="12">
        <v>16.992187999999999</v>
      </c>
      <c r="AA263" s="12">
        <v>18.046875</v>
      </c>
      <c r="AB263" s="12">
        <v>26.015625</v>
      </c>
      <c r="AC263" s="12">
        <v>37.96875</v>
      </c>
      <c r="AD263" s="12">
        <v>43.945312999999999</v>
      </c>
      <c r="AE263" s="12">
        <v>54.023437999999999</v>
      </c>
      <c r="AF263" s="12">
        <v>54.492187999999999</v>
      </c>
      <c r="AG263" s="12">
        <v>54.492187999999999</v>
      </c>
      <c r="AH263" s="12">
        <v>54.960937999999999</v>
      </c>
      <c r="AI263" s="12" t="s">
        <v>80</v>
      </c>
      <c r="AJ263" s="12" t="s">
        <v>80</v>
      </c>
      <c r="AK263" s="12" t="s">
        <v>80</v>
      </c>
      <c r="AL263" s="12" t="s">
        <v>80</v>
      </c>
      <c r="AM263" s="12" t="s">
        <v>80</v>
      </c>
    </row>
    <row r="264" spans="2:39" x14ac:dyDescent="0.25">
      <c r="B264" s="51"/>
      <c r="C264" s="17">
        <v>2400</v>
      </c>
      <c r="D264" s="12">
        <f>IF(_xll.Interp1d(-1,$AQ$55:$AQ$76,$BA$55:$BA$76,$C264)&gt;D$252,'Pilot Timing'!C14,"LIM")</f>
        <v>9.9609380000000005</v>
      </c>
      <c r="E264" s="12">
        <f>IF(_xll.Interp1d(-1,$AQ$55:$AQ$76,$BA$55:$BA$76,$C264)&gt;E$252,'Pilot Timing'!D14,"LIM")</f>
        <v>12.539063000000001</v>
      </c>
      <c r="F264" s="12">
        <f>IF(_xll.Interp1d(-1,$AQ$55:$AQ$76,$BA$55:$BA$76,$C264)&gt;F$252,'Pilot Timing'!E14,"LIM")</f>
        <v>13.007813000000001</v>
      </c>
      <c r="G264" s="12">
        <f>IF(_xll.Interp1d(-1,$AQ$55:$AQ$76,$BA$55:$BA$76,$C264)&gt;G$252,'Pilot Timing'!F14,"LIM")</f>
        <v>15</v>
      </c>
      <c r="H264" s="12">
        <f>IF(_xll.Interp1d(-1,$AQ$55:$AQ$76,$BA$55:$BA$76,$C264)&gt;H$252,'Pilot Timing'!G14,"LIM")</f>
        <v>26.015625</v>
      </c>
      <c r="I264" s="12">
        <f>IF(_xll.Interp1d(-1,$AQ$55:$AQ$76,$BA$55:$BA$76,$C264)&gt;I$252,'Pilot Timing'!H14,"LIM")</f>
        <v>37.03125</v>
      </c>
      <c r="J264" s="12">
        <f>IF(_xll.Interp1d(-1,$AQ$55:$AQ$76,$BA$55:$BA$76,$C264)&gt;J$252,'Pilot Timing'!I14,"LIM")</f>
        <v>46.992187999999999</v>
      </c>
      <c r="K264" s="12">
        <f>IF(_xll.Interp1d(-1,$AQ$55:$AQ$76,$BA$55:$BA$76,$C264)&gt;K$252,'Pilot Timing'!J14,"LIM")</f>
        <v>54.492187999999999</v>
      </c>
      <c r="L264" s="12">
        <f>IF(_xll.Interp1d(-1,$AQ$55:$AQ$76,$BA$55:$BA$76,$C264)&gt;L$252,'Pilot Timing'!K14,"LIM")</f>
        <v>54.492187999999999</v>
      </c>
      <c r="M264" s="12">
        <f>IF(_xll.Interp1d(-1,$AQ$55:$AQ$76,$BA$55:$BA$76,$C264)&gt;M$252,'Pilot Timing'!L14,"LIM")</f>
        <v>54.492187999999999</v>
      </c>
      <c r="N264" s="12">
        <f>IF(_xll.Interp1d(-1,$AQ$55:$AQ$76,$BA$55:$BA$76,$C264)&gt;N$252,'Pilot Timing'!M14,"LIM")</f>
        <v>54.960937999999999</v>
      </c>
      <c r="O264" s="12" t="str">
        <f>IF(_xll.Interp1d(-1,$AQ$55:$AQ$76,$BA$55:$BA$76,$C264)&gt;O$252,'Pilot Timing'!N14,"LIM")</f>
        <v>LIM</v>
      </c>
      <c r="P264" s="12" t="str">
        <f>IF(_xll.Interp1d(-1,$AQ$55:$AQ$76,$BA$55:$BA$76,$C264)&gt;P$252,'Pilot Timing'!O14,"LIM")</f>
        <v>LIM</v>
      </c>
      <c r="Q264" s="12" t="str">
        <f>IF(_xll.Interp1d(-1,$AQ$55:$AQ$76,$BA$55:$BA$76,$C264)&gt;Q$252,'Pilot Timing'!P14,"LIM")</f>
        <v>LIM</v>
      </c>
      <c r="R264" s="12" t="str">
        <f>IF(_xll.Interp1d(-1,$AQ$55:$AQ$76,$BA$55:$BA$76,$C264)&gt;R$252,'Pilot Timing'!Q14,"LIM")</f>
        <v>LIM</v>
      </c>
      <c r="S264" s="12" t="str">
        <f>IF(_xll.Interp1d(-1,$AQ$55:$AQ$76,$BA$55:$BA$76,$C264)&gt;S$252,'Pilot Timing'!R14,"LIM")</f>
        <v>LIM</v>
      </c>
      <c r="V264" s="51"/>
      <c r="W264" s="17">
        <v>2400</v>
      </c>
      <c r="X264" s="12">
        <v>9.9609380000000005</v>
      </c>
      <c r="Y264" s="12">
        <v>12.539063000000001</v>
      </c>
      <c r="Z264" s="12">
        <v>13.007813000000001</v>
      </c>
      <c r="AA264" s="12">
        <v>15</v>
      </c>
      <c r="AB264" s="12">
        <v>26.015625</v>
      </c>
      <c r="AC264" s="12">
        <v>37.03125</v>
      </c>
      <c r="AD264" s="12">
        <v>46.992187999999999</v>
      </c>
      <c r="AE264" s="12">
        <v>54.492187999999999</v>
      </c>
      <c r="AF264" s="12">
        <v>54.492187999999999</v>
      </c>
      <c r="AG264" s="12">
        <v>54.492187999999999</v>
      </c>
      <c r="AH264" s="12">
        <v>54.960937999999999</v>
      </c>
      <c r="AI264" s="12" t="s">
        <v>80</v>
      </c>
      <c r="AJ264" s="12" t="s">
        <v>80</v>
      </c>
      <c r="AK264" s="12" t="s">
        <v>80</v>
      </c>
      <c r="AL264" s="12" t="s">
        <v>80</v>
      </c>
      <c r="AM264" s="12" t="s">
        <v>80</v>
      </c>
    </row>
    <row r="265" spans="2:39" x14ac:dyDescent="0.25">
      <c r="B265" s="51"/>
      <c r="C265" s="17">
        <v>2600</v>
      </c>
      <c r="D265" s="12">
        <f>IF(_xll.Interp1d(-1,$AQ$55:$AQ$76,$BA$55:$BA$76,$C265)&gt;D$252,'Pilot Timing'!C15,"LIM")</f>
        <v>9.9609380000000005</v>
      </c>
      <c r="E265" s="12">
        <f>IF(_xll.Interp1d(-1,$AQ$55:$AQ$76,$BA$55:$BA$76,$C265)&gt;E$252,'Pilot Timing'!D15,"LIM")</f>
        <v>12.539063000000001</v>
      </c>
      <c r="F265" s="12">
        <f>IF(_xll.Interp1d(-1,$AQ$55:$AQ$76,$BA$55:$BA$76,$C265)&gt;F$252,'Pilot Timing'!E15,"LIM")</f>
        <v>13.007813000000001</v>
      </c>
      <c r="G265" s="12">
        <f>IF(_xll.Interp1d(-1,$AQ$55:$AQ$76,$BA$55:$BA$76,$C265)&gt;G$252,'Pilot Timing'!F15,"LIM")</f>
        <v>15</v>
      </c>
      <c r="H265" s="12">
        <f>IF(_xll.Interp1d(-1,$AQ$55:$AQ$76,$BA$55:$BA$76,$C265)&gt;H$252,'Pilot Timing'!G15,"LIM")</f>
        <v>22.03125</v>
      </c>
      <c r="I265" s="12">
        <f>IF(_xll.Interp1d(-1,$AQ$55:$AQ$76,$BA$55:$BA$76,$C265)&gt;I$252,'Pilot Timing'!H15,"LIM")</f>
        <v>35.507812999999999</v>
      </c>
      <c r="J265" s="12">
        <f>IF(_xll.Interp1d(-1,$AQ$55:$AQ$76,$BA$55:$BA$76,$C265)&gt;J$252,'Pilot Timing'!I15,"LIM")</f>
        <v>43.945312999999999</v>
      </c>
      <c r="K265" s="12">
        <f>IF(_xll.Interp1d(-1,$AQ$55:$AQ$76,$BA$55:$BA$76,$C265)&gt;K$252,'Pilot Timing'!J15,"LIM")</f>
        <v>54.492187999999999</v>
      </c>
      <c r="L265" s="12">
        <f>IF(_xll.Interp1d(-1,$AQ$55:$AQ$76,$BA$55:$BA$76,$C265)&gt;L$252,'Pilot Timing'!K15,"LIM")</f>
        <v>54.492187999999999</v>
      </c>
      <c r="M265" s="12">
        <f>IF(_xll.Interp1d(-1,$AQ$55:$AQ$76,$BA$55:$BA$76,$C265)&gt;M$252,'Pilot Timing'!L15,"LIM")</f>
        <v>54.492187999999999</v>
      </c>
      <c r="N265" s="12" t="str">
        <f>IF(_xll.Interp1d(-1,$AQ$55:$AQ$76,$BA$55:$BA$76,$C265)&gt;N$252,'Pilot Timing'!M15,"LIM")</f>
        <v>LIM</v>
      </c>
      <c r="O265" s="12" t="str">
        <f>IF(_xll.Interp1d(-1,$AQ$55:$AQ$76,$BA$55:$BA$76,$C265)&gt;O$252,'Pilot Timing'!N15,"LIM")</f>
        <v>LIM</v>
      </c>
      <c r="P265" s="12" t="str">
        <f>IF(_xll.Interp1d(-1,$AQ$55:$AQ$76,$BA$55:$BA$76,$C265)&gt;P$252,'Pilot Timing'!O15,"LIM")</f>
        <v>LIM</v>
      </c>
      <c r="Q265" s="12" t="str">
        <f>IF(_xll.Interp1d(-1,$AQ$55:$AQ$76,$BA$55:$BA$76,$C265)&gt;Q$252,'Pilot Timing'!P15,"LIM")</f>
        <v>LIM</v>
      </c>
      <c r="R265" s="12" t="str">
        <f>IF(_xll.Interp1d(-1,$AQ$55:$AQ$76,$BA$55:$BA$76,$C265)&gt;R$252,'Pilot Timing'!Q15,"LIM")</f>
        <v>LIM</v>
      </c>
      <c r="S265" s="12" t="str">
        <f>IF(_xll.Interp1d(-1,$AQ$55:$AQ$76,$BA$55:$BA$76,$C265)&gt;S$252,'Pilot Timing'!R15,"LIM")</f>
        <v>LIM</v>
      </c>
      <c r="V265" s="51"/>
      <c r="W265" s="17">
        <v>2600</v>
      </c>
      <c r="X265" s="12">
        <v>9.9609380000000005</v>
      </c>
      <c r="Y265" s="12">
        <v>12.539063000000001</v>
      </c>
      <c r="Z265" s="12">
        <v>13.007813000000001</v>
      </c>
      <c r="AA265" s="12">
        <v>15</v>
      </c>
      <c r="AB265" s="12">
        <v>22.03125</v>
      </c>
      <c r="AC265" s="12">
        <v>35.507812999999999</v>
      </c>
      <c r="AD265" s="12">
        <v>43.945312999999999</v>
      </c>
      <c r="AE265" s="12">
        <v>54.492187999999999</v>
      </c>
      <c r="AF265" s="12">
        <v>54.492187999999999</v>
      </c>
      <c r="AG265" s="12">
        <v>54.492187999999999</v>
      </c>
      <c r="AH265" s="12" t="s">
        <v>80</v>
      </c>
      <c r="AI265" s="12" t="s">
        <v>80</v>
      </c>
      <c r="AJ265" s="12" t="s">
        <v>80</v>
      </c>
      <c r="AK265" s="12" t="s">
        <v>80</v>
      </c>
      <c r="AL265" s="12" t="s">
        <v>80</v>
      </c>
      <c r="AM265" s="12" t="s">
        <v>80</v>
      </c>
    </row>
    <row r="266" spans="2:39" x14ac:dyDescent="0.25">
      <c r="B266" s="51"/>
      <c r="C266" s="17">
        <v>2800</v>
      </c>
      <c r="D266" s="12">
        <f>IF(_xll.Interp1d(-1,$AQ$55:$AQ$76,$BA$55:$BA$76,$C266)&gt;D$252,'Pilot Timing'!C16,"LIM")</f>
        <v>9.9609380000000005</v>
      </c>
      <c r="E266" s="12">
        <f>IF(_xll.Interp1d(-1,$AQ$55:$AQ$76,$BA$55:$BA$76,$C266)&gt;E$252,'Pilot Timing'!D16,"LIM")</f>
        <v>11.015625</v>
      </c>
      <c r="F266" s="12">
        <f>IF(_xll.Interp1d(-1,$AQ$55:$AQ$76,$BA$55:$BA$76,$C266)&gt;F$252,'Pilot Timing'!E16,"LIM")</f>
        <v>11.953125</v>
      </c>
      <c r="G266" s="12">
        <f>IF(_xll.Interp1d(-1,$AQ$55:$AQ$76,$BA$55:$BA$76,$C266)&gt;G$252,'Pilot Timing'!F16,"LIM")</f>
        <v>16.054687999999999</v>
      </c>
      <c r="H266" s="12">
        <f>IF(_xll.Interp1d(-1,$AQ$55:$AQ$76,$BA$55:$BA$76,$C266)&gt;H$252,'Pilot Timing'!G16,"LIM")</f>
        <v>22.03125</v>
      </c>
      <c r="I266" s="12">
        <f>IF(_xll.Interp1d(-1,$AQ$55:$AQ$76,$BA$55:$BA$76,$C266)&gt;I$252,'Pilot Timing'!H16,"LIM")</f>
        <v>35.976562999999999</v>
      </c>
      <c r="J266" s="12">
        <f>IF(_xll.Interp1d(-1,$AQ$55:$AQ$76,$BA$55:$BA$76,$C266)&gt;J$252,'Pilot Timing'!I16,"LIM")</f>
        <v>43.007812999999999</v>
      </c>
      <c r="K266" s="12">
        <f>IF(_xll.Interp1d(-1,$AQ$55:$AQ$76,$BA$55:$BA$76,$C266)&gt;K$252,'Pilot Timing'!J16,"LIM")</f>
        <v>52.96875</v>
      </c>
      <c r="L266" s="12">
        <f>IF(_xll.Interp1d(-1,$AQ$55:$AQ$76,$BA$55:$BA$76,$C266)&gt;L$252,'Pilot Timing'!K16,"LIM")</f>
        <v>54.492187999999999</v>
      </c>
      <c r="M266" s="12">
        <f>IF(_xll.Interp1d(-1,$AQ$55:$AQ$76,$BA$55:$BA$76,$C266)&gt;M$252,'Pilot Timing'!L16,"LIM")</f>
        <v>54.492187999999999</v>
      </c>
      <c r="N266" s="12" t="str">
        <f>IF(_xll.Interp1d(-1,$AQ$55:$AQ$76,$BA$55:$BA$76,$C266)&gt;N$252,'Pilot Timing'!M16,"LIM")</f>
        <v>LIM</v>
      </c>
      <c r="O266" s="12" t="str">
        <f>IF(_xll.Interp1d(-1,$AQ$55:$AQ$76,$BA$55:$BA$76,$C266)&gt;O$252,'Pilot Timing'!N16,"LIM")</f>
        <v>LIM</v>
      </c>
      <c r="P266" s="12" t="str">
        <f>IF(_xll.Interp1d(-1,$AQ$55:$AQ$76,$BA$55:$BA$76,$C266)&gt;P$252,'Pilot Timing'!O16,"LIM")</f>
        <v>LIM</v>
      </c>
      <c r="Q266" s="12" t="str">
        <f>IF(_xll.Interp1d(-1,$AQ$55:$AQ$76,$BA$55:$BA$76,$C266)&gt;Q$252,'Pilot Timing'!P16,"LIM")</f>
        <v>LIM</v>
      </c>
      <c r="R266" s="12" t="str">
        <f>IF(_xll.Interp1d(-1,$AQ$55:$AQ$76,$BA$55:$BA$76,$C266)&gt;R$252,'Pilot Timing'!Q16,"LIM")</f>
        <v>LIM</v>
      </c>
      <c r="S266" s="12" t="str">
        <f>IF(_xll.Interp1d(-1,$AQ$55:$AQ$76,$BA$55:$BA$76,$C266)&gt;S$252,'Pilot Timing'!R16,"LIM")</f>
        <v>LIM</v>
      </c>
      <c r="V266" s="51"/>
      <c r="W266" s="17">
        <v>2800</v>
      </c>
      <c r="X266" s="12">
        <v>9.9609380000000005</v>
      </c>
      <c r="Y266" s="12">
        <v>11.015625</v>
      </c>
      <c r="Z266" s="12">
        <v>11.953125</v>
      </c>
      <c r="AA266" s="12">
        <v>16.054687999999999</v>
      </c>
      <c r="AB266" s="12">
        <v>22.03125</v>
      </c>
      <c r="AC266" s="12">
        <v>35.976562999999999</v>
      </c>
      <c r="AD266" s="12">
        <v>43.007812999999999</v>
      </c>
      <c r="AE266" s="12">
        <v>52.96875</v>
      </c>
      <c r="AF266" s="12">
        <v>54.492187999999999</v>
      </c>
      <c r="AG266" s="12">
        <v>54.492187999999999</v>
      </c>
      <c r="AH266" s="12" t="s">
        <v>80</v>
      </c>
      <c r="AI266" s="12" t="s">
        <v>80</v>
      </c>
      <c r="AJ266" s="12" t="s">
        <v>80</v>
      </c>
      <c r="AK266" s="12" t="s">
        <v>80</v>
      </c>
      <c r="AL266" s="12" t="s">
        <v>80</v>
      </c>
      <c r="AM266" s="12" t="s">
        <v>80</v>
      </c>
    </row>
    <row r="267" spans="2:39" x14ac:dyDescent="0.25">
      <c r="B267" s="51"/>
      <c r="C267" s="17">
        <v>2900</v>
      </c>
      <c r="D267" s="12">
        <f>IF(_xll.Interp1d(-1,$AQ$55:$AQ$76,$BA$55:$BA$76,$C267)&gt;D$252,'Pilot Timing'!C17,"LIM")</f>
        <v>9.9609380000000005</v>
      </c>
      <c r="E267" s="12">
        <f>IF(_xll.Interp1d(-1,$AQ$55:$AQ$76,$BA$55:$BA$76,$C267)&gt;E$252,'Pilot Timing'!D17,"LIM")</f>
        <v>11.953125</v>
      </c>
      <c r="F267" s="12">
        <f>IF(_xll.Interp1d(-1,$AQ$55:$AQ$76,$BA$55:$BA$76,$C267)&gt;F$252,'Pilot Timing'!E17,"LIM")</f>
        <v>11.953125</v>
      </c>
      <c r="G267" s="12">
        <f>IF(_xll.Interp1d(-1,$AQ$55:$AQ$76,$BA$55:$BA$76,$C267)&gt;G$252,'Pilot Timing'!F17,"LIM")</f>
        <v>16.992187999999999</v>
      </c>
      <c r="H267" s="12">
        <f>IF(_xll.Interp1d(-1,$AQ$55:$AQ$76,$BA$55:$BA$76,$C267)&gt;H$252,'Pilot Timing'!G17,"LIM")</f>
        <v>20.039062999999999</v>
      </c>
      <c r="I267" s="12">
        <f>IF(_xll.Interp1d(-1,$AQ$55:$AQ$76,$BA$55:$BA$76,$C267)&gt;I$252,'Pilot Timing'!H17,"LIM")</f>
        <v>30</v>
      </c>
      <c r="J267" s="12">
        <f>IF(_xll.Interp1d(-1,$AQ$55:$AQ$76,$BA$55:$BA$76,$C267)&gt;J$252,'Pilot Timing'!I17,"LIM")</f>
        <v>41.015625</v>
      </c>
      <c r="K267" s="12">
        <f>IF(_xll.Interp1d(-1,$AQ$55:$AQ$76,$BA$55:$BA$76,$C267)&gt;K$252,'Pilot Timing'!J17,"LIM")</f>
        <v>45.46875</v>
      </c>
      <c r="L267" s="12">
        <f>IF(_xll.Interp1d(-1,$AQ$55:$AQ$76,$BA$55:$BA$76,$C267)&gt;L$252,'Pilot Timing'!K17,"LIM")</f>
        <v>52.03125</v>
      </c>
      <c r="M267" s="12">
        <f>IF(_xll.Interp1d(-1,$AQ$55:$AQ$76,$BA$55:$BA$76,$C267)&gt;M$252,'Pilot Timing'!L17,"LIM")</f>
        <v>52.03125</v>
      </c>
      <c r="N267" s="12" t="str">
        <f>IF(_xll.Interp1d(-1,$AQ$55:$AQ$76,$BA$55:$BA$76,$C267)&gt;N$252,'Pilot Timing'!M17,"LIM")</f>
        <v>LIM</v>
      </c>
      <c r="O267" s="12" t="str">
        <f>IF(_xll.Interp1d(-1,$AQ$55:$AQ$76,$BA$55:$BA$76,$C267)&gt;O$252,'Pilot Timing'!N17,"LIM")</f>
        <v>LIM</v>
      </c>
      <c r="P267" s="12" t="str">
        <f>IF(_xll.Interp1d(-1,$AQ$55:$AQ$76,$BA$55:$BA$76,$C267)&gt;P$252,'Pilot Timing'!O17,"LIM")</f>
        <v>LIM</v>
      </c>
      <c r="Q267" s="12" t="str">
        <f>IF(_xll.Interp1d(-1,$AQ$55:$AQ$76,$BA$55:$BA$76,$C267)&gt;Q$252,'Pilot Timing'!P17,"LIM")</f>
        <v>LIM</v>
      </c>
      <c r="R267" s="12" t="str">
        <f>IF(_xll.Interp1d(-1,$AQ$55:$AQ$76,$BA$55:$BA$76,$C267)&gt;R$252,'Pilot Timing'!Q17,"LIM")</f>
        <v>LIM</v>
      </c>
      <c r="S267" s="12" t="str">
        <f>IF(_xll.Interp1d(-1,$AQ$55:$AQ$76,$BA$55:$BA$76,$C267)&gt;S$252,'Pilot Timing'!R17,"LIM")</f>
        <v>LIM</v>
      </c>
      <c r="V267" s="51"/>
      <c r="W267" s="17">
        <v>2900</v>
      </c>
      <c r="X267" s="12">
        <v>9.9609380000000005</v>
      </c>
      <c r="Y267" s="12">
        <v>11.953125</v>
      </c>
      <c r="Z267" s="12">
        <v>11.953125</v>
      </c>
      <c r="AA267" s="12">
        <v>16.992187999999999</v>
      </c>
      <c r="AB267" s="12">
        <v>20.039062999999999</v>
      </c>
      <c r="AC267" s="12">
        <v>30</v>
      </c>
      <c r="AD267" s="12">
        <v>41.015625</v>
      </c>
      <c r="AE267" s="12">
        <v>45.46875</v>
      </c>
      <c r="AF267" s="12">
        <v>52.03125</v>
      </c>
      <c r="AG267" s="12">
        <v>52.03125</v>
      </c>
      <c r="AH267" s="12" t="s">
        <v>80</v>
      </c>
      <c r="AI267" s="12" t="s">
        <v>80</v>
      </c>
      <c r="AJ267" s="12" t="s">
        <v>80</v>
      </c>
      <c r="AK267" s="12" t="s">
        <v>80</v>
      </c>
      <c r="AL267" s="12" t="s">
        <v>80</v>
      </c>
      <c r="AM267" s="12" t="s">
        <v>80</v>
      </c>
    </row>
    <row r="268" spans="2:39" x14ac:dyDescent="0.25">
      <c r="B268" s="51"/>
      <c r="C268" s="17">
        <v>3000</v>
      </c>
      <c r="D268" s="12">
        <f>IF(_xll.Interp1d(-1,$AQ$55:$AQ$76,$BA$55:$BA$76,$C268)&gt;D$252,'Pilot Timing'!C18,"LIM")</f>
        <v>9.9609380000000005</v>
      </c>
      <c r="E268" s="12">
        <f>IF(_xll.Interp1d(-1,$AQ$55:$AQ$76,$BA$55:$BA$76,$C268)&gt;E$252,'Pilot Timing'!D18,"LIM")</f>
        <v>11.015625</v>
      </c>
      <c r="F268" s="12">
        <f>IF(_xll.Interp1d(-1,$AQ$55:$AQ$76,$BA$55:$BA$76,$C268)&gt;F$252,'Pilot Timing'!E18,"LIM")</f>
        <v>11.953125</v>
      </c>
      <c r="G268" s="12">
        <f>IF(_xll.Interp1d(-1,$AQ$55:$AQ$76,$BA$55:$BA$76,$C268)&gt;G$252,'Pilot Timing'!F18,"LIM")</f>
        <v>13.007813000000001</v>
      </c>
      <c r="H268" s="12">
        <f>IF(_xll.Interp1d(-1,$AQ$55:$AQ$76,$BA$55:$BA$76,$C268)&gt;H$252,'Pilot Timing'!G18,"LIM")</f>
        <v>13.945313000000001</v>
      </c>
      <c r="I268" s="12">
        <f>IF(_xll.Interp1d(-1,$AQ$55:$AQ$76,$BA$55:$BA$76,$C268)&gt;I$252,'Pilot Timing'!H18,"LIM")</f>
        <v>22.96875</v>
      </c>
      <c r="J268" s="12">
        <f>IF(_xll.Interp1d(-1,$AQ$55:$AQ$76,$BA$55:$BA$76,$C268)&gt;J$252,'Pilot Timing'!I18,"LIM")</f>
        <v>35.976562999999999</v>
      </c>
      <c r="K268" s="12">
        <f>IF(_xll.Interp1d(-1,$AQ$55:$AQ$76,$BA$55:$BA$76,$C268)&gt;K$252,'Pilot Timing'!J18,"LIM")</f>
        <v>43.945312999999999</v>
      </c>
      <c r="L268" s="12">
        <f>IF(_xll.Interp1d(-1,$AQ$55:$AQ$76,$BA$55:$BA$76,$C268)&gt;L$252,'Pilot Timing'!K18,"LIM")</f>
        <v>48.984375</v>
      </c>
      <c r="M268" s="12">
        <f>IF(_xll.Interp1d(-1,$AQ$55:$AQ$76,$BA$55:$BA$76,$C268)&gt;M$252,'Pilot Timing'!L18,"LIM")</f>
        <v>48.984375</v>
      </c>
      <c r="N268" s="12">
        <f>IF(_xll.Interp1d(-1,$AQ$55:$AQ$76,$BA$55:$BA$76,$C268)&gt;N$252,'Pilot Timing'!M18,"LIM")</f>
        <v>49.570312999999999</v>
      </c>
      <c r="O268" s="12" t="str">
        <f>IF(_xll.Interp1d(-1,$AQ$55:$AQ$76,$BA$55:$BA$76,$C268)&gt;O$252,'Pilot Timing'!N18,"LIM")</f>
        <v>LIM</v>
      </c>
      <c r="P268" s="12" t="str">
        <f>IF(_xll.Interp1d(-1,$AQ$55:$AQ$76,$BA$55:$BA$76,$C268)&gt;P$252,'Pilot Timing'!O18,"LIM")</f>
        <v>LIM</v>
      </c>
      <c r="Q268" s="12" t="str">
        <f>IF(_xll.Interp1d(-1,$AQ$55:$AQ$76,$BA$55:$BA$76,$C268)&gt;Q$252,'Pilot Timing'!P18,"LIM")</f>
        <v>LIM</v>
      </c>
      <c r="R268" s="12" t="str">
        <f>IF(_xll.Interp1d(-1,$AQ$55:$AQ$76,$BA$55:$BA$76,$C268)&gt;R$252,'Pilot Timing'!Q18,"LIM")</f>
        <v>LIM</v>
      </c>
      <c r="S268" s="12" t="str">
        <f>IF(_xll.Interp1d(-1,$AQ$55:$AQ$76,$BA$55:$BA$76,$C268)&gt;S$252,'Pilot Timing'!R18,"LIM")</f>
        <v>LIM</v>
      </c>
      <c r="V268" s="51"/>
      <c r="W268" s="17">
        <v>3000</v>
      </c>
      <c r="X268" s="12">
        <v>9.9609380000000005</v>
      </c>
      <c r="Y268" s="12">
        <v>11.015625</v>
      </c>
      <c r="Z268" s="12">
        <v>11.953125</v>
      </c>
      <c r="AA268" s="12">
        <v>13.007813000000001</v>
      </c>
      <c r="AB268" s="12">
        <v>13.945313000000001</v>
      </c>
      <c r="AC268" s="12">
        <v>22.96875</v>
      </c>
      <c r="AD268" s="12">
        <v>35.976562999999999</v>
      </c>
      <c r="AE268" s="12">
        <v>43.945312999999999</v>
      </c>
      <c r="AF268" s="12">
        <v>48.984375</v>
      </c>
      <c r="AG268" s="12">
        <v>48.984375</v>
      </c>
      <c r="AH268" s="12">
        <v>49.570312999999999</v>
      </c>
      <c r="AI268" s="12" t="s">
        <v>80</v>
      </c>
      <c r="AJ268" s="12" t="s">
        <v>80</v>
      </c>
      <c r="AK268" s="12" t="s">
        <v>80</v>
      </c>
      <c r="AL268" s="12" t="s">
        <v>80</v>
      </c>
      <c r="AM268" s="12" t="s">
        <v>80</v>
      </c>
    </row>
    <row r="269" spans="2:39" x14ac:dyDescent="0.25">
      <c r="B269" s="51"/>
      <c r="C269" s="17">
        <v>3200</v>
      </c>
      <c r="D269" s="12">
        <f>IF(_xll.Interp1d(-1,$AQ$55:$AQ$76,$BA$55:$BA$76,$C269)&gt;D$252,'Pilot Timing'!C19,"LIM")</f>
        <v>9.9609380000000005</v>
      </c>
      <c r="E269" s="12">
        <f>IF(_xll.Interp1d(-1,$AQ$55:$AQ$76,$BA$55:$BA$76,$C269)&gt;E$252,'Pilot Timing'!D19,"LIM")</f>
        <v>11.015625</v>
      </c>
      <c r="F269" s="12">
        <f>IF(_xll.Interp1d(-1,$AQ$55:$AQ$76,$BA$55:$BA$76,$C269)&gt;F$252,'Pilot Timing'!E19,"LIM")</f>
        <v>11.953125</v>
      </c>
      <c r="G269" s="12">
        <f>IF(_xll.Interp1d(-1,$AQ$55:$AQ$76,$BA$55:$BA$76,$C269)&gt;G$252,'Pilot Timing'!F19,"LIM")</f>
        <v>13.007813000000001</v>
      </c>
      <c r="H269" s="12">
        <f>IF(_xll.Interp1d(-1,$AQ$55:$AQ$76,$BA$55:$BA$76,$C269)&gt;H$252,'Pilot Timing'!G19,"LIM")</f>
        <v>13.945313000000001</v>
      </c>
      <c r="I269" s="12">
        <f>IF(_xll.Interp1d(-1,$AQ$55:$AQ$76,$BA$55:$BA$76,$C269)&gt;I$252,'Pilot Timing'!H19,"LIM")</f>
        <v>16.992187999999999</v>
      </c>
      <c r="J269" s="12">
        <f>IF(_xll.Interp1d(-1,$AQ$55:$AQ$76,$BA$55:$BA$76,$C269)&gt;J$252,'Pilot Timing'!I19,"LIM")</f>
        <v>24.023437999999999</v>
      </c>
      <c r="K269" s="12">
        <f>IF(_xll.Interp1d(-1,$AQ$55:$AQ$76,$BA$55:$BA$76,$C269)&gt;K$252,'Pilot Timing'!J19,"LIM")</f>
        <v>33.046875</v>
      </c>
      <c r="L269" s="12">
        <f>IF(_xll.Interp1d(-1,$AQ$55:$AQ$76,$BA$55:$BA$76,$C269)&gt;L$252,'Pilot Timing'!K19,"LIM")</f>
        <v>39.960937999999999</v>
      </c>
      <c r="M269" s="12">
        <f>IF(_xll.Interp1d(-1,$AQ$55:$AQ$76,$BA$55:$BA$76,$C269)&gt;M$252,'Pilot Timing'!L19,"LIM")</f>
        <v>39.960937999999999</v>
      </c>
      <c r="N269" s="12" t="str">
        <f>IF(_xll.Interp1d(-1,$AQ$55:$AQ$76,$BA$55:$BA$76,$C269)&gt;N$252,'Pilot Timing'!M19,"LIM")</f>
        <v>LIM</v>
      </c>
      <c r="O269" s="12" t="str">
        <f>IF(_xll.Interp1d(-1,$AQ$55:$AQ$76,$BA$55:$BA$76,$C269)&gt;O$252,'Pilot Timing'!N19,"LIM")</f>
        <v>LIM</v>
      </c>
      <c r="P269" s="12" t="str">
        <f>IF(_xll.Interp1d(-1,$AQ$55:$AQ$76,$BA$55:$BA$76,$C269)&gt;P$252,'Pilot Timing'!O19,"LIM")</f>
        <v>LIM</v>
      </c>
      <c r="Q269" s="12" t="str">
        <f>IF(_xll.Interp1d(-1,$AQ$55:$AQ$76,$BA$55:$BA$76,$C269)&gt;Q$252,'Pilot Timing'!P19,"LIM")</f>
        <v>LIM</v>
      </c>
      <c r="R269" s="12" t="str">
        <f>IF(_xll.Interp1d(-1,$AQ$55:$AQ$76,$BA$55:$BA$76,$C269)&gt;R$252,'Pilot Timing'!Q19,"LIM")</f>
        <v>LIM</v>
      </c>
      <c r="S269" s="12" t="str">
        <f>IF(_xll.Interp1d(-1,$AQ$55:$AQ$76,$BA$55:$BA$76,$C269)&gt;S$252,'Pilot Timing'!R19,"LIM")</f>
        <v>LIM</v>
      </c>
      <c r="V269" s="51"/>
      <c r="W269" s="17">
        <v>3200</v>
      </c>
      <c r="X269" s="12">
        <v>9.9609380000000005</v>
      </c>
      <c r="Y269" s="12">
        <v>11.015625</v>
      </c>
      <c r="Z269" s="12">
        <v>11.953125</v>
      </c>
      <c r="AA269" s="12">
        <v>13.007813000000001</v>
      </c>
      <c r="AB269" s="12">
        <v>13.945313000000001</v>
      </c>
      <c r="AC269" s="12">
        <v>16.992187999999999</v>
      </c>
      <c r="AD269" s="12">
        <v>24.023437999999999</v>
      </c>
      <c r="AE269" s="12">
        <v>33.046875</v>
      </c>
      <c r="AF269" s="12">
        <v>39.960937999999999</v>
      </c>
      <c r="AG269" s="12">
        <v>39.960937999999999</v>
      </c>
      <c r="AH269" s="12" t="s">
        <v>80</v>
      </c>
      <c r="AI269" s="12" t="s">
        <v>80</v>
      </c>
      <c r="AJ269" s="12" t="s">
        <v>80</v>
      </c>
      <c r="AK269" s="12" t="s">
        <v>80</v>
      </c>
      <c r="AL269" s="12" t="s">
        <v>80</v>
      </c>
      <c r="AM269" s="12" t="s">
        <v>80</v>
      </c>
    </row>
    <row r="270" spans="2:39" x14ac:dyDescent="0.25">
      <c r="B270" s="51"/>
      <c r="C270" s="17">
        <v>3300</v>
      </c>
      <c r="D270" s="12">
        <f>IF(_xll.Interp1d(-1,$AQ$55:$AQ$76,$BA$55:$BA$76,$C270)&gt;D$252,'Pilot Timing'!C20,"LIM")</f>
        <v>9.9609380000000005</v>
      </c>
      <c r="E270" s="12">
        <f>IF(_xll.Interp1d(-1,$AQ$55:$AQ$76,$BA$55:$BA$76,$C270)&gt;E$252,'Pilot Timing'!D20,"LIM")</f>
        <v>11.015625</v>
      </c>
      <c r="F270" s="12">
        <f>IF(_xll.Interp1d(-1,$AQ$55:$AQ$76,$BA$55:$BA$76,$C270)&gt;F$252,'Pilot Timing'!E20,"LIM")</f>
        <v>11.953125</v>
      </c>
      <c r="G270" s="12">
        <f>IF(_xll.Interp1d(-1,$AQ$55:$AQ$76,$BA$55:$BA$76,$C270)&gt;G$252,'Pilot Timing'!F20,"LIM")</f>
        <v>13.007813000000001</v>
      </c>
      <c r="H270" s="12">
        <f>IF(_xll.Interp1d(-1,$AQ$55:$AQ$76,$BA$55:$BA$76,$C270)&gt;H$252,'Pilot Timing'!G20,"LIM")</f>
        <v>13.945313000000001</v>
      </c>
      <c r="I270" s="12">
        <f>IF(_xll.Interp1d(-1,$AQ$55:$AQ$76,$BA$55:$BA$76,$C270)&gt;I$252,'Pilot Timing'!H20,"LIM")</f>
        <v>16.054687999999999</v>
      </c>
      <c r="J270" s="12">
        <f>IF(_xll.Interp1d(-1,$AQ$55:$AQ$76,$BA$55:$BA$76,$C270)&gt;J$252,'Pilot Timing'!I20,"LIM")</f>
        <v>22.96875</v>
      </c>
      <c r="K270" s="12">
        <f>IF(_xll.Interp1d(-1,$AQ$55:$AQ$76,$BA$55:$BA$76,$C270)&gt;K$252,'Pilot Timing'!J20,"LIM")</f>
        <v>31.992187999999999</v>
      </c>
      <c r="L270" s="12">
        <f>IF(_xll.Interp1d(-1,$AQ$55:$AQ$76,$BA$55:$BA$76,$C270)&gt;L$252,'Pilot Timing'!K20,"LIM")</f>
        <v>39.960937999999999</v>
      </c>
      <c r="M270" s="12" t="str">
        <f>IF(_xll.Interp1d(-1,$AQ$55:$AQ$76,$BA$55:$BA$76,$C270)&gt;M$252,'Pilot Timing'!L20,"LIM")</f>
        <v>LIM</v>
      </c>
      <c r="N270" s="12" t="str">
        <f>IF(_xll.Interp1d(-1,$AQ$55:$AQ$76,$BA$55:$BA$76,$C270)&gt;N$252,'Pilot Timing'!M20,"LIM")</f>
        <v>LIM</v>
      </c>
      <c r="O270" s="12" t="str">
        <f>IF(_xll.Interp1d(-1,$AQ$55:$AQ$76,$BA$55:$BA$76,$C270)&gt;O$252,'Pilot Timing'!N20,"LIM")</f>
        <v>LIM</v>
      </c>
      <c r="P270" s="12" t="str">
        <f>IF(_xll.Interp1d(-1,$AQ$55:$AQ$76,$BA$55:$BA$76,$C270)&gt;P$252,'Pilot Timing'!O20,"LIM")</f>
        <v>LIM</v>
      </c>
      <c r="Q270" s="12" t="str">
        <f>IF(_xll.Interp1d(-1,$AQ$55:$AQ$76,$BA$55:$BA$76,$C270)&gt;Q$252,'Pilot Timing'!P20,"LIM")</f>
        <v>LIM</v>
      </c>
      <c r="R270" s="12" t="str">
        <f>IF(_xll.Interp1d(-1,$AQ$55:$AQ$76,$BA$55:$BA$76,$C270)&gt;R$252,'Pilot Timing'!Q20,"LIM")</f>
        <v>LIM</v>
      </c>
      <c r="S270" s="12" t="str">
        <f>IF(_xll.Interp1d(-1,$AQ$55:$AQ$76,$BA$55:$BA$76,$C270)&gt;S$252,'Pilot Timing'!R20,"LIM")</f>
        <v>LIM</v>
      </c>
      <c r="V270" s="51"/>
      <c r="W270" s="17">
        <v>3300</v>
      </c>
      <c r="X270" s="12">
        <v>9.9609380000000005</v>
      </c>
      <c r="Y270" s="12">
        <v>11.015625</v>
      </c>
      <c r="Z270" s="12">
        <v>11.953125</v>
      </c>
      <c r="AA270" s="12">
        <v>13.007813000000001</v>
      </c>
      <c r="AB270" s="12">
        <v>13.945313000000001</v>
      </c>
      <c r="AC270" s="12">
        <v>16.054687999999999</v>
      </c>
      <c r="AD270" s="12">
        <v>22.96875</v>
      </c>
      <c r="AE270" s="12">
        <v>31.992187999999999</v>
      </c>
      <c r="AF270" s="12">
        <v>39.960937999999999</v>
      </c>
      <c r="AG270" s="12" t="s">
        <v>80</v>
      </c>
      <c r="AH270" s="12" t="s">
        <v>80</v>
      </c>
      <c r="AI270" s="12" t="s">
        <v>80</v>
      </c>
      <c r="AJ270" s="12" t="s">
        <v>80</v>
      </c>
      <c r="AK270" s="12" t="s">
        <v>80</v>
      </c>
      <c r="AL270" s="12" t="s">
        <v>80</v>
      </c>
      <c r="AM270" s="12" t="s">
        <v>80</v>
      </c>
    </row>
    <row r="271" spans="2:39" x14ac:dyDescent="0.25">
      <c r="B271" s="51"/>
      <c r="C271" s="17">
        <v>3500</v>
      </c>
      <c r="D271" s="12">
        <f>IF(_xll.Interp1d(-1,$AQ$55:$AQ$76,$BA$55:$BA$76,$C271)&gt;D$252,'Pilot Timing'!C21,"LIM")</f>
        <v>9.9609380000000005</v>
      </c>
      <c r="E271" s="12">
        <f>IF(_xll.Interp1d(-1,$AQ$55:$AQ$76,$BA$55:$BA$76,$C271)&gt;E$252,'Pilot Timing'!D21,"LIM")</f>
        <v>11.015625</v>
      </c>
      <c r="F271" s="12">
        <f>IF(_xll.Interp1d(-1,$AQ$55:$AQ$76,$BA$55:$BA$76,$C271)&gt;F$252,'Pilot Timing'!E21,"LIM")</f>
        <v>11.953125</v>
      </c>
      <c r="G271" s="12">
        <f>IF(_xll.Interp1d(-1,$AQ$55:$AQ$76,$BA$55:$BA$76,$C271)&gt;G$252,'Pilot Timing'!F21,"LIM")</f>
        <v>13.007813000000001</v>
      </c>
      <c r="H271" s="12">
        <f>IF(_xll.Interp1d(-1,$AQ$55:$AQ$76,$BA$55:$BA$76,$C271)&gt;H$252,'Pilot Timing'!G21,"LIM")</f>
        <v>13.945313000000001</v>
      </c>
      <c r="I271" s="12">
        <f>IF(_xll.Interp1d(-1,$AQ$55:$AQ$76,$BA$55:$BA$76,$C271)&gt;I$252,'Pilot Timing'!H21,"LIM")</f>
        <v>15</v>
      </c>
      <c r="J271" s="12">
        <f>IF(_xll.Interp1d(-1,$AQ$55:$AQ$76,$BA$55:$BA$76,$C271)&gt;J$252,'Pilot Timing'!I21,"LIM")</f>
        <v>22.03125</v>
      </c>
      <c r="K271" s="12">
        <f>IF(_xll.Interp1d(-1,$AQ$55:$AQ$76,$BA$55:$BA$76,$C271)&gt;K$252,'Pilot Timing'!J21,"LIM")</f>
        <v>31.054687999999999</v>
      </c>
      <c r="L271" s="12" t="str">
        <f>IF(_xll.Interp1d(-1,$AQ$55:$AQ$76,$BA$55:$BA$76,$C271)&gt;L$252,'Pilot Timing'!K21,"LIM")</f>
        <v>LIM</v>
      </c>
      <c r="M271" s="12" t="str">
        <f>IF(_xll.Interp1d(-1,$AQ$55:$AQ$76,$BA$55:$BA$76,$C271)&gt;M$252,'Pilot Timing'!L21,"LIM")</f>
        <v>LIM</v>
      </c>
      <c r="N271" s="12" t="str">
        <f>IF(_xll.Interp1d(-1,$AQ$55:$AQ$76,$BA$55:$BA$76,$C271)&gt;N$252,'Pilot Timing'!M21,"LIM")</f>
        <v>LIM</v>
      </c>
      <c r="O271" s="12" t="str">
        <f>IF(_xll.Interp1d(-1,$AQ$55:$AQ$76,$BA$55:$BA$76,$C271)&gt;O$252,'Pilot Timing'!N21,"LIM")</f>
        <v>LIM</v>
      </c>
      <c r="P271" s="12" t="str">
        <f>IF(_xll.Interp1d(-1,$AQ$55:$AQ$76,$BA$55:$BA$76,$C271)&gt;P$252,'Pilot Timing'!O21,"LIM")</f>
        <v>LIM</v>
      </c>
      <c r="Q271" s="12" t="str">
        <f>IF(_xll.Interp1d(-1,$AQ$55:$AQ$76,$BA$55:$BA$76,$C271)&gt;Q$252,'Pilot Timing'!P21,"LIM")</f>
        <v>LIM</v>
      </c>
      <c r="R271" s="12" t="str">
        <f>IF(_xll.Interp1d(-1,$AQ$55:$AQ$76,$BA$55:$BA$76,$C271)&gt;R$252,'Pilot Timing'!Q21,"LIM")</f>
        <v>LIM</v>
      </c>
      <c r="S271" s="12" t="str">
        <f>IF(_xll.Interp1d(-1,$AQ$55:$AQ$76,$BA$55:$BA$76,$C271)&gt;S$252,'Pilot Timing'!R21,"LIM")</f>
        <v>LIM</v>
      </c>
      <c r="V271" s="51"/>
      <c r="W271" s="17">
        <v>3500</v>
      </c>
      <c r="X271" s="12">
        <v>9.9609380000000005</v>
      </c>
      <c r="Y271" s="12">
        <v>11.015625</v>
      </c>
      <c r="Z271" s="12">
        <v>11.953125</v>
      </c>
      <c r="AA271" s="12">
        <v>13.007813000000001</v>
      </c>
      <c r="AB271" s="12">
        <v>13.945313000000001</v>
      </c>
      <c r="AC271" s="12">
        <v>15</v>
      </c>
      <c r="AD271" s="12">
        <v>22.03125</v>
      </c>
      <c r="AE271" s="12">
        <v>31.054687999999999</v>
      </c>
      <c r="AF271" s="12" t="s">
        <v>80</v>
      </c>
      <c r="AG271" s="12" t="s">
        <v>80</v>
      </c>
      <c r="AH271" s="12" t="s">
        <v>80</v>
      </c>
      <c r="AI271" s="12" t="s">
        <v>80</v>
      </c>
      <c r="AJ271" s="12" t="s">
        <v>80</v>
      </c>
      <c r="AK271" s="12" t="s">
        <v>80</v>
      </c>
      <c r="AL271" s="12" t="s">
        <v>80</v>
      </c>
      <c r="AM271" s="12" t="s">
        <v>80</v>
      </c>
    </row>
    <row r="273" spans="2:39" ht="15" customHeight="1" x14ac:dyDescent="0.25">
      <c r="B273" s="51" t="s">
        <v>18</v>
      </c>
      <c r="C273" s="51"/>
      <c r="D273" s="50" t="s">
        <v>10</v>
      </c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V273" s="51" t="s">
        <v>18</v>
      </c>
      <c r="W273" s="51"/>
      <c r="X273" s="50" t="s">
        <v>10</v>
      </c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  <c r="AM273" s="50"/>
    </row>
    <row r="274" spans="2:39" x14ac:dyDescent="0.25">
      <c r="B274" s="51"/>
      <c r="C274" s="51"/>
      <c r="D274" s="17">
        <v>0</v>
      </c>
      <c r="E274" s="17">
        <v>10</v>
      </c>
      <c r="F274" s="17">
        <v>20</v>
      </c>
      <c r="G274" s="17">
        <v>30</v>
      </c>
      <c r="H274" s="17">
        <v>45</v>
      </c>
      <c r="I274" s="17">
        <v>55</v>
      </c>
      <c r="J274" s="17">
        <v>65</v>
      </c>
      <c r="K274" s="17">
        <v>75</v>
      </c>
      <c r="L274" s="17">
        <v>85</v>
      </c>
      <c r="M274" s="17">
        <v>95</v>
      </c>
      <c r="N274" s="17">
        <v>110</v>
      </c>
      <c r="O274" s="17">
        <v>120</v>
      </c>
      <c r="P274" s="17">
        <v>125</v>
      </c>
      <c r="Q274" s="17">
        <v>130</v>
      </c>
      <c r="R274" s="17">
        <v>135</v>
      </c>
      <c r="S274" s="17">
        <v>140</v>
      </c>
      <c r="V274" s="51"/>
      <c r="W274" s="51"/>
      <c r="X274" s="17">
        <v>0</v>
      </c>
      <c r="Y274" s="17">
        <v>10</v>
      </c>
      <c r="Z274" s="17">
        <v>20</v>
      </c>
      <c r="AA274" s="17">
        <v>30</v>
      </c>
      <c r="AB274" s="17">
        <v>45</v>
      </c>
      <c r="AC274" s="17">
        <v>55</v>
      </c>
      <c r="AD274" s="17">
        <v>65</v>
      </c>
      <c r="AE274" s="17">
        <v>75</v>
      </c>
      <c r="AF274" s="17">
        <v>85</v>
      </c>
      <c r="AG274" s="17">
        <v>95</v>
      </c>
      <c r="AH274" s="17">
        <v>110</v>
      </c>
      <c r="AI274" s="17">
        <v>120</v>
      </c>
      <c r="AJ274" s="17">
        <v>125</v>
      </c>
      <c r="AK274" s="17">
        <v>130</v>
      </c>
      <c r="AL274" s="17">
        <v>135</v>
      </c>
      <c r="AM274" s="17">
        <v>140</v>
      </c>
    </row>
    <row r="275" spans="2:39" x14ac:dyDescent="0.25">
      <c r="B275" s="51" t="s">
        <v>7</v>
      </c>
      <c r="C275" s="17">
        <v>620</v>
      </c>
      <c r="D275" s="12">
        <f>IF(_xll.Interp1d(-1,$AQ$55:$AQ$76,$BA$55:$BA$76,$C275)&gt;D$274,'Post Timing'!C3,"LIM")</f>
        <v>0</v>
      </c>
      <c r="E275" s="12">
        <f>IF(_xll.Interp1d(-1,$AQ$55:$AQ$76,$BA$55:$BA$76,$C275)&gt;E$274,'Post Timing'!D3,"LIM")</f>
        <v>0</v>
      </c>
      <c r="F275" s="12">
        <f>IF(_xll.Interp1d(-1,$AQ$55:$AQ$76,$BA$55:$BA$76,$C275)&gt;F$274,'Post Timing'!E3,"LIM")</f>
        <v>0</v>
      </c>
      <c r="G275" s="12">
        <f>IF(_xll.Interp1d(-1,$AQ$55:$AQ$76,$BA$55:$BA$76,$C275)&gt;G$274,'Post Timing'!F3,"LIM")</f>
        <v>0</v>
      </c>
      <c r="H275" s="12">
        <f>IF(_xll.Interp1d(-1,$AQ$55:$AQ$76,$BA$55:$BA$76,$C275)&gt;H$274,'Post Timing'!G3,"LIM")</f>
        <v>0</v>
      </c>
      <c r="I275" s="12">
        <f>IF(_xll.Interp1d(-1,$AQ$55:$AQ$76,$BA$55:$BA$76,$C275)&gt;I$274,'Post Timing'!H3,"LIM")</f>
        <v>0</v>
      </c>
      <c r="J275" s="12">
        <f>IF(_xll.Interp1d(-1,$AQ$55:$AQ$76,$BA$55:$BA$76,$C275)&gt;J$274,'Post Timing'!I3,"LIM")</f>
        <v>0</v>
      </c>
      <c r="K275" s="12">
        <f>IF(_xll.Interp1d(-1,$AQ$55:$AQ$76,$BA$55:$BA$76,$C275)&gt;K$274,'Post Timing'!J3,"LIM")</f>
        <v>0</v>
      </c>
      <c r="L275" s="12">
        <f>IF(_xll.Interp1d(-1,$AQ$55:$AQ$76,$BA$55:$BA$76,$C275)&gt;L$274,'Post Timing'!K3,"LIM")</f>
        <v>0</v>
      </c>
      <c r="M275" s="12" t="str">
        <f>IF(_xll.Interp1d(-1,$AQ$55:$AQ$76,$BA$55:$BA$76,$C275)&gt;M$274,'Post Timing'!L3,"LIM")</f>
        <v>LIM</v>
      </c>
      <c r="N275" s="12" t="str">
        <f>IF(_xll.Interp1d(-1,$AQ$55:$AQ$76,$BA$55:$BA$76,$C275)&gt;N$274,'Post Timing'!M3,"LIM")</f>
        <v>LIM</v>
      </c>
      <c r="O275" s="12" t="str">
        <f>IF(_xll.Interp1d(-1,$AQ$55:$AQ$76,$BA$55:$BA$76,$C275)&gt;O$274,'Post Timing'!N3,"LIM")</f>
        <v>LIM</v>
      </c>
      <c r="P275" s="12" t="str">
        <f>IF(_xll.Interp1d(-1,$AQ$55:$AQ$76,$BA$55:$BA$76,$C275)&gt;P$274,'Post Timing'!O3,"LIM")</f>
        <v>LIM</v>
      </c>
      <c r="Q275" s="12" t="str">
        <f>IF(_xll.Interp1d(-1,$AQ$55:$AQ$76,$BA$55:$BA$76,$C275)&gt;Q$274,'Post Timing'!P3,"LIM")</f>
        <v>LIM</v>
      </c>
      <c r="R275" s="12" t="str">
        <f>IF(_xll.Interp1d(-1,$AQ$55:$AQ$76,$BA$55:$BA$76,$C275)&gt;R$274,'Post Timing'!Q3,"LIM")</f>
        <v>LIM</v>
      </c>
      <c r="S275" s="12" t="str">
        <f>IF(_xll.Interp1d(-1,$AQ$55:$AQ$76,$BA$55:$BA$76,$C275)&gt;S$274,'Post Timing'!R3,"LIM")</f>
        <v>LIM</v>
      </c>
      <c r="V275" s="51" t="s">
        <v>7</v>
      </c>
      <c r="W275" s="17">
        <v>620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2">
        <v>0</v>
      </c>
      <c r="AF275" s="12">
        <v>0</v>
      </c>
      <c r="AG275" s="12" t="s">
        <v>80</v>
      </c>
      <c r="AH275" s="12" t="s">
        <v>80</v>
      </c>
      <c r="AI275" s="12" t="s">
        <v>80</v>
      </c>
      <c r="AJ275" s="12" t="s">
        <v>80</v>
      </c>
      <c r="AK275" s="12" t="s">
        <v>80</v>
      </c>
      <c r="AL275" s="12" t="s">
        <v>80</v>
      </c>
      <c r="AM275" s="12" t="s">
        <v>80</v>
      </c>
    </row>
    <row r="276" spans="2:39" x14ac:dyDescent="0.25">
      <c r="B276" s="51"/>
      <c r="C276" s="17">
        <v>650</v>
      </c>
      <c r="D276" s="12">
        <f>IF(_xll.Interp1d(-1,$AQ$55:$AQ$76,$BA$55:$BA$76,$C276)&gt;D$274,'Post Timing'!C4,"LIM")</f>
        <v>7.96875</v>
      </c>
      <c r="E276" s="12">
        <f>IF(_xll.Interp1d(-1,$AQ$55:$AQ$76,$BA$55:$BA$76,$C276)&gt;E$274,'Post Timing'!D4,"LIM")</f>
        <v>7.96875</v>
      </c>
      <c r="F276" s="12">
        <f>IF(_xll.Interp1d(-1,$AQ$55:$AQ$76,$BA$55:$BA$76,$C276)&gt;F$274,'Post Timing'!E4,"LIM")</f>
        <v>7.96875</v>
      </c>
      <c r="G276" s="12">
        <f>IF(_xll.Interp1d(-1,$AQ$55:$AQ$76,$BA$55:$BA$76,$C276)&gt;G$274,'Post Timing'!F4,"LIM")</f>
        <v>7.96875</v>
      </c>
      <c r="H276" s="12">
        <f>IF(_xll.Interp1d(-1,$AQ$55:$AQ$76,$BA$55:$BA$76,$C276)&gt;H$274,'Post Timing'!G4,"LIM")</f>
        <v>7.96875</v>
      </c>
      <c r="I276" s="12">
        <f>IF(_xll.Interp1d(-1,$AQ$55:$AQ$76,$BA$55:$BA$76,$C276)&gt;I$274,'Post Timing'!H4,"LIM")</f>
        <v>7.96875</v>
      </c>
      <c r="J276" s="12">
        <f>IF(_xll.Interp1d(-1,$AQ$55:$AQ$76,$BA$55:$BA$76,$C276)&gt;J$274,'Post Timing'!I4,"LIM")</f>
        <v>7.96875</v>
      </c>
      <c r="K276" s="12">
        <f>IF(_xll.Interp1d(-1,$AQ$55:$AQ$76,$BA$55:$BA$76,$C276)&gt;K$274,'Post Timing'!J4,"LIM")</f>
        <v>7.96875</v>
      </c>
      <c r="L276" s="12">
        <f>IF(_xll.Interp1d(-1,$AQ$55:$AQ$76,$BA$55:$BA$76,$C276)&gt;L$274,'Post Timing'!K4,"LIM")</f>
        <v>0</v>
      </c>
      <c r="M276" s="12" t="str">
        <f>IF(_xll.Interp1d(-1,$AQ$55:$AQ$76,$BA$55:$BA$76,$C276)&gt;M$274,'Post Timing'!L4,"LIM")</f>
        <v>LIM</v>
      </c>
      <c r="N276" s="12" t="str">
        <f>IF(_xll.Interp1d(-1,$AQ$55:$AQ$76,$BA$55:$BA$76,$C276)&gt;N$274,'Post Timing'!M4,"LIM")</f>
        <v>LIM</v>
      </c>
      <c r="O276" s="12" t="str">
        <f>IF(_xll.Interp1d(-1,$AQ$55:$AQ$76,$BA$55:$BA$76,$C276)&gt;O$274,'Post Timing'!N4,"LIM")</f>
        <v>LIM</v>
      </c>
      <c r="P276" s="12" t="str">
        <f>IF(_xll.Interp1d(-1,$AQ$55:$AQ$76,$BA$55:$BA$76,$C276)&gt;P$274,'Post Timing'!O4,"LIM")</f>
        <v>LIM</v>
      </c>
      <c r="Q276" s="12" t="str">
        <f>IF(_xll.Interp1d(-1,$AQ$55:$AQ$76,$BA$55:$BA$76,$C276)&gt;Q$274,'Post Timing'!P4,"LIM")</f>
        <v>LIM</v>
      </c>
      <c r="R276" s="12" t="str">
        <f>IF(_xll.Interp1d(-1,$AQ$55:$AQ$76,$BA$55:$BA$76,$C276)&gt;R$274,'Post Timing'!Q4,"LIM")</f>
        <v>LIM</v>
      </c>
      <c r="S276" s="12" t="str">
        <f>IF(_xll.Interp1d(-1,$AQ$55:$AQ$76,$BA$55:$BA$76,$C276)&gt;S$274,'Post Timing'!R4,"LIM")</f>
        <v>LIM</v>
      </c>
      <c r="V276" s="51"/>
      <c r="W276" s="17">
        <v>650</v>
      </c>
      <c r="X276" s="12">
        <v>7.96875</v>
      </c>
      <c r="Y276" s="12">
        <v>7.96875</v>
      </c>
      <c r="Z276" s="12">
        <v>7.96875</v>
      </c>
      <c r="AA276" s="12">
        <v>7.96875</v>
      </c>
      <c r="AB276" s="12">
        <v>7.96875</v>
      </c>
      <c r="AC276" s="12">
        <v>7.96875</v>
      </c>
      <c r="AD276" s="12">
        <v>7.96875</v>
      </c>
      <c r="AE276" s="12">
        <v>7.96875</v>
      </c>
      <c r="AF276" s="12">
        <v>0</v>
      </c>
      <c r="AG276" s="12" t="s">
        <v>80</v>
      </c>
      <c r="AH276" s="12" t="s">
        <v>80</v>
      </c>
      <c r="AI276" s="12" t="s">
        <v>80</v>
      </c>
      <c r="AJ276" s="12" t="s">
        <v>80</v>
      </c>
      <c r="AK276" s="12" t="s">
        <v>80</v>
      </c>
      <c r="AL276" s="12" t="s">
        <v>80</v>
      </c>
      <c r="AM276" s="12" t="s">
        <v>80</v>
      </c>
    </row>
    <row r="277" spans="2:39" x14ac:dyDescent="0.25">
      <c r="B277" s="51"/>
      <c r="C277" s="17">
        <v>800</v>
      </c>
      <c r="D277" s="12">
        <f>IF(_xll.Interp1d(-1,$AQ$55:$AQ$76,$BA$55:$BA$76,$C277)&gt;D$274,'Post Timing'!C5,"LIM")</f>
        <v>7.96875</v>
      </c>
      <c r="E277" s="12">
        <f>IF(_xll.Interp1d(-1,$AQ$55:$AQ$76,$BA$55:$BA$76,$C277)&gt;E$274,'Post Timing'!D5,"LIM")</f>
        <v>7.96875</v>
      </c>
      <c r="F277" s="12">
        <f>IF(_xll.Interp1d(-1,$AQ$55:$AQ$76,$BA$55:$BA$76,$C277)&gt;F$274,'Post Timing'!E5,"LIM")</f>
        <v>7.96875</v>
      </c>
      <c r="G277" s="12">
        <f>IF(_xll.Interp1d(-1,$AQ$55:$AQ$76,$BA$55:$BA$76,$C277)&gt;G$274,'Post Timing'!F5,"LIM")</f>
        <v>7.96875</v>
      </c>
      <c r="H277" s="12">
        <f>IF(_xll.Interp1d(-1,$AQ$55:$AQ$76,$BA$55:$BA$76,$C277)&gt;H$274,'Post Timing'!G5,"LIM")</f>
        <v>7.96875</v>
      </c>
      <c r="I277" s="12">
        <f>IF(_xll.Interp1d(-1,$AQ$55:$AQ$76,$BA$55:$BA$76,$C277)&gt;I$274,'Post Timing'!H5,"LIM")</f>
        <v>7.96875</v>
      </c>
      <c r="J277" s="12">
        <f>IF(_xll.Interp1d(-1,$AQ$55:$AQ$76,$BA$55:$BA$76,$C277)&gt;J$274,'Post Timing'!I5,"LIM")</f>
        <v>7.96875</v>
      </c>
      <c r="K277" s="12">
        <f>IF(_xll.Interp1d(-1,$AQ$55:$AQ$76,$BA$55:$BA$76,$C277)&gt;K$274,'Post Timing'!J5,"LIM")</f>
        <v>7.96875</v>
      </c>
      <c r="L277" s="12">
        <f>IF(_xll.Interp1d(-1,$AQ$55:$AQ$76,$BA$55:$BA$76,$C277)&gt;L$274,'Post Timing'!K5,"LIM")</f>
        <v>0</v>
      </c>
      <c r="M277" s="12" t="str">
        <f>IF(_xll.Interp1d(-1,$AQ$55:$AQ$76,$BA$55:$BA$76,$C277)&gt;M$274,'Post Timing'!L5,"LIM")</f>
        <v>LIM</v>
      </c>
      <c r="N277" s="12" t="str">
        <f>IF(_xll.Interp1d(-1,$AQ$55:$AQ$76,$BA$55:$BA$76,$C277)&gt;N$274,'Post Timing'!M5,"LIM")</f>
        <v>LIM</v>
      </c>
      <c r="O277" s="12" t="str">
        <f>IF(_xll.Interp1d(-1,$AQ$55:$AQ$76,$BA$55:$BA$76,$C277)&gt;O$274,'Post Timing'!N5,"LIM")</f>
        <v>LIM</v>
      </c>
      <c r="P277" s="12" t="str">
        <f>IF(_xll.Interp1d(-1,$AQ$55:$AQ$76,$BA$55:$BA$76,$C277)&gt;P$274,'Post Timing'!O5,"LIM")</f>
        <v>LIM</v>
      </c>
      <c r="Q277" s="12" t="str">
        <f>IF(_xll.Interp1d(-1,$AQ$55:$AQ$76,$BA$55:$BA$76,$C277)&gt;Q$274,'Post Timing'!P5,"LIM")</f>
        <v>LIM</v>
      </c>
      <c r="R277" s="12" t="str">
        <f>IF(_xll.Interp1d(-1,$AQ$55:$AQ$76,$BA$55:$BA$76,$C277)&gt;R$274,'Post Timing'!Q5,"LIM")</f>
        <v>LIM</v>
      </c>
      <c r="S277" s="12" t="str">
        <f>IF(_xll.Interp1d(-1,$AQ$55:$AQ$76,$BA$55:$BA$76,$C277)&gt;S$274,'Post Timing'!R5,"LIM")</f>
        <v>LIM</v>
      </c>
      <c r="V277" s="51"/>
      <c r="W277" s="17">
        <v>800</v>
      </c>
      <c r="X277" s="12">
        <v>7.96875</v>
      </c>
      <c r="Y277" s="12">
        <v>7.96875</v>
      </c>
      <c r="Z277" s="12">
        <v>7.96875</v>
      </c>
      <c r="AA277" s="12">
        <v>7.96875</v>
      </c>
      <c r="AB277" s="12">
        <v>7.96875</v>
      </c>
      <c r="AC277" s="12">
        <v>7.96875</v>
      </c>
      <c r="AD277" s="12">
        <v>7.96875</v>
      </c>
      <c r="AE277" s="12">
        <v>7.96875</v>
      </c>
      <c r="AF277" s="12">
        <v>0</v>
      </c>
      <c r="AG277" s="12" t="s">
        <v>80</v>
      </c>
      <c r="AH277" s="12" t="s">
        <v>80</v>
      </c>
      <c r="AI277" s="12" t="s">
        <v>80</v>
      </c>
      <c r="AJ277" s="12" t="s">
        <v>80</v>
      </c>
      <c r="AK277" s="12" t="s">
        <v>80</v>
      </c>
      <c r="AL277" s="12" t="s">
        <v>80</v>
      </c>
      <c r="AM277" s="12" t="s">
        <v>80</v>
      </c>
    </row>
    <row r="278" spans="2:39" x14ac:dyDescent="0.25">
      <c r="B278" s="51"/>
      <c r="C278" s="17">
        <v>1000</v>
      </c>
      <c r="D278" s="12">
        <f>IF(_xll.Interp1d(-1,$AQ$55:$AQ$76,$BA$55:$BA$76,$C278)&gt;D$274,'Post Timing'!C6,"LIM")</f>
        <v>11.015625</v>
      </c>
      <c r="E278" s="12">
        <f>IF(_xll.Interp1d(-1,$AQ$55:$AQ$76,$BA$55:$BA$76,$C278)&gt;E$274,'Post Timing'!D6,"LIM")</f>
        <v>11.015625</v>
      </c>
      <c r="F278" s="12">
        <f>IF(_xll.Interp1d(-1,$AQ$55:$AQ$76,$BA$55:$BA$76,$C278)&gt;F$274,'Post Timing'!E6,"LIM")</f>
        <v>11.015625</v>
      </c>
      <c r="G278" s="12">
        <f>IF(_xll.Interp1d(-1,$AQ$55:$AQ$76,$BA$55:$BA$76,$C278)&gt;G$274,'Post Timing'!F6,"LIM")</f>
        <v>11.015625</v>
      </c>
      <c r="H278" s="12">
        <f>IF(_xll.Interp1d(-1,$AQ$55:$AQ$76,$BA$55:$BA$76,$C278)&gt;H$274,'Post Timing'!G6,"LIM")</f>
        <v>11.015625</v>
      </c>
      <c r="I278" s="12">
        <f>IF(_xll.Interp1d(-1,$AQ$55:$AQ$76,$BA$55:$BA$76,$C278)&gt;I$274,'Post Timing'!H6,"LIM")</f>
        <v>11.015625</v>
      </c>
      <c r="J278" s="12">
        <f>IF(_xll.Interp1d(-1,$AQ$55:$AQ$76,$BA$55:$BA$76,$C278)&gt;J$274,'Post Timing'!I6,"LIM")</f>
        <v>11.015625</v>
      </c>
      <c r="K278" s="12">
        <f>IF(_xll.Interp1d(-1,$AQ$55:$AQ$76,$BA$55:$BA$76,$C278)&gt;K$274,'Post Timing'!J6,"LIM")</f>
        <v>11.015625</v>
      </c>
      <c r="L278" s="12">
        <f>IF(_xll.Interp1d(-1,$AQ$55:$AQ$76,$BA$55:$BA$76,$C278)&gt;L$274,'Post Timing'!K6,"LIM")</f>
        <v>0</v>
      </c>
      <c r="M278" s="12">
        <f>IF(_xll.Interp1d(-1,$AQ$55:$AQ$76,$BA$55:$BA$76,$C278)&gt;M$274,'Post Timing'!L6,"LIM")</f>
        <v>0</v>
      </c>
      <c r="N278" s="12" t="str">
        <f>IF(_xll.Interp1d(-1,$AQ$55:$AQ$76,$BA$55:$BA$76,$C278)&gt;N$274,'Post Timing'!M6,"LIM")</f>
        <v>LIM</v>
      </c>
      <c r="O278" s="12" t="str">
        <f>IF(_xll.Interp1d(-1,$AQ$55:$AQ$76,$BA$55:$BA$76,$C278)&gt;O$274,'Post Timing'!N6,"LIM")</f>
        <v>LIM</v>
      </c>
      <c r="P278" s="12" t="str">
        <f>IF(_xll.Interp1d(-1,$AQ$55:$AQ$76,$BA$55:$BA$76,$C278)&gt;P$274,'Post Timing'!O6,"LIM")</f>
        <v>LIM</v>
      </c>
      <c r="Q278" s="12" t="str">
        <f>IF(_xll.Interp1d(-1,$AQ$55:$AQ$76,$BA$55:$BA$76,$C278)&gt;Q$274,'Post Timing'!P6,"LIM")</f>
        <v>LIM</v>
      </c>
      <c r="R278" s="12" t="str">
        <f>IF(_xll.Interp1d(-1,$AQ$55:$AQ$76,$BA$55:$BA$76,$C278)&gt;R$274,'Post Timing'!Q6,"LIM")</f>
        <v>LIM</v>
      </c>
      <c r="S278" s="12" t="str">
        <f>IF(_xll.Interp1d(-1,$AQ$55:$AQ$76,$BA$55:$BA$76,$C278)&gt;S$274,'Post Timing'!R6,"LIM")</f>
        <v>LIM</v>
      </c>
      <c r="V278" s="51"/>
      <c r="W278" s="17">
        <v>1000</v>
      </c>
      <c r="X278" s="12">
        <v>11.015625</v>
      </c>
      <c r="Y278" s="12">
        <v>11.015625</v>
      </c>
      <c r="Z278" s="12">
        <v>11.015625</v>
      </c>
      <c r="AA278" s="12">
        <v>11.015625</v>
      </c>
      <c r="AB278" s="12">
        <v>11.015625</v>
      </c>
      <c r="AC278" s="12">
        <v>11.015625</v>
      </c>
      <c r="AD278" s="12">
        <v>11.015625</v>
      </c>
      <c r="AE278" s="12">
        <v>11.015625</v>
      </c>
      <c r="AF278" s="12">
        <v>0</v>
      </c>
      <c r="AG278" s="12">
        <v>0</v>
      </c>
      <c r="AH278" s="12" t="s">
        <v>80</v>
      </c>
      <c r="AI278" s="12" t="s">
        <v>80</v>
      </c>
      <c r="AJ278" s="12" t="s">
        <v>80</v>
      </c>
      <c r="AK278" s="12" t="s">
        <v>80</v>
      </c>
      <c r="AL278" s="12" t="s">
        <v>80</v>
      </c>
      <c r="AM278" s="12" t="s">
        <v>80</v>
      </c>
    </row>
    <row r="279" spans="2:39" x14ac:dyDescent="0.25">
      <c r="B279" s="51"/>
      <c r="C279" s="17">
        <v>1200</v>
      </c>
      <c r="D279" s="12">
        <f>IF(_xll.Interp1d(-1,$AQ$55:$AQ$76,$BA$55:$BA$76,$C279)&gt;D$274,'Post Timing'!C7,"LIM")</f>
        <v>13.476563000000001</v>
      </c>
      <c r="E279" s="12">
        <f>IF(_xll.Interp1d(-1,$AQ$55:$AQ$76,$BA$55:$BA$76,$C279)&gt;E$274,'Post Timing'!D7,"LIM")</f>
        <v>13.476563000000001</v>
      </c>
      <c r="F279" s="12">
        <f>IF(_xll.Interp1d(-1,$AQ$55:$AQ$76,$BA$55:$BA$76,$C279)&gt;F$274,'Post Timing'!E7,"LIM")</f>
        <v>13.476563000000001</v>
      </c>
      <c r="G279" s="12">
        <f>IF(_xll.Interp1d(-1,$AQ$55:$AQ$76,$BA$55:$BA$76,$C279)&gt;G$274,'Post Timing'!F7,"LIM")</f>
        <v>13.476563000000001</v>
      </c>
      <c r="H279" s="12">
        <f>IF(_xll.Interp1d(-1,$AQ$55:$AQ$76,$BA$55:$BA$76,$C279)&gt;H$274,'Post Timing'!G7,"LIM")</f>
        <v>13.476563000000001</v>
      </c>
      <c r="I279" s="12">
        <f>IF(_xll.Interp1d(-1,$AQ$55:$AQ$76,$BA$55:$BA$76,$C279)&gt;I$274,'Post Timing'!H7,"LIM")</f>
        <v>13.476563000000001</v>
      </c>
      <c r="J279" s="12">
        <f>IF(_xll.Interp1d(-1,$AQ$55:$AQ$76,$BA$55:$BA$76,$C279)&gt;J$274,'Post Timing'!I7,"LIM")</f>
        <v>13.476563000000001</v>
      </c>
      <c r="K279" s="12">
        <f>IF(_xll.Interp1d(-1,$AQ$55:$AQ$76,$BA$55:$BA$76,$C279)&gt;K$274,'Post Timing'!J7,"LIM")</f>
        <v>13.476563000000001</v>
      </c>
      <c r="L279" s="12">
        <f>IF(_xll.Interp1d(-1,$AQ$55:$AQ$76,$BA$55:$BA$76,$C279)&gt;L$274,'Post Timing'!K7,"LIM")</f>
        <v>0</v>
      </c>
      <c r="M279" s="12">
        <f>IF(_xll.Interp1d(-1,$AQ$55:$AQ$76,$BA$55:$BA$76,$C279)&gt;M$274,'Post Timing'!L7,"LIM")</f>
        <v>0</v>
      </c>
      <c r="N279" s="12" t="str">
        <f>IF(_xll.Interp1d(-1,$AQ$55:$AQ$76,$BA$55:$BA$76,$C279)&gt;N$274,'Post Timing'!M7,"LIM")</f>
        <v>LIM</v>
      </c>
      <c r="O279" s="12" t="str">
        <f>IF(_xll.Interp1d(-1,$AQ$55:$AQ$76,$BA$55:$BA$76,$C279)&gt;O$274,'Post Timing'!N7,"LIM")</f>
        <v>LIM</v>
      </c>
      <c r="P279" s="12" t="str">
        <f>IF(_xll.Interp1d(-1,$AQ$55:$AQ$76,$BA$55:$BA$76,$C279)&gt;P$274,'Post Timing'!O7,"LIM")</f>
        <v>LIM</v>
      </c>
      <c r="Q279" s="12" t="str">
        <f>IF(_xll.Interp1d(-1,$AQ$55:$AQ$76,$BA$55:$BA$76,$C279)&gt;Q$274,'Post Timing'!P7,"LIM")</f>
        <v>LIM</v>
      </c>
      <c r="R279" s="12" t="str">
        <f>IF(_xll.Interp1d(-1,$AQ$55:$AQ$76,$BA$55:$BA$76,$C279)&gt;R$274,'Post Timing'!Q7,"LIM")</f>
        <v>LIM</v>
      </c>
      <c r="S279" s="12" t="str">
        <f>IF(_xll.Interp1d(-1,$AQ$55:$AQ$76,$BA$55:$BA$76,$C279)&gt;S$274,'Post Timing'!R7,"LIM")</f>
        <v>LIM</v>
      </c>
      <c r="V279" s="51"/>
      <c r="W279" s="17">
        <v>1200</v>
      </c>
      <c r="X279" s="12">
        <v>13.476563000000001</v>
      </c>
      <c r="Y279" s="12">
        <v>13.476563000000001</v>
      </c>
      <c r="Z279" s="12">
        <v>13.476563000000001</v>
      </c>
      <c r="AA279" s="12">
        <v>13.476563000000001</v>
      </c>
      <c r="AB279" s="12">
        <v>13.476563000000001</v>
      </c>
      <c r="AC279" s="12">
        <v>13.476563000000001</v>
      </c>
      <c r="AD279" s="12">
        <v>13.476563000000001</v>
      </c>
      <c r="AE279" s="12">
        <v>13.476563000000001</v>
      </c>
      <c r="AF279" s="12">
        <v>0</v>
      </c>
      <c r="AG279" s="12">
        <v>0</v>
      </c>
      <c r="AH279" s="12" t="s">
        <v>80</v>
      </c>
      <c r="AI279" s="12" t="s">
        <v>80</v>
      </c>
      <c r="AJ279" s="12" t="s">
        <v>80</v>
      </c>
      <c r="AK279" s="12" t="s">
        <v>80</v>
      </c>
      <c r="AL279" s="12" t="s">
        <v>80</v>
      </c>
      <c r="AM279" s="12" t="s">
        <v>80</v>
      </c>
    </row>
    <row r="280" spans="2:39" x14ac:dyDescent="0.25">
      <c r="B280" s="51"/>
      <c r="C280" s="17">
        <v>1400</v>
      </c>
      <c r="D280" s="12">
        <f>IF(_xll.Interp1d(-1,$AQ$55:$AQ$76,$BA$55:$BA$76,$C280)&gt;D$274,'Post Timing'!C8,"LIM")</f>
        <v>14.0625</v>
      </c>
      <c r="E280" s="12">
        <f>IF(_xll.Interp1d(-1,$AQ$55:$AQ$76,$BA$55:$BA$76,$C280)&gt;E$274,'Post Timing'!D8,"LIM")</f>
        <v>14.0625</v>
      </c>
      <c r="F280" s="12">
        <f>IF(_xll.Interp1d(-1,$AQ$55:$AQ$76,$BA$55:$BA$76,$C280)&gt;F$274,'Post Timing'!E8,"LIM")</f>
        <v>14.0625</v>
      </c>
      <c r="G280" s="12">
        <f>IF(_xll.Interp1d(-1,$AQ$55:$AQ$76,$BA$55:$BA$76,$C280)&gt;G$274,'Post Timing'!F8,"LIM")</f>
        <v>14.0625</v>
      </c>
      <c r="H280" s="12">
        <f>IF(_xll.Interp1d(-1,$AQ$55:$AQ$76,$BA$55:$BA$76,$C280)&gt;H$274,'Post Timing'!G8,"LIM")</f>
        <v>14.0625</v>
      </c>
      <c r="I280" s="12">
        <f>IF(_xll.Interp1d(-1,$AQ$55:$AQ$76,$BA$55:$BA$76,$C280)&gt;I$274,'Post Timing'!H8,"LIM")</f>
        <v>14.0625</v>
      </c>
      <c r="J280" s="12">
        <f>IF(_xll.Interp1d(-1,$AQ$55:$AQ$76,$BA$55:$BA$76,$C280)&gt;J$274,'Post Timing'!I8,"LIM")</f>
        <v>14.0625</v>
      </c>
      <c r="K280" s="12">
        <f>IF(_xll.Interp1d(-1,$AQ$55:$AQ$76,$BA$55:$BA$76,$C280)&gt;K$274,'Post Timing'!J8,"LIM")</f>
        <v>14.0625</v>
      </c>
      <c r="L280" s="12">
        <f>IF(_xll.Interp1d(-1,$AQ$55:$AQ$76,$BA$55:$BA$76,$C280)&gt;L$274,'Post Timing'!K8,"LIM")</f>
        <v>0</v>
      </c>
      <c r="M280" s="12">
        <f>IF(_xll.Interp1d(-1,$AQ$55:$AQ$76,$BA$55:$BA$76,$C280)&gt;M$274,'Post Timing'!L8,"LIM")</f>
        <v>0</v>
      </c>
      <c r="N280" s="12">
        <f>IF(_xll.Interp1d(-1,$AQ$55:$AQ$76,$BA$55:$BA$76,$C280)&gt;N$274,'Post Timing'!M8,"LIM")</f>
        <v>0</v>
      </c>
      <c r="O280" s="12" t="str">
        <f>IF(_xll.Interp1d(-1,$AQ$55:$AQ$76,$BA$55:$BA$76,$C280)&gt;O$274,'Post Timing'!N8,"LIM")</f>
        <v>LIM</v>
      </c>
      <c r="P280" s="12" t="str">
        <f>IF(_xll.Interp1d(-1,$AQ$55:$AQ$76,$BA$55:$BA$76,$C280)&gt;P$274,'Post Timing'!O8,"LIM")</f>
        <v>LIM</v>
      </c>
      <c r="Q280" s="12" t="str">
        <f>IF(_xll.Interp1d(-1,$AQ$55:$AQ$76,$BA$55:$BA$76,$C280)&gt;Q$274,'Post Timing'!P8,"LIM")</f>
        <v>LIM</v>
      </c>
      <c r="R280" s="12" t="str">
        <f>IF(_xll.Interp1d(-1,$AQ$55:$AQ$76,$BA$55:$BA$76,$C280)&gt;R$274,'Post Timing'!Q8,"LIM")</f>
        <v>LIM</v>
      </c>
      <c r="S280" s="12" t="str">
        <f>IF(_xll.Interp1d(-1,$AQ$55:$AQ$76,$BA$55:$BA$76,$C280)&gt;S$274,'Post Timing'!R8,"LIM")</f>
        <v>LIM</v>
      </c>
      <c r="V280" s="51"/>
      <c r="W280" s="17">
        <v>1400</v>
      </c>
      <c r="X280" s="12">
        <v>14.0625</v>
      </c>
      <c r="Y280" s="12">
        <v>14.0625</v>
      </c>
      <c r="Z280" s="12">
        <v>14.0625</v>
      </c>
      <c r="AA280" s="12">
        <v>14.0625</v>
      </c>
      <c r="AB280" s="12">
        <v>14.0625</v>
      </c>
      <c r="AC280" s="12">
        <v>14.0625</v>
      </c>
      <c r="AD280" s="12">
        <v>14.0625</v>
      </c>
      <c r="AE280" s="12">
        <v>14.0625</v>
      </c>
      <c r="AF280" s="12">
        <v>0</v>
      </c>
      <c r="AG280" s="12">
        <v>0</v>
      </c>
      <c r="AH280" s="12">
        <v>0</v>
      </c>
      <c r="AI280" s="12" t="s">
        <v>80</v>
      </c>
      <c r="AJ280" s="12" t="s">
        <v>80</v>
      </c>
      <c r="AK280" s="12" t="s">
        <v>80</v>
      </c>
      <c r="AL280" s="12" t="s">
        <v>80</v>
      </c>
      <c r="AM280" s="12" t="s">
        <v>80</v>
      </c>
    </row>
    <row r="281" spans="2:39" x14ac:dyDescent="0.25">
      <c r="B281" s="51"/>
      <c r="C281" s="17">
        <v>1550</v>
      </c>
      <c r="D281" s="12">
        <f>IF(_xll.Interp1d(-1,$AQ$55:$AQ$76,$BA$55:$BA$76,$C281)&gt;D$274,'Post Timing'!C9,"LIM")</f>
        <v>14.648438000000001</v>
      </c>
      <c r="E281" s="12">
        <f>IF(_xll.Interp1d(-1,$AQ$55:$AQ$76,$BA$55:$BA$76,$C281)&gt;E$274,'Post Timing'!D9,"LIM")</f>
        <v>14.648438000000001</v>
      </c>
      <c r="F281" s="12">
        <f>IF(_xll.Interp1d(-1,$AQ$55:$AQ$76,$BA$55:$BA$76,$C281)&gt;F$274,'Post Timing'!E9,"LIM")</f>
        <v>14.648438000000001</v>
      </c>
      <c r="G281" s="12">
        <f>IF(_xll.Interp1d(-1,$AQ$55:$AQ$76,$BA$55:$BA$76,$C281)&gt;G$274,'Post Timing'!F9,"LIM")</f>
        <v>14.648438000000001</v>
      </c>
      <c r="H281" s="12">
        <f>IF(_xll.Interp1d(-1,$AQ$55:$AQ$76,$BA$55:$BA$76,$C281)&gt;H$274,'Post Timing'!G9,"LIM")</f>
        <v>14.648438000000001</v>
      </c>
      <c r="I281" s="12">
        <f>IF(_xll.Interp1d(-1,$AQ$55:$AQ$76,$BA$55:$BA$76,$C281)&gt;I$274,'Post Timing'!H9,"LIM")</f>
        <v>14.648438000000001</v>
      </c>
      <c r="J281" s="12">
        <f>IF(_xll.Interp1d(-1,$AQ$55:$AQ$76,$BA$55:$BA$76,$C281)&gt;J$274,'Post Timing'!I9,"LIM")</f>
        <v>14.648438000000001</v>
      </c>
      <c r="K281" s="12">
        <f>IF(_xll.Interp1d(-1,$AQ$55:$AQ$76,$BA$55:$BA$76,$C281)&gt;K$274,'Post Timing'!J9,"LIM")</f>
        <v>14.648438000000001</v>
      </c>
      <c r="L281" s="12">
        <f>IF(_xll.Interp1d(-1,$AQ$55:$AQ$76,$BA$55:$BA$76,$C281)&gt;L$274,'Post Timing'!K9,"LIM")</f>
        <v>0</v>
      </c>
      <c r="M281" s="12">
        <f>IF(_xll.Interp1d(-1,$AQ$55:$AQ$76,$BA$55:$BA$76,$C281)&gt;M$274,'Post Timing'!L9,"LIM")</f>
        <v>0</v>
      </c>
      <c r="N281" s="12">
        <f>IF(_xll.Interp1d(-1,$AQ$55:$AQ$76,$BA$55:$BA$76,$C281)&gt;N$274,'Post Timing'!M9,"LIM")</f>
        <v>0</v>
      </c>
      <c r="O281" s="12" t="str">
        <f>IF(_xll.Interp1d(-1,$AQ$55:$AQ$76,$BA$55:$BA$76,$C281)&gt;O$274,'Post Timing'!N9,"LIM")</f>
        <v>LIM</v>
      </c>
      <c r="P281" s="12" t="str">
        <f>IF(_xll.Interp1d(-1,$AQ$55:$AQ$76,$BA$55:$BA$76,$C281)&gt;P$274,'Post Timing'!O9,"LIM")</f>
        <v>LIM</v>
      </c>
      <c r="Q281" s="12" t="str">
        <f>IF(_xll.Interp1d(-1,$AQ$55:$AQ$76,$BA$55:$BA$76,$C281)&gt;Q$274,'Post Timing'!P9,"LIM")</f>
        <v>LIM</v>
      </c>
      <c r="R281" s="12" t="str">
        <f>IF(_xll.Interp1d(-1,$AQ$55:$AQ$76,$BA$55:$BA$76,$C281)&gt;R$274,'Post Timing'!Q9,"LIM")</f>
        <v>LIM</v>
      </c>
      <c r="S281" s="12" t="str">
        <f>IF(_xll.Interp1d(-1,$AQ$55:$AQ$76,$BA$55:$BA$76,$C281)&gt;S$274,'Post Timing'!R9,"LIM")</f>
        <v>LIM</v>
      </c>
      <c r="V281" s="51"/>
      <c r="W281" s="17">
        <v>1550</v>
      </c>
      <c r="X281" s="12">
        <v>14.648438000000001</v>
      </c>
      <c r="Y281" s="12">
        <v>14.648438000000001</v>
      </c>
      <c r="Z281" s="12">
        <v>14.648438000000001</v>
      </c>
      <c r="AA281" s="12">
        <v>14.648438000000001</v>
      </c>
      <c r="AB281" s="12">
        <v>14.648438000000001</v>
      </c>
      <c r="AC281" s="12">
        <v>14.648438000000001</v>
      </c>
      <c r="AD281" s="12">
        <v>14.648438000000001</v>
      </c>
      <c r="AE281" s="12">
        <v>14.648438000000001</v>
      </c>
      <c r="AF281" s="12">
        <v>0</v>
      </c>
      <c r="AG281" s="12">
        <v>0</v>
      </c>
      <c r="AH281" s="12">
        <v>0</v>
      </c>
      <c r="AI281" s="12" t="s">
        <v>80</v>
      </c>
      <c r="AJ281" s="12" t="s">
        <v>80</v>
      </c>
      <c r="AK281" s="12" t="s">
        <v>80</v>
      </c>
      <c r="AL281" s="12" t="s">
        <v>80</v>
      </c>
      <c r="AM281" s="12" t="s">
        <v>80</v>
      </c>
    </row>
    <row r="282" spans="2:39" x14ac:dyDescent="0.25">
      <c r="B282" s="51"/>
      <c r="C282" s="17">
        <v>1700</v>
      </c>
      <c r="D282" s="12">
        <f>IF(_xll.Interp1d(-1,$AQ$55:$AQ$76,$BA$55:$BA$76,$C282)&gt;D$274,'Post Timing'!C10,"LIM")</f>
        <v>15.234375</v>
      </c>
      <c r="E282" s="12">
        <f>IF(_xll.Interp1d(-1,$AQ$55:$AQ$76,$BA$55:$BA$76,$C282)&gt;E$274,'Post Timing'!D10,"LIM")</f>
        <v>15.234375</v>
      </c>
      <c r="F282" s="12">
        <f>IF(_xll.Interp1d(-1,$AQ$55:$AQ$76,$BA$55:$BA$76,$C282)&gt;F$274,'Post Timing'!E10,"LIM")</f>
        <v>15.234375</v>
      </c>
      <c r="G282" s="12">
        <f>IF(_xll.Interp1d(-1,$AQ$55:$AQ$76,$BA$55:$BA$76,$C282)&gt;G$274,'Post Timing'!F10,"LIM")</f>
        <v>15.234375</v>
      </c>
      <c r="H282" s="12">
        <f>IF(_xll.Interp1d(-1,$AQ$55:$AQ$76,$BA$55:$BA$76,$C282)&gt;H$274,'Post Timing'!G10,"LIM")</f>
        <v>15.234375</v>
      </c>
      <c r="I282" s="12">
        <f>IF(_xll.Interp1d(-1,$AQ$55:$AQ$76,$BA$55:$BA$76,$C282)&gt;I$274,'Post Timing'!H10,"LIM")</f>
        <v>15.234375</v>
      </c>
      <c r="J282" s="12">
        <f>IF(_xll.Interp1d(-1,$AQ$55:$AQ$76,$BA$55:$BA$76,$C282)&gt;J$274,'Post Timing'!I10,"LIM")</f>
        <v>15.234375</v>
      </c>
      <c r="K282" s="12">
        <f>IF(_xll.Interp1d(-1,$AQ$55:$AQ$76,$BA$55:$BA$76,$C282)&gt;K$274,'Post Timing'!J10,"LIM")</f>
        <v>15.234375</v>
      </c>
      <c r="L282" s="12">
        <f>IF(_xll.Interp1d(-1,$AQ$55:$AQ$76,$BA$55:$BA$76,$C282)&gt;L$274,'Post Timing'!K10,"LIM")</f>
        <v>0</v>
      </c>
      <c r="M282" s="12">
        <f>IF(_xll.Interp1d(-1,$AQ$55:$AQ$76,$BA$55:$BA$76,$C282)&gt;M$274,'Post Timing'!L10,"LIM")</f>
        <v>0</v>
      </c>
      <c r="N282" s="12">
        <f>IF(_xll.Interp1d(-1,$AQ$55:$AQ$76,$BA$55:$BA$76,$C282)&gt;N$274,'Post Timing'!M10,"LIM")</f>
        <v>0</v>
      </c>
      <c r="O282" s="12" t="str">
        <f>IF(_xll.Interp1d(-1,$AQ$55:$AQ$76,$BA$55:$BA$76,$C282)&gt;O$274,'Post Timing'!N10,"LIM")</f>
        <v>LIM</v>
      </c>
      <c r="P282" s="12" t="str">
        <f>IF(_xll.Interp1d(-1,$AQ$55:$AQ$76,$BA$55:$BA$76,$C282)&gt;P$274,'Post Timing'!O10,"LIM")</f>
        <v>LIM</v>
      </c>
      <c r="Q282" s="12" t="str">
        <f>IF(_xll.Interp1d(-1,$AQ$55:$AQ$76,$BA$55:$BA$76,$C282)&gt;Q$274,'Post Timing'!P10,"LIM")</f>
        <v>LIM</v>
      </c>
      <c r="R282" s="12" t="str">
        <f>IF(_xll.Interp1d(-1,$AQ$55:$AQ$76,$BA$55:$BA$76,$C282)&gt;R$274,'Post Timing'!Q10,"LIM")</f>
        <v>LIM</v>
      </c>
      <c r="S282" s="12" t="str">
        <f>IF(_xll.Interp1d(-1,$AQ$55:$AQ$76,$BA$55:$BA$76,$C282)&gt;S$274,'Post Timing'!R10,"LIM")</f>
        <v>LIM</v>
      </c>
      <c r="V282" s="51"/>
      <c r="W282" s="17">
        <v>1700</v>
      </c>
      <c r="X282" s="12">
        <v>15.234375</v>
      </c>
      <c r="Y282" s="12">
        <v>15.234375</v>
      </c>
      <c r="Z282" s="12">
        <v>15.234375</v>
      </c>
      <c r="AA282" s="12">
        <v>15.234375</v>
      </c>
      <c r="AB282" s="12">
        <v>15.234375</v>
      </c>
      <c r="AC282" s="12">
        <v>15.234375</v>
      </c>
      <c r="AD282" s="12">
        <v>15.234375</v>
      </c>
      <c r="AE282" s="12">
        <v>15.234375</v>
      </c>
      <c r="AF282" s="12">
        <v>0</v>
      </c>
      <c r="AG282" s="12">
        <v>0</v>
      </c>
      <c r="AH282" s="12">
        <v>0</v>
      </c>
      <c r="AI282" s="12" t="s">
        <v>80</v>
      </c>
      <c r="AJ282" s="12" t="s">
        <v>80</v>
      </c>
      <c r="AK282" s="12" t="s">
        <v>80</v>
      </c>
      <c r="AL282" s="12" t="s">
        <v>80</v>
      </c>
      <c r="AM282" s="12" t="s">
        <v>80</v>
      </c>
    </row>
    <row r="283" spans="2:39" x14ac:dyDescent="0.25">
      <c r="B283" s="51"/>
      <c r="C283" s="17">
        <v>1800</v>
      </c>
      <c r="D283" s="12">
        <f>IF(_xll.Interp1d(-1,$AQ$55:$AQ$76,$BA$55:$BA$76,$C283)&gt;D$274,'Post Timing'!C11,"LIM")</f>
        <v>15.46875</v>
      </c>
      <c r="E283" s="12">
        <f>IF(_xll.Interp1d(-1,$AQ$55:$AQ$76,$BA$55:$BA$76,$C283)&gt;E$274,'Post Timing'!D11,"LIM")</f>
        <v>15.46875</v>
      </c>
      <c r="F283" s="12">
        <f>IF(_xll.Interp1d(-1,$AQ$55:$AQ$76,$BA$55:$BA$76,$C283)&gt;F$274,'Post Timing'!E11,"LIM")</f>
        <v>15.46875</v>
      </c>
      <c r="G283" s="12">
        <f>IF(_xll.Interp1d(-1,$AQ$55:$AQ$76,$BA$55:$BA$76,$C283)&gt;G$274,'Post Timing'!F11,"LIM")</f>
        <v>15.46875</v>
      </c>
      <c r="H283" s="12">
        <f>IF(_xll.Interp1d(-1,$AQ$55:$AQ$76,$BA$55:$BA$76,$C283)&gt;H$274,'Post Timing'!G11,"LIM")</f>
        <v>15.46875</v>
      </c>
      <c r="I283" s="12">
        <f>IF(_xll.Interp1d(-1,$AQ$55:$AQ$76,$BA$55:$BA$76,$C283)&gt;I$274,'Post Timing'!H11,"LIM")</f>
        <v>15.46875</v>
      </c>
      <c r="J283" s="12">
        <f>IF(_xll.Interp1d(-1,$AQ$55:$AQ$76,$BA$55:$BA$76,$C283)&gt;J$274,'Post Timing'!I11,"LIM")</f>
        <v>15.46875</v>
      </c>
      <c r="K283" s="12">
        <f>IF(_xll.Interp1d(-1,$AQ$55:$AQ$76,$BA$55:$BA$76,$C283)&gt;K$274,'Post Timing'!J11,"LIM")</f>
        <v>15.46875</v>
      </c>
      <c r="L283" s="12">
        <f>IF(_xll.Interp1d(-1,$AQ$55:$AQ$76,$BA$55:$BA$76,$C283)&gt;L$274,'Post Timing'!K11,"LIM")</f>
        <v>0</v>
      </c>
      <c r="M283" s="12">
        <f>IF(_xll.Interp1d(-1,$AQ$55:$AQ$76,$BA$55:$BA$76,$C283)&gt;M$274,'Post Timing'!L11,"LIM")</f>
        <v>0</v>
      </c>
      <c r="N283" s="12">
        <f>IF(_xll.Interp1d(-1,$AQ$55:$AQ$76,$BA$55:$BA$76,$C283)&gt;N$274,'Post Timing'!M11,"LIM")</f>
        <v>0</v>
      </c>
      <c r="O283" s="12" t="str">
        <f>IF(_xll.Interp1d(-1,$AQ$55:$AQ$76,$BA$55:$BA$76,$C283)&gt;O$274,'Post Timing'!N11,"LIM")</f>
        <v>LIM</v>
      </c>
      <c r="P283" s="12" t="str">
        <f>IF(_xll.Interp1d(-1,$AQ$55:$AQ$76,$BA$55:$BA$76,$C283)&gt;P$274,'Post Timing'!O11,"LIM")</f>
        <v>LIM</v>
      </c>
      <c r="Q283" s="12" t="str">
        <f>IF(_xll.Interp1d(-1,$AQ$55:$AQ$76,$BA$55:$BA$76,$C283)&gt;Q$274,'Post Timing'!P11,"LIM")</f>
        <v>LIM</v>
      </c>
      <c r="R283" s="12" t="str">
        <f>IF(_xll.Interp1d(-1,$AQ$55:$AQ$76,$BA$55:$BA$76,$C283)&gt;R$274,'Post Timing'!Q11,"LIM")</f>
        <v>LIM</v>
      </c>
      <c r="S283" s="12" t="str">
        <f>IF(_xll.Interp1d(-1,$AQ$55:$AQ$76,$BA$55:$BA$76,$C283)&gt;S$274,'Post Timing'!R11,"LIM")</f>
        <v>LIM</v>
      </c>
      <c r="V283" s="51"/>
      <c r="W283" s="17">
        <v>1800</v>
      </c>
      <c r="X283" s="12">
        <v>15.46875</v>
      </c>
      <c r="Y283" s="12">
        <v>15.46875</v>
      </c>
      <c r="Z283" s="12">
        <v>15.46875</v>
      </c>
      <c r="AA283" s="12">
        <v>15.46875</v>
      </c>
      <c r="AB283" s="12">
        <v>15.46875</v>
      </c>
      <c r="AC283" s="12">
        <v>15.46875</v>
      </c>
      <c r="AD283" s="12">
        <v>15.46875</v>
      </c>
      <c r="AE283" s="12">
        <v>15.46875</v>
      </c>
      <c r="AF283" s="12">
        <v>0</v>
      </c>
      <c r="AG283" s="12">
        <v>0</v>
      </c>
      <c r="AH283" s="12">
        <v>0</v>
      </c>
      <c r="AI283" s="12" t="s">
        <v>80</v>
      </c>
      <c r="AJ283" s="12" t="s">
        <v>80</v>
      </c>
      <c r="AK283" s="12" t="s">
        <v>80</v>
      </c>
      <c r="AL283" s="12" t="s">
        <v>80</v>
      </c>
      <c r="AM283" s="12" t="s">
        <v>80</v>
      </c>
    </row>
    <row r="284" spans="2:39" x14ac:dyDescent="0.25">
      <c r="B284" s="51"/>
      <c r="C284" s="17">
        <v>2000</v>
      </c>
      <c r="D284" s="12">
        <f>IF(_xll.Interp1d(-1,$AQ$55:$AQ$76,$BA$55:$BA$76,$C284)&gt;D$274,'Post Timing'!C12,"LIM")</f>
        <v>15.46875</v>
      </c>
      <c r="E284" s="12">
        <f>IF(_xll.Interp1d(-1,$AQ$55:$AQ$76,$BA$55:$BA$76,$C284)&gt;E$274,'Post Timing'!D12,"LIM")</f>
        <v>15.46875</v>
      </c>
      <c r="F284" s="12">
        <f>IF(_xll.Interp1d(-1,$AQ$55:$AQ$76,$BA$55:$BA$76,$C284)&gt;F$274,'Post Timing'!E12,"LIM")</f>
        <v>15.46875</v>
      </c>
      <c r="G284" s="12">
        <f>IF(_xll.Interp1d(-1,$AQ$55:$AQ$76,$BA$55:$BA$76,$C284)&gt;G$274,'Post Timing'!F12,"LIM")</f>
        <v>15.46875</v>
      </c>
      <c r="H284" s="12">
        <f>IF(_xll.Interp1d(-1,$AQ$55:$AQ$76,$BA$55:$BA$76,$C284)&gt;H$274,'Post Timing'!G12,"LIM")</f>
        <v>15.46875</v>
      </c>
      <c r="I284" s="12">
        <f>IF(_xll.Interp1d(-1,$AQ$55:$AQ$76,$BA$55:$BA$76,$C284)&gt;I$274,'Post Timing'!H12,"LIM")</f>
        <v>15.46875</v>
      </c>
      <c r="J284" s="12">
        <f>IF(_xll.Interp1d(-1,$AQ$55:$AQ$76,$BA$55:$BA$76,$C284)&gt;J$274,'Post Timing'!I12,"LIM")</f>
        <v>15.46875</v>
      </c>
      <c r="K284" s="12">
        <f>IF(_xll.Interp1d(-1,$AQ$55:$AQ$76,$BA$55:$BA$76,$C284)&gt;K$274,'Post Timing'!J12,"LIM")</f>
        <v>15.46875</v>
      </c>
      <c r="L284" s="12">
        <f>IF(_xll.Interp1d(-1,$AQ$55:$AQ$76,$BA$55:$BA$76,$C284)&gt;L$274,'Post Timing'!K12,"LIM")</f>
        <v>0</v>
      </c>
      <c r="M284" s="12">
        <f>IF(_xll.Interp1d(-1,$AQ$55:$AQ$76,$BA$55:$BA$76,$C284)&gt;M$274,'Post Timing'!L12,"LIM")</f>
        <v>0</v>
      </c>
      <c r="N284" s="12">
        <f>IF(_xll.Interp1d(-1,$AQ$55:$AQ$76,$BA$55:$BA$76,$C284)&gt;N$274,'Post Timing'!M12,"LIM")</f>
        <v>0</v>
      </c>
      <c r="O284" s="12" t="str">
        <f>IF(_xll.Interp1d(-1,$AQ$55:$AQ$76,$BA$55:$BA$76,$C284)&gt;O$274,'Post Timing'!N12,"LIM")</f>
        <v>LIM</v>
      </c>
      <c r="P284" s="12" t="str">
        <f>IF(_xll.Interp1d(-1,$AQ$55:$AQ$76,$BA$55:$BA$76,$C284)&gt;P$274,'Post Timing'!O12,"LIM")</f>
        <v>LIM</v>
      </c>
      <c r="Q284" s="12" t="str">
        <f>IF(_xll.Interp1d(-1,$AQ$55:$AQ$76,$BA$55:$BA$76,$C284)&gt;Q$274,'Post Timing'!P12,"LIM")</f>
        <v>LIM</v>
      </c>
      <c r="R284" s="12" t="str">
        <f>IF(_xll.Interp1d(-1,$AQ$55:$AQ$76,$BA$55:$BA$76,$C284)&gt;R$274,'Post Timing'!Q12,"LIM")</f>
        <v>LIM</v>
      </c>
      <c r="S284" s="12" t="str">
        <f>IF(_xll.Interp1d(-1,$AQ$55:$AQ$76,$BA$55:$BA$76,$C284)&gt;S$274,'Post Timing'!R12,"LIM")</f>
        <v>LIM</v>
      </c>
      <c r="V284" s="51"/>
      <c r="W284" s="17">
        <v>2000</v>
      </c>
      <c r="X284" s="12">
        <v>15.46875</v>
      </c>
      <c r="Y284" s="12">
        <v>15.46875</v>
      </c>
      <c r="Z284" s="12">
        <v>15.46875</v>
      </c>
      <c r="AA284" s="12">
        <v>15.46875</v>
      </c>
      <c r="AB284" s="12">
        <v>15.46875</v>
      </c>
      <c r="AC284" s="12">
        <v>15.46875</v>
      </c>
      <c r="AD284" s="12">
        <v>15.46875</v>
      </c>
      <c r="AE284" s="12">
        <v>15.46875</v>
      </c>
      <c r="AF284" s="12">
        <v>0</v>
      </c>
      <c r="AG284" s="12">
        <v>0</v>
      </c>
      <c r="AH284" s="12">
        <v>0</v>
      </c>
      <c r="AI284" s="12" t="s">
        <v>80</v>
      </c>
      <c r="AJ284" s="12" t="s">
        <v>80</v>
      </c>
      <c r="AK284" s="12" t="s">
        <v>80</v>
      </c>
      <c r="AL284" s="12" t="s">
        <v>80</v>
      </c>
      <c r="AM284" s="12" t="s">
        <v>80</v>
      </c>
    </row>
    <row r="285" spans="2:39" x14ac:dyDescent="0.25">
      <c r="B285" s="51"/>
      <c r="C285" s="17">
        <v>2200</v>
      </c>
      <c r="D285" s="12">
        <f>IF(_xll.Interp1d(-1,$AQ$55:$AQ$76,$BA$55:$BA$76,$C285)&gt;D$274,'Post Timing'!C13,"LIM")</f>
        <v>15.46875</v>
      </c>
      <c r="E285" s="12">
        <f>IF(_xll.Interp1d(-1,$AQ$55:$AQ$76,$BA$55:$BA$76,$C285)&gt;E$274,'Post Timing'!D13,"LIM")</f>
        <v>15.46875</v>
      </c>
      <c r="F285" s="12">
        <f>IF(_xll.Interp1d(-1,$AQ$55:$AQ$76,$BA$55:$BA$76,$C285)&gt;F$274,'Post Timing'!E13,"LIM")</f>
        <v>15.46875</v>
      </c>
      <c r="G285" s="12">
        <f>IF(_xll.Interp1d(-1,$AQ$55:$AQ$76,$BA$55:$BA$76,$C285)&gt;G$274,'Post Timing'!F13,"LIM")</f>
        <v>15.46875</v>
      </c>
      <c r="H285" s="12">
        <f>IF(_xll.Interp1d(-1,$AQ$55:$AQ$76,$BA$55:$BA$76,$C285)&gt;H$274,'Post Timing'!G13,"LIM")</f>
        <v>15.46875</v>
      </c>
      <c r="I285" s="12">
        <f>IF(_xll.Interp1d(-1,$AQ$55:$AQ$76,$BA$55:$BA$76,$C285)&gt;I$274,'Post Timing'!H13,"LIM")</f>
        <v>15.46875</v>
      </c>
      <c r="J285" s="12">
        <f>IF(_xll.Interp1d(-1,$AQ$55:$AQ$76,$BA$55:$BA$76,$C285)&gt;J$274,'Post Timing'!I13,"LIM")</f>
        <v>15.46875</v>
      </c>
      <c r="K285" s="12">
        <f>IF(_xll.Interp1d(-1,$AQ$55:$AQ$76,$BA$55:$BA$76,$C285)&gt;K$274,'Post Timing'!J13,"LIM")</f>
        <v>0</v>
      </c>
      <c r="L285" s="12">
        <f>IF(_xll.Interp1d(-1,$AQ$55:$AQ$76,$BA$55:$BA$76,$C285)&gt;L$274,'Post Timing'!K13,"LIM")</f>
        <v>0</v>
      </c>
      <c r="M285" s="12">
        <f>IF(_xll.Interp1d(-1,$AQ$55:$AQ$76,$BA$55:$BA$76,$C285)&gt;M$274,'Post Timing'!L13,"LIM")</f>
        <v>0</v>
      </c>
      <c r="N285" s="12">
        <f>IF(_xll.Interp1d(-1,$AQ$55:$AQ$76,$BA$55:$BA$76,$C285)&gt;N$274,'Post Timing'!M13,"LIM")</f>
        <v>0</v>
      </c>
      <c r="O285" s="12" t="str">
        <f>IF(_xll.Interp1d(-1,$AQ$55:$AQ$76,$BA$55:$BA$76,$C285)&gt;O$274,'Post Timing'!N13,"LIM")</f>
        <v>LIM</v>
      </c>
      <c r="P285" s="12" t="str">
        <f>IF(_xll.Interp1d(-1,$AQ$55:$AQ$76,$BA$55:$BA$76,$C285)&gt;P$274,'Post Timing'!O13,"LIM")</f>
        <v>LIM</v>
      </c>
      <c r="Q285" s="12" t="str">
        <f>IF(_xll.Interp1d(-1,$AQ$55:$AQ$76,$BA$55:$BA$76,$C285)&gt;Q$274,'Post Timing'!P13,"LIM")</f>
        <v>LIM</v>
      </c>
      <c r="R285" s="12" t="str">
        <f>IF(_xll.Interp1d(-1,$AQ$55:$AQ$76,$BA$55:$BA$76,$C285)&gt;R$274,'Post Timing'!Q13,"LIM")</f>
        <v>LIM</v>
      </c>
      <c r="S285" s="12" t="str">
        <f>IF(_xll.Interp1d(-1,$AQ$55:$AQ$76,$BA$55:$BA$76,$C285)&gt;S$274,'Post Timing'!R13,"LIM")</f>
        <v>LIM</v>
      </c>
      <c r="V285" s="51"/>
      <c r="W285" s="17">
        <v>2200</v>
      </c>
      <c r="X285" s="12">
        <v>15.46875</v>
      </c>
      <c r="Y285" s="12">
        <v>15.46875</v>
      </c>
      <c r="Z285" s="12">
        <v>15.46875</v>
      </c>
      <c r="AA285" s="12">
        <v>15.46875</v>
      </c>
      <c r="AB285" s="12">
        <v>15.46875</v>
      </c>
      <c r="AC285" s="12">
        <v>15.46875</v>
      </c>
      <c r="AD285" s="12">
        <v>15.46875</v>
      </c>
      <c r="AE285" s="12">
        <v>0</v>
      </c>
      <c r="AF285" s="12">
        <v>0</v>
      </c>
      <c r="AG285" s="12">
        <v>0</v>
      </c>
      <c r="AH285" s="12">
        <v>0</v>
      </c>
      <c r="AI285" s="12" t="s">
        <v>80</v>
      </c>
      <c r="AJ285" s="12" t="s">
        <v>80</v>
      </c>
      <c r="AK285" s="12" t="s">
        <v>80</v>
      </c>
      <c r="AL285" s="12" t="s">
        <v>80</v>
      </c>
      <c r="AM285" s="12" t="s">
        <v>80</v>
      </c>
    </row>
    <row r="286" spans="2:39" x14ac:dyDescent="0.25">
      <c r="B286" s="51"/>
      <c r="C286" s="17">
        <v>2400</v>
      </c>
      <c r="D286" s="12">
        <f>IF(_xll.Interp1d(-1,$AQ$55:$AQ$76,$BA$55:$BA$76,$C286)&gt;D$274,'Post Timing'!C14,"LIM")</f>
        <v>15.46875</v>
      </c>
      <c r="E286" s="12">
        <f>IF(_xll.Interp1d(-1,$AQ$55:$AQ$76,$BA$55:$BA$76,$C286)&gt;E$274,'Post Timing'!D14,"LIM")</f>
        <v>15.46875</v>
      </c>
      <c r="F286" s="12">
        <f>IF(_xll.Interp1d(-1,$AQ$55:$AQ$76,$BA$55:$BA$76,$C286)&gt;F$274,'Post Timing'!E14,"LIM")</f>
        <v>15.46875</v>
      </c>
      <c r="G286" s="12">
        <f>IF(_xll.Interp1d(-1,$AQ$55:$AQ$76,$BA$55:$BA$76,$C286)&gt;G$274,'Post Timing'!F14,"LIM")</f>
        <v>15.46875</v>
      </c>
      <c r="H286" s="12">
        <f>IF(_xll.Interp1d(-1,$AQ$55:$AQ$76,$BA$55:$BA$76,$C286)&gt;H$274,'Post Timing'!G14,"LIM")</f>
        <v>15.46875</v>
      </c>
      <c r="I286" s="12">
        <f>IF(_xll.Interp1d(-1,$AQ$55:$AQ$76,$BA$55:$BA$76,$C286)&gt;I$274,'Post Timing'!H14,"LIM")</f>
        <v>15.46875</v>
      </c>
      <c r="J286" s="12">
        <f>IF(_xll.Interp1d(-1,$AQ$55:$AQ$76,$BA$55:$BA$76,$C286)&gt;J$274,'Post Timing'!I14,"LIM")</f>
        <v>15.46875</v>
      </c>
      <c r="K286" s="12">
        <f>IF(_xll.Interp1d(-1,$AQ$55:$AQ$76,$BA$55:$BA$76,$C286)&gt;K$274,'Post Timing'!J14,"LIM")</f>
        <v>7.96875</v>
      </c>
      <c r="L286" s="12">
        <f>IF(_xll.Interp1d(-1,$AQ$55:$AQ$76,$BA$55:$BA$76,$C286)&gt;L$274,'Post Timing'!K14,"LIM")</f>
        <v>7.96875</v>
      </c>
      <c r="M286" s="12">
        <f>IF(_xll.Interp1d(-1,$AQ$55:$AQ$76,$BA$55:$BA$76,$C286)&gt;M$274,'Post Timing'!L14,"LIM")</f>
        <v>7.96875</v>
      </c>
      <c r="N286" s="12">
        <f>IF(_xll.Interp1d(-1,$AQ$55:$AQ$76,$BA$55:$BA$76,$C286)&gt;N$274,'Post Timing'!M14,"LIM")</f>
        <v>7.96875</v>
      </c>
      <c r="O286" s="12" t="str">
        <f>IF(_xll.Interp1d(-1,$AQ$55:$AQ$76,$BA$55:$BA$76,$C286)&gt;O$274,'Post Timing'!N14,"LIM")</f>
        <v>LIM</v>
      </c>
      <c r="P286" s="12" t="str">
        <f>IF(_xll.Interp1d(-1,$AQ$55:$AQ$76,$BA$55:$BA$76,$C286)&gt;P$274,'Post Timing'!O14,"LIM")</f>
        <v>LIM</v>
      </c>
      <c r="Q286" s="12" t="str">
        <f>IF(_xll.Interp1d(-1,$AQ$55:$AQ$76,$BA$55:$BA$76,$C286)&gt;Q$274,'Post Timing'!P14,"LIM")</f>
        <v>LIM</v>
      </c>
      <c r="R286" s="12" t="str">
        <f>IF(_xll.Interp1d(-1,$AQ$55:$AQ$76,$BA$55:$BA$76,$C286)&gt;R$274,'Post Timing'!Q14,"LIM")</f>
        <v>LIM</v>
      </c>
      <c r="S286" s="12" t="str">
        <f>IF(_xll.Interp1d(-1,$AQ$55:$AQ$76,$BA$55:$BA$76,$C286)&gt;S$274,'Post Timing'!R14,"LIM")</f>
        <v>LIM</v>
      </c>
      <c r="V286" s="51"/>
      <c r="W286" s="17">
        <v>2400</v>
      </c>
      <c r="X286" s="12">
        <v>15.46875</v>
      </c>
      <c r="Y286" s="12">
        <v>15.46875</v>
      </c>
      <c r="Z286" s="12">
        <v>15.46875</v>
      </c>
      <c r="AA286" s="12">
        <v>15.46875</v>
      </c>
      <c r="AB286" s="12">
        <v>15.46875</v>
      </c>
      <c r="AC286" s="12">
        <v>15.46875</v>
      </c>
      <c r="AD286" s="12">
        <v>15.46875</v>
      </c>
      <c r="AE286" s="12">
        <v>7.96875</v>
      </c>
      <c r="AF286" s="12">
        <v>7.96875</v>
      </c>
      <c r="AG286" s="12">
        <v>7.96875</v>
      </c>
      <c r="AH286" s="12">
        <v>7.96875</v>
      </c>
      <c r="AI286" s="12" t="s">
        <v>80</v>
      </c>
      <c r="AJ286" s="12" t="s">
        <v>80</v>
      </c>
      <c r="AK286" s="12" t="s">
        <v>80</v>
      </c>
      <c r="AL286" s="12" t="s">
        <v>80</v>
      </c>
      <c r="AM286" s="12" t="s">
        <v>80</v>
      </c>
    </row>
    <row r="287" spans="2:39" x14ac:dyDescent="0.25">
      <c r="B287" s="51"/>
      <c r="C287" s="17">
        <v>2600</v>
      </c>
      <c r="D287" s="12">
        <f>IF(_xll.Interp1d(-1,$AQ$55:$AQ$76,$BA$55:$BA$76,$C287)&gt;D$274,'Post Timing'!C15,"LIM")</f>
        <v>15.46875</v>
      </c>
      <c r="E287" s="12">
        <f>IF(_xll.Interp1d(-1,$AQ$55:$AQ$76,$BA$55:$BA$76,$C287)&gt;E$274,'Post Timing'!D15,"LIM")</f>
        <v>15.46875</v>
      </c>
      <c r="F287" s="12">
        <f>IF(_xll.Interp1d(-1,$AQ$55:$AQ$76,$BA$55:$BA$76,$C287)&gt;F$274,'Post Timing'!E15,"LIM")</f>
        <v>15.46875</v>
      </c>
      <c r="G287" s="12">
        <f>IF(_xll.Interp1d(-1,$AQ$55:$AQ$76,$BA$55:$BA$76,$C287)&gt;G$274,'Post Timing'!F15,"LIM")</f>
        <v>15.46875</v>
      </c>
      <c r="H287" s="12">
        <f>IF(_xll.Interp1d(-1,$AQ$55:$AQ$76,$BA$55:$BA$76,$C287)&gt;H$274,'Post Timing'!G15,"LIM")</f>
        <v>15.46875</v>
      </c>
      <c r="I287" s="12">
        <f>IF(_xll.Interp1d(-1,$AQ$55:$AQ$76,$BA$55:$BA$76,$C287)&gt;I$274,'Post Timing'!H15,"LIM")</f>
        <v>15.46875</v>
      </c>
      <c r="J287" s="12">
        <f>IF(_xll.Interp1d(-1,$AQ$55:$AQ$76,$BA$55:$BA$76,$C287)&gt;J$274,'Post Timing'!I15,"LIM")</f>
        <v>15.46875</v>
      </c>
      <c r="K287" s="12">
        <f>IF(_xll.Interp1d(-1,$AQ$55:$AQ$76,$BA$55:$BA$76,$C287)&gt;K$274,'Post Timing'!J15,"LIM")</f>
        <v>7.96875</v>
      </c>
      <c r="L287" s="12">
        <f>IF(_xll.Interp1d(-1,$AQ$55:$AQ$76,$BA$55:$BA$76,$C287)&gt;L$274,'Post Timing'!K15,"LIM")</f>
        <v>12.539063000000001</v>
      </c>
      <c r="M287" s="12">
        <f>IF(_xll.Interp1d(-1,$AQ$55:$AQ$76,$BA$55:$BA$76,$C287)&gt;M$274,'Post Timing'!L15,"LIM")</f>
        <v>12.539063000000001</v>
      </c>
      <c r="N287" s="12" t="str">
        <f>IF(_xll.Interp1d(-1,$AQ$55:$AQ$76,$BA$55:$BA$76,$C287)&gt;N$274,'Post Timing'!M15,"LIM")</f>
        <v>LIM</v>
      </c>
      <c r="O287" s="12" t="str">
        <f>IF(_xll.Interp1d(-1,$AQ$55:$AQ$76,$BA$55:$BA$76,$C287)&gt;O$274,'Post Timing'!N15,"LIM")</f>
        <v>LIM</v>
      </c>
      <c r="P287" s="12" t="str">
        <f>IF(_xll.Interp1d(-1,$AQ$55:$AQ$76,$BA$55:$BA$76,$C287)&gt;P$274,'Post Timing'!O15,"LIM")</f>
        <v>LIM</v>
      </c>
      <c r="Q287" s="12" t="str">
        <f>IF(_xll.Interp1d(-1,$AQ$55:$AQ$76,$BA$55:$BA$76,$C287)&gt;Q$274,'Post Timing'!P15,"LIM")</f>
        <v>LIM</v>
      </c>
      <c r="R287" s="12" t="str">
        <f>IF(_xll.Interp1d(-1,$AQ$55:$AQ$76,$BA$55:$BA$76,$C287)&gt;R$274,'Post Timing'!Q15,"LIM")</f>
        <v>LIM</v>
      </c>
      <c r="S287" s="12" t="str">
        <f>IF(_xll.Interp1d(-1,$AQ$55:$AQ$76,$BA$55:$BA$76,$C287)&gt;S$274,'Post Timing'!R15,"LIM")</f>
        <v>LIM</v>
      </c>
      <c r="V287" s="51"/>
      <c r="W287" s="17">
        <v>2600</v>
      </c>
      <c r="X287" s="12">
        <v>15.46875</v>
      </c>
      <c r="Y287" s="12">
        <v>15.46875</v>
      </c>
      <c r="Z287" s="12">
        <v>15.46875</v>
      </c>
      <c r="AA287" s="12">
        <v>15.46875</v>
      </c>
      <c r="AB287" s="12">
        <v>15.46875</v>
      </c>
      <c r="AC287" s="12">
        <v>15.46875</v>
      </c>
      <c r="AD287" s="12">
        <v>15.46875</v>
      </c>
      <c r="AE287" s="12">
        <v>7.96875</v>
      </c>
      <c r="AF287" s="12">
        <v>12.539063000000001</v>
      </c>
      <c r="AG287" s="12">
        <v>12.539063000000001</v>
      </c>
      <c r="AH287" s="12" t="s">
        <v>80</v>
      </c>
      <c r="AI287" s="12" t="s">
        <v>80</v>
      </c>
      <c r="AJ287" s="12" t="s">
        <v>80</v>
      </c>
      <c r="AK287" s="12" t="s">
        <v>80</v>
      </c>
      <c r="AL287" s="12" t="s">
        <v>80</v>
      </c>
      <c r="AM287" s="12" t="s">
        <v>80</v>
      </c>
    </row>
    <row r="288" spans="2:39" x14ac:dyDescent="0.25">
      <c r="B288" s="51"/>
      <c r="C288" s="17">
        <v>2800</v>
      </c>
      <c r="D288" s="12">
        <f>IF(_xll.Interp1d(-1,$AQ$55:$AQ$76,$BA$55:$BA$76,$C288)&gt;D$274,'Post Timing'!C16,"LIM")</f>
        <v>0</v>
      </c>
      <c r="E288" s="12">
        <f>IF(_xll.Interp1d(-1,$AQ$55:$AQ$76,$BA$55:$BA$76,$C288)&gt;E$274,'Post Timing'!D16,"LIM")</f>
        <v>1.9921880000000001</v>
      </c>
      <c r="F288" s="12">
        <f>IF(_xll.Interp1d(-1,$AQ$55:$AQ$76,$BA$55:$BA$76,$C288)&gt;F$274,'Post Timing'!E16,"LIM")</f>
        <v>3.984375</v>
      </c>
      <c r="G288" s="12">
        <f>IF(_xll.Interp1d(-1,$AQ$55:$AQ$76,$BA$55:$BA$76,$C288)&gt;G$274,'Post Timing'!F16,"LIM")</f>
        <v>5.9765629999999996</v>
      </c>
      <c r="H288" s="12">
        <f>IF(_xll.Interp1d(-1,$AQ$55:$AQ$76,$BA$55:$BA$76,$C288)&gt;H$274,'Post Timing'!G16,"LIM")</f>
        <v>7.96875</v>
      </c>
      <c r="I288" s="12">
        <f>IF(_xll.Interp1d(-1,$AQ$55:$AQ$76,$BA$55:$BA$76,$C288)&gt;I$274,'Post Timing'!H16,"LIM")</f>
        <v>7.96875</v>
      </c>
      <c r="J288" s="12">
        <f>IF(_xll.Interp1d(-1,$AQ$55:$AQ$76,$BA$55:$BA$76,$C288)&gt;J$274,'Post Timing'!I16,"LIM")</f>
        <v>7.96875</v>
      </c>
      <c r="K288" s="12">
        <f>IF(_xll.Interp1d(-1,$AQ$55:$AQ$76,$BA$55:$BA$76,$C288)&gt;K$274,'Post Timing'!J16,"LIM")</f>
        <v>7.96875</v>
      </c>
      <c r="L288" s="12">
        <f>IF(_xll.Interp1d(-1,$AQ$55:$AQ$76,$BA$55:$BA$76,$C288)&gt;L$274,'Post Timing'!K16,"LIM")</f>
        <v>13.476563000000001</v>
      </c>
      <c r="M288" s="12">
        <f>IF(_xll.Interp1d(-1,$AQ$55:$AQ$76,$BA$55:$BA$76,$C288)&gt;M$274,'Post Timing'!L16,"LIM")</f>
        <v>13.476563000000001</v>
      </c>
      <c r="N288" s="12" t="str">
        <f>IF(_xll.Interp1d(-1,$AQ$55:$AQ$76,$BA$55:$BA$76,$C288)&gt;N$274,'Post Timing'!M16,"LIM")</f>
        <v>LIM</v>
      </c>
      <c r="O288" s="12" t="str">
        <f>IF(_xll.Interp1d(-1,$AQ$55:$AQ$76,$BA$55:$BA$76,$C288)&gt;O$274,'Post Timing'!N16,"LIM")</f>
        <v>LIM</v>
      </c>
      <c r="P288" s="12" t="str">
        <f>IF(_xll.Interp1d(-1,$AQ$55:$AQ$76,$BA$55:$BA$76,$C288)&gt;P$274,'Post Timing'!O16,"LIM")</f>
        <v>LIM</v>
      </c>
      <c r="Q288" s="12" t="str">
        <f>IF(_xll.Interp1d(-1,$AQ$55:$AQ$76,$BA$55:$BA$76,$C288)&gt;Q$274,'Post Timing'!P16,"LIM")</f>
        <v>LIM</v>
      </c>
      <c r="R288" s="12" t="str">
        <f>IF(_xll.Interp1d(-1,$AQ$55:$AQ$76,$BA$55:$BA$76,$C288)&gt;R$274,'Post Timing'!Q16,"LIM")</f>
        <v>LIM</v>
      </c>
      <c r="S288" s="12" t="str">
        <f>IF(_xll.Interp1d(-1,$AQ$55:$AQ$76,$BA$55:$BA$76,$C288)&gt;S$274,'Post Timing'!R16,"LIM")</f>
        <v>LIM</v>
      </c>
      <c r="V288" s="51"/>
      <c r="W288" s="17">
        <v>2800</v>
      </c>
      <c r="X288" s="12">
        <v>0</v>
      </c>
      <c r="Y288" s="12">
        <v>1.9921880000000001</v>
      </c>
      <c r="Z288" s="12">
        <v>3.984375</v>
      </c>
      <c r="AA288" s="12">
        <v>5.9765629999999996</v>
      </c>
      <c r="AB288" s="12">
        <v>7.96875</v>
      </c>
      <c r="AC288" s="12">
        <v>7.96875</v>
      </c>
      <c r="AD288" s="12">
        <v>7.96875</v>
      </c>
      <c r="AE288" s="12">
        <v>7.96875</v>
      </c>
      <c r="AF288" s="12">
        <v>13.476563000000001</v>
      </c>
      <c r="AG288" s="12">
        <v>13.476563000000001</v>
      </c>
      <c r="AH288" s="12" t="s">
        <v>80</v>
      </c>
      <c r="AI288" s="12" t="s">
        <v>80</v>
      </c>
      <c r="AJ288" s="12" t="s">
        <v>80</v>
      </c>
      <c r="AK288" s="12" t="s">
        <v>80</v>
      </c>
      <c r="AL288" s="12" t="s">
        <v>80</v>
      </c>
      <c r="AM288" s="12" t="s">
        <v>80</v>
      </c>
    </row>
    <row r="289" spans="2:39" x14ac:dyDescent="0.25">
      <c r="B289" s="51"/>
      <c r="C289" s="17">
        <v>2900</v>
      </c>
      <c r="D289" s="12">
        <f>IF(_xll.Interp1d(-1,$AQ$55:$AQ$76,$BA$55:$BA$76,$C289)&gt;D$274,'Post Timing'!C17,"LIM")</f>
        <v>0</v>
      </c>
      <c r="E289" s="12">
        <f>IF(_xll.Interp1d(-1,$AQ$55:$AQ$76,$BA$55:$BA$76,$C289)&gt;E$274,'Post Timing'!D17,"LIM")</f>
        <v>1.9921880000000001</v>
      </c>
      <c r="F289" s="12">
        <f>IF(_xll.Interp1d(-1,$AQ$55:$AQ$76,$BA$55:$BA$76,$C289)&gt;F$274,'Post Timing'!E17,"LIM")</f>
        <v>3.984375</v>
      </c>
      <c r="G289" s="12">
        <f>IF(_xll.Interp1d(-1,$AQ$55:$AQ$76,$BA$55:$BA$76,$C289)&gt;G$274,'Post Timing'!F17,"LIM")</f>
        <v>5.9765629999999996</v>
      </c>
      <c r="H289" s="12">
        <f>IF(_xll.Interp1d(-1,$AQ$55:$AQ$76,$BA$55:$BA$76,$C289)&gt;H$274,'Post Timing'!G17,"LIM")</f>
        <v>7.96875</v>
      </c>
      <c r="I289" s="12">
        <f>IF(_xll.Interp1d(-1,$AQ$55:$AQ$76,$BA$55:$BA$76,$C289)&gt;I$274,'Post Timing'!H17,"LIM")</f>
        <v>7.96875</v>
      </c>
      <c r="J289" s="12">
        <f>IF(_xll.Interp1d(-1,$AQ$55:$AQ$76,$BA$55:$BA$76,$C289)&gt;J$274,'Post Timing'!I17,"LIM")</f>
        <v>7.96875</v>
      </c>
      <c r="K289" s="12">
        <f>IF(_xll.Interp1d(-1,$AQ$55:$AQ$76,$BA$55:$BA$76,$C289)&gt;K$274,'Post Timing'!J17,"LIM")</f>
        <v>7.96875</v>
      </c>
      <c r="L289" s="12">
        <f>IF(_xll.Interp1d(-1,$AQ$55:$AQ$76,$BA$55:$BA$76,$C289)&gt;L$274,'Post Timing'!K17,"LIM")</f>
        <v>13.945313000000001</v>
      </c>
      <c r="M289" s="12">
        <f>IF(_xll.Interp1d(-1,$AQ$55:$AQ$76,$BA$55:$BA$76,$C289)&gt;M$274,'Post Timing'!L17,"LIM")</f>
        <v>13.945313000000001</v>
      </c>
      <c r="N289" s="12" t="str">
        <f>IF(_xll.Interp1d(-1,$AQ$55:$AQ$76,$BA$55:$BA$76,$C289)&gt;N$274,'Post Timing'!M17,"LIM")</f>
        <v>LIM</v>
      </c>
      <c r="O289" s="12" t="str">
        <f>IF(_xll.Interp1d(-1,$AQ$55:$AQ$76,$BA$55:$BA$76,$C289)&gt;O$274,'Post Timing'!N17,"LIM")</f>
        <v>LIM</v>
      </c>
      <c r="P289" s="12" t="str">
        <f>IF(_xll.Interp1d(-1,$AQ$55:$AQ$76,$BA$55:$BA$76,$C289)&gt;P$274,'Post Timing'!O17,"LIM")</f>
        <v>LIM</v>
      </c>
      <c r="Q289" s="12" t="str">
        <f>IF(_xll.Interp1d(-1,$AQ$55:$AQ$76,$BA$55:$BA$76,$C289)&gt;Q$274,'Post Timing'!P17,"LIM")</f>
        <v>LIM</v>
      </c>
      <c r="R289" s="12" t="str">
        <f>IF(_xll.Interp1d(-1,$AQ$55:$AQ$76,$BA$55:$BA$76,$C289)&gt;R$274,'Post Timing'!Q17,"LIM")</f>
        <v>LIM</v>
      </c>
      <c r="S289" s="12" t="str">
        <f>IF(_xll.Interp1d(-1,$AQ$55:$AQ$76,$BA$55:$BA$76,$C289)&gt;S$274,'Post Timing'!R17,"LIM")</f>
        <v>LIM</v>
      </c>
      <c r="V289" s="51"/>
      <c r="W289" s="17">
        <v>2900</v>
      </c>
      <c r="X289" s="12">
        <v>0</v>
      </c>
      <c r="Y289" s="12">
        <v>1.9921880000000001</v>
      </c>
      <c r="Z289" s="12">
        <v>3.984375</v>
      </c>
      <c r="AA289" s="12">
        <v>5.9765629999999996</v>
      </c>
      <c r="AB289" s="12">
        <v>7.96875</v>
      </c>
      <c r="AC289" s="12">
        <v>7.96875</v>
      </c>
      <c r="AD289" s="12">
        <v>7.96875</v>
      </c>
      <c r="AE289" s="12">
        <v>7.96875</v>
      </c>
      <c r="AF289" s="12">
        <v>13.945313000000001</v>
      </c>
      <c r="AG289" s="12">
        <v>13.945313000000001</v>
      </c>
      <c r="AH289" s="12" t="s">
        <v>80</v>
      </c>
      <c r="AI289" s="12" t="s">
        <v>80</v>
      </c>
      <c r="AJ289" s="12" t="s">
        <v>80</v>
      </c>
      <c r="AK289" s="12" t="s">
        <v>80</v>
      </c>
      <c r="AL289" s="12" t="s">
        <v>80</v>
      </c>
      <c r="AM289" s="12" t="s">
        <v>80</v>
      </c>
    </row>
    <row r="290" spans="2:39" x14ac:dyDescent="0.25">
      <c r="B290" s="51"/>
      <c r="C290" s="17">
        <v>3000</v>
      </c>
      <c r="D290" s="12">
        <f>IF(_xll.Interp1d(-1,$AQ$55:$AQ$76,$BA$55:$BA$76,$C290)&gt;D$274,'Post Timing'!C18,"LIM")</f>
        <v>0</v>
      </c>
      <c r="E290" s="12">
        <f>IF(_xll.Interp1d(-1,$AQ$55:$AQ$76,$BA$55:$BA$76,$C290)&gt;E$274,'Post Timing'!D18,"LIM")</f>
        <v>0</v>
      </c>
      <c r="F290" s="12">
        <f>IF(_xll.Interp1d(-1,$AQ$55:$AQ$76,$BA$55:$BA$76,$C290)&gt;F$274,'Post Timing'!E18,"LIM")</f>
        <v>0</v>
      </c>
      <c r="G290" s="12">
        <f>IF(_xll.Interp1d(-1,$AQ$55:$AQ$76,$BA$55:$BA$76,$C290)&gt;G$274,'Post Timing'!F18,"LIM")</f>
        <v>0</v>
      </c>
      <c r="H290" s="12">
        <f>IF(_xll.Interp1d(-1,$AQ$55:$AQ$76,$BA$55:$BA$76,$C290)&gt;H$274,'Post Timing'!G18,"LIM")</f>
        <v>0</v>
      </c>
      <c r="I290" s="12">
        <f>IF(_xll.Interp1d(-1,$AQ$55:$AQ$76,$BA$55:$BA$76,$C290)&gt;I$274,'Post Timing'!H18,"LIM")</f>
        <v>0</v>
      </c>
      <c r="J290" s="12">
        <f>IF(_xll.Interp1d(-1,$AQ$55:$AQ$76,$BA$55:$BA$76,$C290)&gt;J$274,'Post Timing'!I18,"LIM")</f>
        <v>0</v>
      </c>
      <c r="K290" s="12">
        <f>IF(_xll.Interp1d(-1,$AQ$55:$AQ$76,$BA$55:$BA$76,$C290)&gt;K$274,'Post Timing'!J18,"LIM")</f>
        <v>0</v>
      </c>
      <c r="L290" s="12">
        <f>IF(_xll.Interp1d(-1,$AQ$55:$AQ$76,$BA$55:$BA$76,$C290)&gt;L$274,'Post Timing'!K18,"LIM")</f>
        <v>14.414063000000001</v>
      </c>
      <c r="M290" s="12">
        <f>IF(_xll.Interp1d(-1,$AQ$55:$AQ$76,$BA$55:$BA$76,$C290)&gt;M$274,'Post Timing'!L18,"LIM")</f>
        <v>14.414063000000001</v>
      </c>
      <c r="N290" s="12">
        <f>IF(_xll.Interp1d(-1,$AQ$55:$AQ$76,$BA$55:$BA$76,$C290)&gt;N$274,'Post Timing'!M18,"LIM")</f>
        <v>14.414063000000001</v>
      </c>
      <c r="O290" s="12" t="str">
        <f>IF(_xll.Interp1d(-1,$AQ$55:$AQ$76,$BA$55:$BA$76,$C290)&gt;O$274,'Post Timing'!N18,"LIM")</f>
        <v>LIM</v>
      </c>
      <c r="P290" s="12" t="str">
        <f>IF(_xll.Interp1d(-1,$AQ$55:$AQ$76,$BA$55:$BA$76,$C290)&gt;P$274,'Post Timing'!O18,"LIM")</f>
        <v>LIM</v>
      </c>
      <c r="Q290" s="12" t="str">
        <f>IF(_xll.Interp1d(-1,$AQ$55:$AQ$76,$BA$55:$BA$76,$C290)&gt;Q$274,'Post Timing'!P18,"LIM")</f>
        <v>LIM</v>
      </c>
      <c r="R290" s="12" t="str">
        <f>IF(_xll.Interp1d(-1,$AQ$55:$AQ$76,$BA$55:$BA$76,$C290)&gt;R$274,'Post Timing'!Q18,"LIM")</f>
        <v>LIM</v>
      </c>
      <c r="S290" s="12" t="str">
        <f>IF(_xll.Interp1d(-1,$AQ$55:$AQ$76,$BA$55:$BA$76,$C290)&gt;S$274,'Post Timing'!R18,"LIM")</f>
        <v>LIM</v>
      </c>
      <c r="V290" s="51"/>
      <c r="W290" s="17">
        <v>3000</v>
      </c>
      <c r="X290" s="12">
        <v>0</v>
      </c>
      <c r="Y290" s="12">
        <v>0</v>
      </c>
      <c r="Z290" s="12">
        <v>0</v>
      </c>
      <c r="AA290" s="12">
        <v>0</v>
      </c>
      <c r="AB290" s="12">
        <v>0</v>
      </c>
      <c r="AC290" s="12">
        <v>0</v>
      </c>
      <c r="AD290" s="12">
        <v>0</v>
      </c>
      <c r="AE290" s="12">
        <v>0</v>
      </c>
      <c r="AF290" s="12">
        <v>14.414063000000001</v>
      </c>
      <c r="AG290" s="12">
        <v>14.414063000000001</v>
      </c>
      <c r="AH290" s="12">
        <v>14.414063000000001</v>
      </c>
      <c r="AI290" s="12" t="s">
        <v>80</v>
      </c>
      <c r="AJ290" s="12" t="s">
        <v>80</v>
      </c>
      <c r="AK290" s="12" t="s">
        <v>80</v>
      </c>
      <c r="AL290" s="12" t="s">
        <v>80</v>
      </c>
      <c r="AM290" s="12" t="s">
        <v>80</v>
      </c>
    </row>
    <row r="291" spans="2:39" x14ac:dyDescent="0.25">
      <c r="B291" s="51"/>
      <c r="C291" s="17">
        <v>3200</v>
      </c>
      <c r="D291" s="12">
        <f>IF(_xll.Interp1d(-1,$AQ$55:$AQ$76,$BA$55:$BA$76,$C291)&gt;D$274,'Post Timing'!C19,"LIM")</f>
        <v>0</v>
      </c>
      <c r="E291" s="12">
        <f>IF(_xll.Interp1d(-1,$AQ$55:$AQ$76,$BA$55:$BA$76,$C291)&gt;E$274,'Post Timing'!D19,"LIM")</f>
        <v>0</v>
      </c>
      <c r="F291" s="12">
        <f>IF(_xll.Interp1d(-1,$AQ$55:$AQ$76,$BA$55:$BA$76,$C291)&gt;F$274,'Post Timing'!E19,"LIM")</f>
        <v>0</v>
      </c>
      <c r="G291" s="12">
        <f>IF(_xll.Interp1d(-1,$AQ$55:$AQ$76,$BA$55:$BA$76,$C291)&gt;G$274,'Post Timing'!F19,"LIM")</f>
        <v>0</v>
      </c>
      <c r="H291" s="12">
        <f>IF(_xll.Interp1d(-1,$AQ$55:$AQ$76,$BA$55:$BA$76,$C291)&gt;H$274,'Post Timing'!G19,"LIM")</f>
        <v>0</v>
      </c>
      <c r="I291" s="12">
        <f>IF(_xll.Interp1d(-1,$AQ$55:$AQ$76,$BA$55:$BA$76,$C291)&gt;I$274,'Post Timing'!H19,"LIM")</f>
        <v>0</v>
      </c>
      <c r="J291" s="12">
        <f>IF(_xll.Interp1d(-1,$AQ$55:$AQ$76,$BA$55:$BA$76,$C291)&gt;J$274,'Post Timing'!I19,"LIM")</f>
        <v>0</v>
      </c>
      <c r="K291" s="12">
        <f>IF(_xll.Interp1d(-1,$AQ$55:$AQ$76,$BA$55:$BA$76,$C291)&gt;K$274,'Post Timing'!J19,"LIM")</f>
        <v>0</v>
      </c>
      <c r="L291" s="12">
        <f>IF(_xll.Interp1d(-1,$AQ$55:$AQ$76,$BA$55:$BA$76,$C291)&gt;L$274,'Post Timing'!K19,"LIM")</f>
        <v>15.46875</v>
      </c>
      <c r="M291" s="12">
        <f>IF(_xll.Interp1d(-1,$AQ$55:$AQ$76,$BA$55:$BA$76,$C291)&gt;M$274,'Post Timing'!L19,"LIM")</f>
        <v>15.46875</v>
      </c>
      <c r="N291" s="12" t="str">
        <f>IF(_xll.Interp1d(-1,$AQ$55:$AQ$76,$BA$55:$BA$76,$C291)&gt;N$274,'Post Timing'!M19,"LIM")</f>
        <v>LIM</v>
      </c>
      <c r="O291" s="12" t="str">
        <f>IF(_xll.Interp1d(-1,$AQ$55:$AQ$76,$BA$55:$BA$76,$C291)&gt;O$274,'Post Timing'!N19,"LIM")</f>
        <v>LIM</v>
      </c>
      <c r="P291" s="12" t="str">
        <f>IF(_xll.Interp1d(-1,$AQ$55:$AQ$76,$BA$55:$BA$76,$C291)&gt;P$274,'Post Timing'!O19,"LIM")</f>
        <v>LIM</v>
      </c>
      <c r="Q291" s="12" t="str">
        <f>IF(_xll.Interp1d(-1,$AQ$55:$AQ$76,$BA$55:$BA$76,$C291)&gt;Q$274,'Post Timing'!P19,"LIM")</f>
        <v>LIM</v>
      </c>
      <c r="R291" s="12" t="str">
        <f>IF(_xll.Interp1d(-1,$AQ$55:$AQ$76,$BA$55:$BA$76,$C291)&gt;R$274,'Post Timing'!Q19,"LIM")</f>
        <v>LIM</v>
      </c>
      <c r="S291" s="12" t="str">
        <f>IF(_xll.Interp1d(-1,$AQ$55:$AQ$76,$BA$55:$BA$76,$C291)&gt;S$274,'Post Timing'!R19,"LIM")</f>
        <v>LIM</v>
      </c>
      <c r="V291" s="51"/>
      <c r="W291" s="17">
        <v>3200</v>
      </c>
      <c r="X291" s="12">
        <v>0</v>
      </c>
      <c r="Y291" s="12">
        <v>0</v>
      </c>
      <c r="Z291" s="12">
        <v>0</v>
      </c>
      <c r="AA291" s="12">
        <v>0</v>
      </c>
      <c r="AB291" s="12">
        <v>0</v>
      </c>
      <c r="AC291" s="12">
        <v>0</v>
      </c>
      <c r="AD291" s="12">
        <v>0</v>
      </c>
      <c r="AE291" s="12">
        <v>0</v>
      </c>
      <c r="AF291" s="12">
        <v>15.46875</v>
      </c>
      <c r="AG291" s="12">
        <v>15.46875</v>
      </c>
      <c r="AH291" s="12" t="s">
        <v>80</v>
      </c>
      <c r="AI291" s="12" t="s">
        <v>80</v>
      </c>
      <c r="AJ291" s="12" t="s">
        <v>80</v>
      </c>
      <c r="AK291" s="12" t="s">
        <v>80</v>
      </c>
      <c r="AL291" s="12" t="s">
        <v>80</v>
      </c>
      <c r="AM291" s="12" t="s">
        <v>80</v>
      </c>
    </row>
    <row r="292" spans="2:39" x14ac:dyDescent="0.25">
      <c r="B292" s="51"/>
      <c r="C292" s="17">
        <v>3300</v>
      </c>
      <c r="D292" s="12">
        <f>IF(_xll.Interp1d(-1,$AQ$55:$AQ$76,$BA$55:$BA$76,$C292)&gt;D$274,'Post Timing'!C20,"LIM")</f>
        <v>0</v>
      </c>
      <c r="E292" s="12">
        <f>IF(_xll.Interp1d(-1,$AQ$55:$AQ$76,$BA$55:$BA$76,$C292)&gt;E$274,'Post Timing'!D20,"LIM")</f>
        <v>0</v>
      </c>
      <c r="F292" s="12">
        <f>IF(_xll.Interp1d(-1,$AQ$55:$AQ$76,$BA$55:$BA$76,$C292)&gt;F$274,'Post Timing'!E20,"LIM")</f>
        <v>0</v>
      </c>
      <c r="G292" s="12">
        <f>IF(_xll.Interp1d(-1,$AQ$55:$AQ$76,$BA$55:$BA$76,$C292)&gt;G$274,'Post Timing'!F20,"LIM")</f>
        <v>0</v>
      </c>
      <c r="H292" s="12">
        <f>IF(_xll.Interp1d(-1,$AQ$55:$AQ$76,$BA$55:$BA$76,$C292)&gt;H$274,'Post Timing'!G20,"LIM")</f>
        <v>0</v>
      </c>
      <c r="I292" s="12">
        <f>IF(_xll.Interp1d(-1,$AQ$55:$AQ$76,$BA$55:$BA$76,$C292)&gt;I$274,'Post Timing'!H20,"LIM")</f>
        <v>0</v>
      </c>
      <c r="J292" s="12">
        <f>IF(_xll.Interp1d(-1,$AQ$55:$AQ$76,$BA$55:$BA$76,$C292)&gt;J$274,'Post Timing'!I20,"LIM")</f>
        <v>0</v>
      </c>
      <c r="K292" s="12">
        <f>IF(_xll.Interp1d(-1,$AQ$55:$AQ$76,$BA$55:$BA$76,$C292)&gt;K$274,'Post Timing'!J20,"LIM")</f>
        <v>0</v>
      </c>
      <c r="L292" s="12">
        <f>IF(_xll.Interp1d(-1,$AQ$55:$AQ$76,$BA$55:$BA$76,$C292)&gt;L$274,'Post Timing'!K20,"LIM")</f>
        <v>15.9375</v>
      </c>
      <c r="M292" s="12" t="str">
        <f>IF(_xll.Interp1d(-1,$AQ$55:$AQ$76,$BA$55:$BA$76,$C292)&gt;M$274,'Post Timing'!L20,"LIM")</f>
        <v>LIM</v>
      </c>
      <c r="N292" s="12" t="str">
        <f>IF(_xll.Interp1d(-1,$AQ$55:$AQ$76,$BA$55:$BA$76,$C292)&gt;N$274,'Post Timing'!M20,"LIM")</f>
        <v>LIM</v>
      </c>
      <c r="O292" s="12" t="str">
        <f>IF(_xll.Interp1d(-1,$AQ$55:$AQ$76,$BA$55:$BA$76,$C292)&gt;O$274,'Post Timing'!N20,"LIM")</f>
        <v>LIM</v>
      </c>
      <c r="P292" s="12" t="str">
        <f>IF(_xll.Interp1d(-1,$AQ$55:$AQ$76,$BA$55:$BA$76,$C292)&gt;P$274,'Post Timing'!O20,"LIM")</f>
        <v>LIM</v>
      </c>
      <c r="Q292" s="12" t="str">
        <f>IF(_xll.Interp1d(-1,$AQ$55:$AQ$76,$BA$55:$BA$76,$C292)&gt;Q$274,'Post Timing'!P20,"LIM")</f>
        <v>LIM</v>
      </c>
      <c r="R292" s="12" t="str">
        <f>IF(_xll.Interp1d(-1,$AQ$55:$AQ$76,$BA$55:$BA$76,$C292)&gt;R$274,'Post Timing'!Q20,"LIM")</f>
        <v>LIM</v>
      </c>
      <c r="S292" s="12" t="str">
        <f>IF(_xll.Interp1d(-1,$AQ$55:$AQ$76,$BA$55:$BA$76,$C292)&gt;S$274,'Post Timing'!R20,"LIM")</f>
        <v>LIM</v>
      </c>
      <c r="V292" s="51"/>
      <c r="W292" s="17">
        <v>3300</v>
      </c>
      <c r="X292" s="12">
        <v>0</v>
      </c>
      <c r="Y292" s="12">
        <v>0</v>
      </c>
      <c r="Z292" s="12">
        <v>0</v>
      </c>
      <c r="AA292" s="12">
        <v>0</v>
      </c>
      <c r="AB292" s="12">
        <v>0</v>
      </c>
      <c r="AC292" s="12">
        <v>0</v>
      </c>
      <c r="AD292" s="12">
        <v>0</v>
      </c>
      <c r="AE292" s="12">
        <v>0</v>
      </c>
      <c r="AF292" s="12">
        <v>15.9375</v>
      </c>
      <c r="AG292" s="12" t="s">
        <v>80</v>
      </c>
      <c r="AH292" s="12" t="s">
        <v>80</v>
      </c>
      <c r="AI292" s="12" t="s">
        <v>80</v>
      </c>
      <c r="AJ292" s="12" t="s">
        <v>80</v>
      </c>
      <c r="AK292" s="12" t="s">
        <v>80</v>
      </c>
      <c r="AL292" s="12" t="s">
        <v>80</v>
      </c>
      <c r="AM292" s="12" t="s">
        <v>80</v>
      </c>
    </row>
    <row r="293" spans="2:39" x14ac:dyDescent="0.25">
      <c r="B293" s="51"/>
      <c r="C293" s="17">
        <v>3500</v>
      </c>
      <c r="D293" s="12">
        <f>IF(_xll.Interp1d(-1,$AQ$55:$AQ$76,$BA$55:$BA$76,$C293)&gt;D$274,'Post Timing'!C21,"LIM")</f>
        <v>0</v>
      </c>
      <c r="E293" s="12">
        <f>IF(_xll.Interp1d(-1,$AQ$55:$AQ$76,$BA$55:$BA$76,$C293)&gt;E$274,'Post Timing'!D21,"LIM")</f>
        <v>0</v>
      </c>
      <c r="F293" s="12">
        <f>IF(_xll.Interp1d(-1,$AQ$55:$AQ$76,$BA$55:$BA$76,$C293)&gt;F$274,'Post Timing'!E21,"LIM")</f>
        <v>0</v>
      </c>
      <c r="G293" s="12">
        <f>IF(_xll.Interp1d(-1,$AQ$55:$AQ$76,$BA$55:$BA$76,$C293)&gt;G$274,'Post Timing'!F21,"LIM")</f>
        <v>0</v>
      </c>
      <c r="H293" s="12">
        <f>IF(_xll.Interp1d(-1,$AQ$55:$AQ$76,$BA$55:$BA$76,$C293)&gt;H$274,'Post Timing'!G21,"LIM")</f>
        <v>0</v>
      </c>
      <c r="I293" s="12">
        <f>IF(_xll.Interp1d(-1,$AQ$55:$AQ$76,$BA$55:$BA$76,$C293)&gt;I$274,'Post Timing'!H21,"LIM")</f>
        <v>0</v>
      </c>
      <c r="J293" s="12">
        <f>IF(_xll.Interp1d(-1,$AQ$55:$AQ$76,$BA$55:$BA$76,$C293)&gt;J$274,'Post Timing'!I21,"LIM")</f>
        <v>0</v>
      </c>
      <c r="K293" s="12">
        <f>IF(_xll.Interp1d(-1,$AQ$55:$AQ$76,$BA$55:$BA$76,$C293)&gt;K$274,'Post Timing'!J21,"LIM")</f>
        <v>0</v>
      </c>
      <c r="L293" s="12" t="str">
        <f>IF(_xll.Interp1d(-1,$AQ$55:$AQ$76,$BA$55:$BA$76,$C293)&gt;L$274,'Post Timing'!K21,"LIM")</f>
        <v>LIM</v>
      </c>
      <c r="M293" s="12" t="str">
        <f>IF(_xll.Interp1d(-1,$AQ$55:$AQ$76,$BA$55:$BA$76,$C293)&gt;M$274,'Post Timing'!L21,"LIM")</f>
        <v>LIM</v>
      </c>
      <c r="N293" s="12" t="str">
        <f>IF(_xll.Interp1d(-1,$AQ$55:$AQ$76,$BA$55:$BA$76,$C293)&gt;N$274,'Post Timing'!M21,"LIM")</f>
        <v>LIM</v>
      </c>
      <c r="O293" s="12" t="str">
        <f>IF(_xll.Interp1d(-1,$AQ$55:$AQ$76,$BA$55:$BA$76,$C293)&gt;O$274,'Post Timing'!N21,"LIM")</f>
        <v>LIM</v>
      </c>
      <c r="P293" s="12" t="str">
        <f>IF(_xll.Interp1d(-1,$AQ$55:$AQ$76,$BA$55:$BA$76,$C293)&gt;P$274,'Post Timing'!O21,"LIM")</f>
        <v>LIM</v>
      </c>
      <c r="Q293" s="12" t="str">
        <f>IF(_xll.Interp1d(-1,$AQ$55:$AQ$76,$BA$55:$BA$76,$C293)&gt;Q$274,'Post Timing'!P21,"LIM")</f>
        <v>LIM</v>
      </c>
      <c r="R293" s="12" t="str">
        <f>IF(_xll.Interp1d(-1,$AQ$55:$AQ$76,$BA$55:$BA$76,$C293)&gt;R$274,'Post Timing'!Q21,"LIM")</f>
        <v>LIM</v>
      </c>
      <c r="S293" s="12" t="str">
        <f>IF(_xll.Interp1d(-1,$AQ$55:$AQ$76,$BA$55:$BA$76,$C293)&gt;S$274,'Post Timing'!R21,"LIM")</f>
        <v>LIM</v>
      </c>
      <c r="V293" s="51"/>
      <c r="W293" s="17">
        <v>3500</v>
      </c>
      <c r="X293" s="12">
        <v>0</v>
      </c>
      <c r="Y293" s="12">
        <v>0</v>
      </c>
      <c r="Z293" s="12">
        <v>0</v>
      </c>
      <c r="AA293" s="12">
        <v>0</v>
      </c>
      <c r="AB293" s="12">
        <v>0</v>
      </c>
      <c r="AC293" s="12">
        <v>0</v>
      </c>
      <c r="AD293" s="12">
        <v>0</v>
      </c>
      <c r="AE293" s="12">
        <v>0</v>
      </c>
      <c r="AF293" s="12" t="s">
        <v>80</v>
      </c>
      <c r="AG293" s="12" t="s">
        <v>80</v>
      </c>
      <c r="AH293" s="12" t="s">
        <v>80</v>
      </c>
      <c r="AI293" s="12" t="s">
        <v>80</v>
      </c>
      <c r="AJ293" s="12" t="s">
        <v>80</v>
      </c>
      <c r="AK293" s="12" t="s">
        <v>80</v>
      </c>
      <c r="AL293" s="12" t="s">
        <v>80</v>
      </c>
      <c r="AM293" s="12" t="s">
        <v>80</v>
      </c>
    </row>
    <row r="295" spans="2:39" ht="15" customHeight="1" x14ac:dyDescent="0.25">
      <c r="B295" s="51" t="s">
        <v>12</v>
      </c>
      <c r="C295" s="51"/>
      <c r="D295" s="50" t="s">
        <v>10</v>
      </c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V295" s="51" t="s">
        <v>12</v>
      </c>
      <c r="W295" s="51"/>
      <c r="X295" s="50" t="s">
        <v>10</v>
      </c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  <c r="AM295" s="50"/>
    </row>
    <row r="296" spans="2:39" x14ac:dyDescent="0.25">
      <c r="B296" s="51"/>
      <c r="C296" s="51"/>
      <c r="D296" s="17">
        <v>0</v>
      </c>
      <c r="E296" s="17">
        <v>10</v>
      </c>
      <c r="F296" s="17">
        <v>20</v>
      </c>
      <c r="G296" s="17">
        <v>30</v>
      </c>
      <c r="H296" s="17">
        <v>45</v>
      </c>
      <c r="I296" s="17">
        <v>55</v>
      </c>
      <c r="J296" s="17">
        <v>65</v>
      </c>
      <c r="K296" s="17">
        <v>75</v>
      </c>
      <c r="L296" s="17">
        <v>85</v>
      </c>
      <c r="M296" s="17">
        <v>95</v>
      </c>
      <c r="N296" s="17">
        <v>110</v>
      </c>
      <c r="O296" s="17">
        <v>120</v>
      </c>
      <c r="P296" s="17">
        <v>125</v>
      </c>
      <c r="Q296" s="17">
        <v>130</v>
      </c>
      <c r="R296" s="17">
        <v>135</v>
      </c>
      <c r="S296" s="17">
        <v>140</v>
      </c>
      <c r="V296" s="51"/>
      <c r="W296" s="51"/>
      <c r="X296" s="17">
        <v>0</v>
      </c>
      <c r="Y296" s="17">
        <v>10</v>
      </c>
      <c r="Z296" s="17">
        <v>20</v>
      </c>
      <c r="AA296" s="17">
        <v>30</v>
      </c>
      <c r="AB296" s="17">
        <v>45</v>
      </c>
      <c r="AC296" s="17">
        <v>55</v>
      </c>
      <c r="AD296" s="17">
        <v>65</v>
      </c>
      <c r="AE296" s="17">
        <v>75</v>
      </c>
      <c r="AF296" s="17">
        <v>85</v>
      </c>
      <c r="AG296" s="17">
        <v>95</v>
      </c>
      <c r="AH296" s="17">
        <v>110</v>
      </c>
      <c r="AI296" s="17">
        <v>120</v>
      </c>
      <c r="AJ296" s="17">
        <v>125</v>
      </c>
      <c r="AK296" s="17">
        <v>130</v>
      </c>
      <c r="AL296" s="17">
        <v>135</v>
      </c>
      <c r="AM296" s="17">
        <v>140</v>
      </c>
    </row>
    <row r="297" spans="2:39" x14ac:dyDescent="0.25">
      <c r="B297" s="51" t="s">
        <v>7</v>
      </c>
      <c r="C297" s="17">
        <v>400</v>
      </c>
      <c r="D297" s="8">
        <f>IF(_xll.Interp1d(-1,$AQ$55:$AQ$76,$BA$55:$BA$76,$C297)&gt;D$296,'Fuel Pressure'!C3,"LIM")</f>
        <v>34.989600000000003</v>
      </c>
      <c r="E297" s="8">
        <f>IF(_xll.Interp1d(-1,$AQ$55:$AQ$76,$BA$55:$BA$76,$C297)&gt;E$296,'Fuel Pressure'!D3,"LIM")</f>
        <v>34.989600000000003</v>
      </c>
      <c r="F297" s="8">
        <f>IF(_xll.Interp1d(-1,$AQ$55:$AQ$76,$BA$55:$BA$76,$C297)&gt;F$296,'Fuel Pressure'!E3,"LIM")</f>
        <v>40.015999999999998</v>
      </c>
      <c r="G297" s="8">
        <f>IF(_xll.Interp1d(-1,$AQ$55:$AQ$76,$BA$55:$BA$76,$C297)&gt;G$296,'Fuel Pressure'!F3,"LIM")</f>
        <v>40.015999999999998</v>
      </c>
      <c r="H297" s="8">
        <f>IF(_xll.Interp1d(-1,$AQ$55:$AQ$76,$BA$55:$BA$76,$C297)&gt;H$296,'Fuel Pressure'!G3,"LIM")</f>
        <v>50.02</v>
      </c>
      <c r="I297" s="8">
        <f>IF(_xll.Interp1d(-1,$AQ$55:$AQ$76,$BA$55:$BA$76,$C297)&gt;I$296,'Fuel Pressure'!H3,"LIM")</f>
        <v>50.02</v>
      </c>
      <c r="J297" s="8">
        <f>IF(_xll.Interp1d(-1,$AQ$55:$AQ$76,$BA$55:$BA$76,$C297)&gt;J$296,'Fuel Pressure'!I3,"LIM")</f>
        <v>54.997599999999998</v>
      </c>
      <c r="K297" s="8">
        <f>IF(_xll.Interp1d(-1,$AQ$55:$AQ$76,$BA$55:$BA$76,$C297)&gt;K$296,'Fuel Pressure'!J3,"LIM")</f>
        <v>60.024000000000001</v>
      </c>
      <c r="L297" s="8">
        <f>IF(_xll.Interp1d(-1,$AQ$55:$AQ$76,$BA$55:$BA$76,$C297)&gt;L$296,'Fuel Pressure'!K3,"LIM")</f>
        <v>61</v>
      </c>
      <c r="M297" s="8" t="str">
        <f>IF(_xll.Interp1d(-1,$AQ$55:$AQ$76,$BA$55:$BA$76,$C297)&gt;M$296,'Fuel Pressure'!L3,"LIM")</f>
        <v>LIM</v>
      </c>
      <c r="N297" s="8" t="str">
        <f>IF(_xll.Interp1d(-1,$AQ$55:$AQ$76,$BA$55:$BA$76,$C297)&gt;N$296,'Fuel Pressure'!M3,"LIM")</f>
        <v>LIM</v>
      </c>
      <c r="O297" s="8" t="str">
        <f>IF(_xll.Interp1d(-1,$AQ$55:$AQ$76,$BA$55:$BA$76,$C297)&gt;O$296,'Fuel Pressure'!N3,"LIM")</f>
        <v>LIM</v>
      </c>
      <c r="P297" s="8" t="str">
        <f>IF(_xll.Interp1d(-1,$AQ$55:$AQ$76,$BA$55:$BA$76,$C297)&gt;P$296,'Fuel Pressure'!O3,"LIM")</f>
        <v>LIM</v>
      </c>
      <c r="Q297" s="8" t="str">
        <f>IF(_xll.Interp1d(-1,$AQ$55:$AQ$76,$BA$55:$BA$76,$C297)&gt;Q$296,'Fuel Pressure'!P3,"LIM")</f>
        <v>LIM</v>
      </c>
      <c r="R297" s="8" t="str">
        <f>IF(_xll.Interp1d(-1,$AQ$55:$AQ$76,$BA$55:$BA$76,$C297)&gt;R$296,'Fuel Pressure'!Q3,"LIM")</f>
        <v>LIM</v>
      </c>
      <c r="S297" s="8" t="str">
        <f>IF(_xll.Interp1d(-1,$AQ$55:$AQ$76,$BA$55:$BA$76,$C297)&gt;S$296,'Fuel Pressure'!R3,"LIM")</f>
        <v>LIM</v>
      </c>
      <c r="V297" s="51" t="s">
        <v>7</v>
      </c>
      <c r="W297" s="17">
        <v>400</v>
      </c>
      <c r="X297" s="8">
        <v>34.989600000000003</v>
      </c>
      <c r="Y297" s="8">
        <v>34.989600000000003</v>
      </c>
      <c r="Z297" s="8">
        <v>40.015999999999998</v>
      </c>
      <c r="AA297" s="8">
        <v>40.015999999999998</v>
      </c>
      <c r="AB297" s="8">
        <v>50.02</v>
      </c>
      <c r="AC297" s="8">
        <v>50.02</v>
      </c>
      <c r="AD297" s="8">
        <v>54.997599999999998</v>
      </c>
      <c r="AE297" s="8">
        <v>60.024000000000001</v>
      </c>
      <c r="AF297" s="8">
        <v>61</v>
      </c>
      <c r="AG297" s="8" t="s">
        <v>80</v>
      </c>
      <c r="AH297" s="8" t="s">
        <v>80</v>
      </c>
      <c r="AI297" s="8" t="s">
        <v>80</v>
      </c>
      <c r="AJ297" s="8" t="s">
        <v>80</v>
      </c>
      <c r="AK297" s="8" t="s">
        <v>80</v>
      </c>
      <c r="AL297" s="8" t="s">
        <v>80</v>
      </c>
      <c r="AM297" s="8" t="s">
        <v>80</v>
      </c>
    </row>
    <row r="298" spans="2:39" x14ac:dyDescent="0.25">
      <c r="B298" s="51"/>
      <c r="C298" s="17">
        <v>600</v>
      </c>
      <c r="D298" s="8">
        <f>IF(_xll.Interp1d(-1,$AQ$55:$AQ$76,$BA$55:$BA$76,$C298)&gt;D$296,'Fuel Pressure'!C4,"LIM")</f>
        <v>34.989600000000003</v>
      </c>
      <c r="E298" s="8">
        <f>IF(_xll.Interp1d(-1,$AQ$55:$AQ$76,$BA$55:$BA$76,$C298)&gt;E$296,'Fuel Pressure'!D4,"LIM")</f>
        <v>34.989600000000003</v>
      </c>
      <c r="F298" s="8">
        <f>IF(_xll.Interp1d(-1,$AQ$55:$AQ$76,$BA$55:$BA$76,$C298)&gt;F$296,'Fuel Pressure'!E4,"LIM")</f>
        <v>40.015999999999998</v>
      </c>
      <c r="G298" s="8">
        <f>IF(_xll.Interp1d(-1,$AQ$55:$AQ$76,$BA$55:$BA$76,$C298)&gt;G$296,'Fuel Pressure'!F4,"LIM")</f>
        <v>44.993600000000001</v>
      </c>
      <c r="H298" s="8">
        <f>IF(_xll.Interp1d(-1,$AQ$55:$AQ$76,$BA$55:$BA$76,$C298)&gt;H$296,'Fuel Pressure'!G4,"LIM")</f>
        <v>60.024000000000001</v>
      </c>
      <c r="I298" s="8">
        <f>IF(_xll.Interp1d(-1,$AQ$55:$AQ$76,$BA$55:$BA$76,$C298)&gt;I$296,'Fuel Pressure'!H4,"LIM")</f>
        <v>60.024000000000001</v>
      </c>
      <c r="J298" s="8">
        <f>IF(_xll.Interp1d(-1,$AQ$55:$AQ$76,$BA$55:$BA$76,$C298)&gt;J$296,'Fuel Pressure'!I4,"LIM")</f>
        <v>65.001599999999996</v>
      </c>
      <c r="K298" s="8">
        <f>IF(_xll.Interp1d(-1,$AQ$55:$AQ$76,$BA$55:$BA$76,$C298)&gt;K$296,'Fuel Pressure'!J4,"LIM")</f>
        <v>69.979200000000006</v>
      </c>
      <c r="L298" s="8">
        <f>IF(_xll.Interp1d(-1,$AQ$55:$AQ$76,$BA$55:$BA$76,$C298)&gt;L$296,'Fuel Pressure'!K4,"LIM")</f>
        <v>71.004000000000005</v>
      </c>
      <c r="M298" s="8" t="str">
        <f>IF(_xll.Interp1d(-1,$AQ$55:$AQ$76,$BA$55:$BA$76,$C298)&gt;M$296,'Fuel Pressure'!L4,"LIM")</f>
        <v>LIM</v>
      </c>
      <c r="N298" s="8" t="str">
        <f>IF(_xll.Interp1d(-1,$AQ$55:$AQ$76,$BA$55:$BA$76,$C298)&gt;N$296,'Fuel Pressure'!M4,"LIM")</f>
        <v>LIM</v>
      </c>
      <c r="O298" s="8" t="str">
        <f>IF(_xll.Interp1d(-1,$AQ$55:$AQ$76,$BA$55:$BA$76,$C298)&gt;O$296,'Fuel Pressure'!N4,"LIM")</f>
        <v>LIM</v>
      </c>
      <c r="P298" s="8" t="str">
        <f>IF(_xll.Interp1d(-1,$AQ$55:$AQ$76,$BA$55:$BA$76,$C298)&gt;P$296,'Fuel Pressure'!O4,"LIM")</f>
        <v>LIM</v>
      </c>
      <c r="Q298" s="8" t="str">
        <f>IF(_xll.Interp1d(-1,$AQ$55:$AQ$76,$BA$55:$BA$76,$C298)&gt;Q$296,'Fuel Pressure'!P4,"LIM")</f>
        <v>LIM</v>
      </c>
      <c r="R298" s="8" t="str">
        <f>IF(_xll.Interp1d(-1,$AQ$55:$AQ$76,$BA$55:$BA$76,$C298)&gt;R$296,'Fuel Pressure'!Q4,"LIM")</f>
        <v>LIM</v>
      </c>
      <c r="S298" s="8" t="str">
        <f>IF(_xll.Interp1d(-1,$AQ$55:$AQ$76,$BA$55:$BA$76,$C298)&gt;S$296,'Fuel Pressure'!R4,"LIM")</f>
        <v>LIM</v>
      </c>
      <c r="V298" s="51"/>
      <c r="W298" s="17">
        <v>600</v>
      </c>
      <c r="X298" s="8">
        <v>34.989600000000003</v>
      </c>
      <c r="Y298" s="8">
        <v>34.989600000000003</v>
      </c>
      <c r="Z298" s="8">
        <v>40.015999999999998</v>
      </c>
      <c r="AA298" s="8">
        <v>44.993600000000001</v>
      </c>
      <c r="AB298" s="8">
        <v>60.024000000000001</v>
      </c>
      <c r="AC298" s="8">
        <v>60.024000000000001</v>
      </c>
      <c r="AD298" s="8">
        <v>65.001599999999996</v>
      </c>
      <c r="AE298" s="8">
        <v>69.979200000000006</v>
      </c>
      <c r="AF298" s="8">
        <v>71.004000000000005</v>
      </c>
      <c r="AG298" s="8" t="s">
        <v>80</v>
      </c>
      <c r="AH298" s="8" t="s">
        <v>80</v>
      </c>
      <c r="AI298" s="8" t="s">
        <v>80</v>
      </c>
      <c r="AJ298" s="8" t="s">
        <v>80</v>
      </c>
      <c r="AK298" s="8" t="s">
        <v>80</v>
      </c>
      <c r="AL298" s="8" t="s">
        <v>80</v>
      </c>
      <c r="AM298" s="8" t="s">
        <v>80</v>
      </c>
    </row>
    <row r="299" spans="2:39" x14ac:dyDescent="0.25">
      <c r="B299" s="51"/>
      <c r="C299" s="17">
        <v>650</v>
      </c>
      <c r="D299" s="8">
        <f>IF(_xll.Interp1d(-1,$AQ$55:$AQ$76,$BA$55:$BA$76,$C299)&gt;D$296,'Fuel Pressure'!C5,"LIM")</f>
        <v>42.992800000000003</v>
      </c>
      <c r="E299" s="8">
        <f>IF(_xll.Interp1d(-1,$AQ$55:$AQ$76,$BA$55:$BA$76,$C299)&gt;E$296,'Fuel Pressure'!D5,"LIM")</f>
        <v>42.992800000000003</v>
      </c>
      <c r="F299" s="8">
        <f>IF(_xll.Interp1d(-1,$AQ$55:$AQ$76,$BA$55:$BA$76,$C299)&gt;F$296,'Fuel Pressure'!E5,"LIM")</f>
        <v>42.992800000000003</v>
      </c>
      <c r="G299" s="8">
        <f>IF(_xll.Interp1d(-1,$AQ$55:$AQ$76,$BA$55:$BA$76,$C299)&gt;G$296,'Fuel Pressure'!F5,"LIM")</f>
        <v>50.02</v>
      </c>
      <c r="H299" s="8">
        <f>IF(_xll.Interp1d(-1,$AQ$55:$AQ$76,$BA$55:$BA$76,$C299)&gt;H$296,'Fuel Pressure'!G5,"LIM")</f>
        <v>65.001599999999996</v>
      </c>
      <c r="I299" s="8">
        <f>IF(_xll.Interp1d(-1,$AQ$55:$AQ$76,$BA$55:$BA$76,$C299)&gt;I$296,'Fuel Pressure'!H5,"LIM")</f>
        <v>69.979200000000006</v>
      </c>
      <c r="J299" s="8">
        <f>IF(_xll.Interp1d(-1,$AQ$55:$AQ$76,$BA$55:$BA$76,$C299)&gt;J$296,'Fuel Pressure'!I5,"LIM")</f>
        <v>75.005600000000001</v>
      </c>
      <c r="K299" s="8">
        <f>IF(_xll.Interp1d(-1,$AQ$55:$AQ$76,$BA$55:$BA$76,$C299)&gt;K$296,'Fuel Pressure'!J5,"LIM")</f>
        <v>75.005600000000001</v>
      </c>
      <c r="L299" s="8">
        <f>IF(_xll.Interp1d(-1,$AQ$55:$AQ$76,$BA$55:$BA$76,$C299)&gt;L$296,'Fuel Pressure'!K5,"LIM")</f>
        <v>79.983199999999997</v>
      </c>
      <c r="M299" s="8" t="str">
        <f>IF(_xll.Interp1d(-1,$AQ$55:$AQ$76,$BA$55:$BA$76,$C299)&gt;M$296,'Fuel Pressure'!L5,"LIM")</f>
        <v>LIM</v>
      </c>
      <c r="N299" s="8" t="str">
        <f>IF(_xll.Interp1d(-1,$AQ$55:$AQ$76,$BA$55:$BA$76,$C299)&gt;N$296,'Fuel Pressure'!M5,"LIM")</f>
        <v>LIM</v>
      </c>
      <c r="O299" s="8" t="str">
        <f>IF(_xll.Interp1d(-1,$AQ$55:$AQ$76,$BA$55:$BA$76,$C299)&gt;O$296,'Fuel Pressure'!N5,"LIM")</f>
        <v>LIM</v>
      </c>
      <c r="P299" s="8" t="str">
        <f>IF(_xll.Interp1d(-1,$AQ$55:$AQ$76,$BA$55:$BA$76,$C299)&gt;P$296,'Fuel Pressure'!O5,"LIM")</f>
        <v>LIM</v>
      </c>
      <c r="Q299" s="8" t="str">
        <f>IF(_xll.Interp1d(-1,$AQ$55:$AQ$76,$BA$55:$BA$76,$C299)&gt;Q$296,'Fuel Pressure'!P5,"LIM")</f>
        <v>LIM</v>
      </c>
      <c r="R299" s="8" t="str">
        <f>IF(_xll.Interp1d(-1,$AQ$55:$AQ$76,$BA$55:$BA$76,$C299)&gt;R$296,'Fuel Pressure'!Q5,"LIM")</f>
        <v>LIM</v>
      </c>
      <c r="S299" s="8" t="str">
        <f>IF(_xll.Interp1d(-1,$AQ$55:$AQ$76,$BA$55:$BA$76,$C299)&gt;S$296,'Fuel Pressure'!R5,"LIM")</f>
        <v>LIM</v>
      </c>
      <c r="V299" s="51"/>
      <c r="W299" s="17">
        <v>650</v>
      </c>
      <c r="X299" s="8">
        <v>42.992800000000003</v>
      </c>
      <c r="Y299" s="8">
        <v>42.992800000000003</v>
      </c>
      <c r="Z299" s="8">
        <v>42.992800000000003</v>
      </c>
      <c r="AA299" s="8">
        <v>50.02</v>
      </c>
      <c r="AB299" s="8">
        <v>65.001599999999996</v>
      </c>
      <c r="AC299" s="8">
        <v>69.979200000000006</v>
      </c>
      <c r="AD299" s="8">
        <v>75.005600000000001</v>
      </c>
      <c r="AE299" s="8">
        <v>75.005600000000001</v>
      </c>
      <c r="AF299" s="8">
        <v>79.983199999999997</v>
      </c>
      <c r="AG299" s="8" t="s">
        <v>80</v>
      </c>
      <c r="AH299" s="8" t="s">
        <v>80</v>
      </c>
      <c r="AI299" s="8" t="s">
        <v>80</v>
      </c>
      <c r="AJ299" s="8" t="s">
        <v>80</v>
      </c>
      <c r="AK299" s="8" t="s">
        <v>80</v>
      </c>
      <c r="AL299" s="8" t="s">
        <v>80</v>
      </c>
      <c r="AM299" s="8" t="s">
        <v>80</v>
      </c>
    </row>
    <row r="300" spans="2:39" x14ac:dyDescent="0.25">
      <c r="B300" s="51"/>
      <c r="C300" s="17">
        <v>800</v>
      </c>
      <c r="D300" s="8">
        <f>IF(_xll.Interp1d(-1,$AQ$55:$AQ$76,$BA$55:$BA$76,$C300)&gt;D$296,'Fuel Pressure'!C6,"LIM")</f>
        <v>44.993600000000001</v>
      </c>
      <c r="E300" s="8">
        <f>IF(_xll.Interp1d(-1,$AQ$55:$AQ$76,$BA$55:$BA$76,$C300)&gt;E$296,'Fuel Pressure'!D6,"LIM")</f>
        <v>48.019199999999998</v>
      </c>
      <c r="F300" s="8">
        <f>IF(_xll.Interp1d(-1,$AQ$55:$AQ$76,$BA$55:$BA$76,$C300)&gt;F$296,'Fuel Pressure'!E6,"LIM")</f>
        <v>48.019199999999998</v>
      </c>
      <c r="G300" s="8">
        <f>IF(_xll.Interp1d(-1,$AQ$55:$AQ$76,$BA$55:$BA$76,$C300)&gt;G$296,'Fuel Pressure'!F6,"LIM")</f>
        <v>60.024000000000001</v>
      </c>
      <c r="H300" s="8">
        <f>IF(_xll.Interp1d(-1,$AQ$55:$AQ$76,$BA$55:$BA$76,$C300)&gt;H$296,'Fuel Pressure'!G6,"LIM")</f>
        <v>63.976799999999997</v>
      </c>
      <c r="I300" s="8">
        <f>IF(_xll.Interp1d(-1,$AQ$55:$AQ$76,$BA$55:$BA$76,$C300)&gt;I$296,'Fuel Pressure'!H6,"LIM")</f>
        <v>71.004000000000005</v>
      </c>
      <c r="J300" s="8">
        <f>IF(_xll.Interp1d(-1,$AQ$55:$AQ$76,$BA$55:$BA$76,$C300)&gt;J$296,'Fuel Pressure'!I6,"LIM")</f>
        <v>75.9816</v>
      </c>
      <c r="K300" s="8">
        <f>IF(_xll.Interp1d(-1,$AQ$55:$AQ$76,$BA$55:$BA$76,$C300)&gt;K$296,'Fuel Pressure'!J6,"LIM")</f>
        <v>81.007999999999996</v>
      </c>
      <c r="L300" s="8">
        <f>IF(_xll.Interp1d(-1,$AQ$55:$AQ$76,$BA$55:$BA$76,$C300)&gt;L$296,'Fuel Pressure'!K6,"LIM")</f>
        <v>85.985600000000005</v>
      </c>
      <c r="M300" s="8" t="str">
        <f>IF(_xll.Interp1d(-1,$AQ$55:$AQ$76,$BA$55:$BA$76,$C300)&gt;M$296,'Fuel Pressure'!L6,"LIM")</f>
        <v>LIM</v>
      </c>
      <c r="N300" s="8" t="str">
        <f>IF(_xll.Interp1d(-1,$AQ$55:$AQ$76,$BA$55:$BA$76,$C300)&gt;N$296,'Fuel Pressure'!M6,"LIM")</f>
        <v>LIM</v>
      </c>
      <c r="O300" s="8" t="str">
        <f>IF(_xll.Interp1d(-1,$AQ$55:$AQ$76,$BA$55:$BA$76,$C300)&gt;O$296,'Fuel Pressure'!N6,"LIM")</f>
        <v>LIM</v>
      </c>
      <c r="P300" s="8" t="str">
        <f>IF(_xll.Interp1d(-1,$AQ$55:$AQ$76,$BA$55:$BA$76,$C300)&gt;P$296,'Fuel Pressure'!O6,"LIM")</f>
        <v>LIM</v>
      </c>
      <c r="Q300" s="8" t="str">
        <f>IF(_xll.Interp1d(-1,$AQ$55:$AQ$76,$BA$55:$BA$76,$C300)&gt;Q$296,'Fuel Pressure'!P6,"LIM")</f>
        <v>LIM</v>
      </c>
      <c r="R300" s="8" t="str">
        <f>IF(_xll.Interp1d(-1,$AQ$55:$AQ$76,$BA$55:$BA$76,$C300)&gt;R$296,'Fuel Pressure'!Q6,"LIM")</f>
        <v>LIM</v>
      </c>
      <c r="S300" s="8" t="str">
        <f>IF(_xll.Interp1d(-1,$AQ$55:$AQ$76,$BA$55:$BA$76,$C300)&gt;S$296,'Fuel Pressure'!R6,"LIM")</f>
        <v>LIM</v>
      </c>
      <c r="V300" s="51"/>
      <c r="W300" s="17">
        <v>800</v>
      </c>
      <c r="X300" s="8">
        <v>44.993600000000001</v>
      </c>
      <c r="Y300" s="8">
        <v>48.019199999999998</v>
      </c>
      <c r="Z300" s="8">
        <v>48.019199999999998</v>
      </c>
      <c r="AA300" s="8">
        <v>60.024000000000001</v>
      </c>
      <c r="AB300" s="8">
        <v>63.976799999999997</v>
      </c>
      <c r="AC300" s="8">
        <v>71.004000000000005</v>
      </c>
      <c r="AD300" s="8">
        <v>75.9816</v>
      </c>
      <c r="AE300" s="8">
        <v>81.007999999999996</v>
      </c>
      <c r="AF300" s="8">
        <v>85.985600000000005</v>
      </c>
      <c r="AG300" s="8" t="s">
        <v>80</v>
      </c>
      <c r="AH300" s="8" t="s">
        <v>80</v>
      </c>
      <c r="AI300" s="8" t="s">
        <v>80</v>
      </c>
      <c r="AJ300" s="8" t="s">
        <v>80</v>
      </c>
      <c r="AK300" s="8" t="s">
        <v>80</v>
      </c>
      <c r="AL300" s="8" t="s">
        <v>80</v>
      </c>
      <c r="AM300" s="8" t="s">
        <v>80</v>
      </c>
    </row>
    <row r="301" spans="2:39" x14ac:dyDescent="0.25">
      <c r="B301" s="51"/>
      <c r="C301" s="17">
        <v>1000</v>
      </c>
      <c r="D301" s="8">
        <f>IF(_xll.Interp1d(-1,$AQ$55:$AQ$76,$BA$55:$BA$76,$C301)&gt;D$296,'Fuel Pressure'!C7,"LIM")</f>
        <v>50.02</v>
      </c>
      <c r="E301" s="8">
        <f>IF(_xll.Interp1d(-1,$AQ$55:$AQ$76,$BA$55:$BA$76,$C301)&gt;E$296,'Fuel Pressure'!D7,"LIM")</f>
        <v>58.023200000000003</v>
      </c>
      <c r="F301" s="8">
        <f>IF(_xll.Interp1d(-1,$AQ$55:$AQ$76,$BA$55:$BA$76,$C301)&gt;F$296,'Fuel Pressure'!E7,"LIM")</f>
        <v>54.997599999999998</v>
      </c>
      <c r="G301" s="8">
        <f>IF(_xll.Interp1d(-1,$AQ$55:$AQ$76,$BA$55:$BA$76,$C301)&gt;G$296,'Fuel Pressure'!F7,"LIM")</f>
        <v>67.978399999999993</v>
      </c>
      <c r="H301" s="8">
        <f>IF(_xll.Interp1d(-1,$AQ$55:$AQ$76,$BA$55:$BA$76,$C301)&gt;H$296,'Fuel Pressure'!G7,"LIM")</f>
        <v>85.009600000000006</v>
      </c>
      <c r="I301" s="8">
        <f>IF(_xll.Interp1d(-1,$AQ$55:$AQ$76,$BA$55:$BA$76,$C301)&gt;I$296,'Fuel Pressure'!H7,"LIM")</f>
        <v>85.009600000000006</v>
      </c>
      <c r="J301" s="8">
        <f>IF(_xll.Interp1d(-1,$AQ$55:$AQ$76,$BA$55:$BA$76,$C301)&gt;J$296,'Fuel Pressure'!I7,"LIM")</f>
        <v>87.010400000000004</v>
      </c>
      <c r="K301" s="8">
        <f>IF(_xll.Interp1d(-1,$AQ$55:$AQ$76,$BA$55:$BA$76,$C301)&gt;K$296,'Fuel Pressure'!J7,"LIM")</f>
        <v>91.012</v>
      </c>
      <c r="L301" s="8">
        <f>IF(_xll.Interp1d(-1,$AQ$55:$AQ$76,$BA$55:$BA$76,$C301)&gt;L$296,'Fuel Pressure'!K7,"LIM")</f>
        <v>95.013599999999997</v>
      </c>
      <c r="M301" s="8">
        <f>IF(_xll.Interp1d(-1,$AQ$55:$AQ$76,$BA$55:$BA$76,$C301)&gt;M$296,'Fuel Pressure'!L7,"LIM")</f>
        <v>99.015199999999993</v>
      </c>
      <c r="N301" s="8" t="str">
        <f>IF(_xll.Interp1d(-1,$AQ$55:$AQ$76,$BA$55:$BA$76,$C301)&gt;N$296,'Fuel Pressure'!M7,"LIM")</f>
        <v>LIM</v>
      </c>
      <c r="O301" s="8" t="str">
        <f>IF(_xll.Interp1d(-1,$AQ$55:$AQ$76,$BA$55:$BA$76,$C301)&gt;O$296,'Fuel Pressure'!N7,"LIM")</f>
        <v>LIM</v>
      </c>
      <c r="P301" s="8" t="str">
        <f>IF(_xll.Interp1d(-1,$AQ$55:$AQ$76,$BA$55:$BA$76,$C301)&gt;P$296,'Fuel Pressure'!O7,"LIM")</f>
        <v>LIM</v>
      </c>
      <c r="Q301" s="8" t="str">
        <f>IF(_xll.Interp1d(-1,$AQ$55:$AQ$76,$BA$55:$BA$76,$C301)&gt;Q$296,'Fuel Pressure'!P7,"LIM")</f>
        <v>LIM</v>
      </c>
      <c r="R301" s="8" t="str">
        <f>IF(_xll.Interp1d(-1,$AQ$55:$AQ$76,$BA$55:$BA$76,$C301)&gt;R$296,'Fuel Pressure'!Q7,"LIM")</f>
        <v>LIM</v>
      </c>
      <c r="S301" s="8" t="str">
        <f>IF(_xll.Interp1d(-1,$AQ$55:$AQ$76,$BA$55:$BA$76,$C301)&gt;S$296,'Fuel Pressure'!R7,"LIM")</f>
        <v>LIM</v>
      </c>
      <c r="V301" s="51"/>
      <c r="W301" s="17">
        <v>1000</v>
      </c>
      <c r="X301" s="8">
        <v>50.02</v>
      </c>
      <c r="Y301" s="8">
        <v>58.023200000000003</v>
      </c>
      <c r="Z301" s="8">
        <v>54.997599999999998</v>
      </c>
      <c r="AA301" s="8">
        <v>67.978399999999993</v>
      </c>
      <c r="AB301" s="8">
        <v>85.009600000000006</v>
      </c>
      <c r="AC301" s="8">
        <v>85.009600000000006</v>
      </c>
      <c r="AD301" s="8">
        <v>87.010400000000004</v>
      </c>
      <c r="AE301" s="8">
        <v>91.012</v>
      </c>
      <c r="AF301" s="8">
        <v>95.013599999999997</v>
      </c>
      <c r="AG301" s="8">
        <v>99.015199999999993</v>
      </c>
      <c r="AH301" s="8" t="s">
        <v>80</v>
      </c>
      <c r="AI301" s="8" t="s">
        <v>80</v>
      </c>
      <c r="AJ301" s="8" t="s">
        <v>80</v>
      </c>
      <c r="AK301" s="8" t="s">
        <v>80</v>
      </c>
      <c r="AL301" s="8" t="s">
        <v>80</v>
      </c>
      <c r="AM301" s="8" t="s">
        <v>80</v>
      </c>
    </row>
    <row r="302" spans="2:39" x14ac:dyDescent="0.25">
      <c r="B302" s="51"/>
      <c r="C302" s="17">
        <v>1200</v>
      </c>
      <c r="D302" s="8">
        <f>IF(_xll.Interp1d(-1,$AQ$55:$AQ$76,$BA$55:$BA$76,$C302)&gt;D$296,'Fuel Pressure'!C8,"LIM")</f>
        <v>54.021599999999999</v>
      </c>
      <c r="E302" s="8">
        <f>IF(_xll.Interp1d(-1,$AQ$55:$AQ$76,$BA$55:$BA$76,$C302)&gt;E$296,'Fuel Pressure'!D8,"LIM")</f>
        <v>54.021599999999999</v>
      </c>
      <c r="F302" s="8">
        <f>IF(_xll.Interp1d(-1,$AQ$55:$AQ$76,$BA$55:$BA$76,$C302)&gt;F$296,'Fuel Pressure'!E8,"LIM")</f>
        <v>65.977599999999995</v>
      </c>
      <c r="G302" s="8">
        <f>IF(_xll.Interp1d(-1,$AQ$55:$AQ$76,$BA$55:$BA$76,$C302)&gt;G$296,'Fuel Pressure'!F8,"LIM")</f>
        <v>79.983199999999997</v>
      </c>
      <c r="H302" s="8">
        <f>IF(_xll.Interp1d(-1,$AQ$55:$AQ$76,$BA$55:$BA$76,$C302)&gt;H$296,'Fuel Pressure'!G8,"LIM")</f>
        <v>105.0176</v>
      </c>
      <c r="I302" s="8">
        <f>IF(_xll.Interp1d(-1,$AQ$55:$AQ$76,$BA$55:$BA$76,$C302)&gt;I$296,'Fuel Pressure'!H8,"LIM")</f>
        <v>102.48</v>
      </c>
      <c r="J302" s="8">
        <f>IF(_xll.Interp1d(-1,$AQ$55:$AQ$76,$BA$55:$BA$76,$C302)&gt;J$296,'Fuel Pressure'!I8,"LIM")</f>
        <v>87.986400000000003</v>
      </c>
      <c r="K302" s="8">
        <f>IF(_xll.Interp1d(-1,$AQ$55:$AQ$76,$BA$55:$BA$76,$C302)&gt;K$296,'Fuel Pressure'!J8,"LIM")</f>
        <v>87.010400000000004</v>
      </c>
      <c r="L302" s="8">
        <f>IF(_xll.Interp1d(-1,$AQ$55:$AQ$76,$BA$55:$BA$76,$C302)&gt;L$296,'Fuel Pressure'!K8,"LIM")</f>
        <v>87.986400000000003</v>
      </c>
      <c r="M302" s="8">
        <f>IF(_xll.Interp1d(-1,$AQ$55:$AQ$76,$BA$55:$BA$76,$C302)&gt;M$296,'Fuel Pressure'!L8,"LIM")</f>
        <v>89.011200000000002</v>
      </c>
      <c r="N302" s="8" t="str">
        <f>IF(_xll.Interp1d(-1,$AQ$55:$AQ$76,$BA$55:$BA$76,$C302)&gt;N$296,'Fuel Pressure'!M8,"LIM")</f>
        <v>LIM</v>
      </c>
      <c r="O302" s="8" t="str">
        <f>IF(_xll.Interp1d(-1,$AQ$55:$AQ$76,$BA$55:$BA$76,$C302)&gt;O$296,'Fuel Pressure'!N8,"LIM")</f>
        <v>LIM</v>
      </c>
      <c r="P302" s="8" t="str">
        <f>IF(_xll.Interp1d(-1,$AQ$55:$AQ$76,$BA$55:$BA$76,$C302)&gt;P$296,'Fuel Pressure'!O8,"LIM")</f>
        <v>LIM</v>
      </c>
      <c r="Q302" s="8" t="str">
        <f>IF(_xll.Interp1d(-1,$AQ$55:$AQ$76,$BA$55:$BA$76,$C302)&gt;Q$296,'Fuel Pressure'!P8,"LIM")</f>
        <v>LIM</v>
      </c>
      <c r="R302" s="8" t="str">
        <f>IF(_xll.Interp1d(-1,$AQ$55:$AQ$76,$BA$55:$BA$76,$C302)&gt;R$296,'Fuel Pressure'!Q8,"LIM")</f>
        <v>LIM</v>
      </c>
      <c r="S302" s="8" t="str">
        <f>IF(_xll.Interp1d(-1,$AQ$55:$AQ$76,$BA$55:$BA$76,$C302)&gt;S$296,'Fuel Pressure'!R8,"LIM")</f>
        <v>LIM</v>
      </c>
      <c r="V302" s="51"/>
      <c r="W302" s="17">
        <v>1200</v>
      </c>
      <c r="X302" s="8">
        <v>54.021599999999999</v>
      </c>
      <c r="Y302" s="8">
        <v>54.021599999999999</v>
      </c>
      <c r="Z302" s="8">
        <v>65.977599999999995</v>
      </c>
      <c r="AA302" s="8">
        <v>79.983199999999997</v>
      </c>
      <c r="AB302" s="8">
        <v>105.0176</v>
      </c>
      <c r="AC302" s="8">
        <v>102.48</v>
      </c>
      <c r="AD302" s="8">
        <v>87.986400000000003</v>
      </c>
      <c r="AE302" s="8">
        <v>87.010400000000004</v>
      </c>
      <c r="AF302" s="8">
        <v>87.986400000000003</v>
      </c>
      <c r="AG302" s="8">
        <v>89.011200000000002</v>
      </c>
      <c r="AH302" s="8" t="s">
        <v>80</v>
      </c>
      <c r="AI302" s="8" t="s">
        <v>80</v>
      </c>
      <c r="AJ302" s="8" t="s">
        <v>80</v>
      </c>
      <c r="AK302" s="8" t="s">
        <v>80</v>
      </c>
      <c r="AL302" s="8" t="s">
        <v>80</v>
      </c>
      <c r="AM302" s="8" t="s">
        <v>80</v>
      </c>
    </row>
    <row r="303" spans="2:39" x14ac:dyDescent="0.25">
      <c r="B303" s="51"/>
      <c r="C303" s="17">
        <v>1400</v>
      </c>
      <c r="D303" s="8">
        <f>IF(_xll.Interp1d(-1,$AQ$55:$AQ$76,$BA$55:$BA$76,$C303)&gt;D$296,'Fuel Pressure'!C9,"LIM")</f>
        <v>58.023200000000003</v>
      </c>
      <c r="E303" s="8">
        <f>IF(_xll.Interp1d(-1,$AQ$55:$AQ$76,$BA$55:$BA$76,$C303)&gt;E$296,'Fuel Pressure'!D9,"LIM")</f>
        <v>58.023200000000003</v>
      </c>
      <c r="F303" s="8">
        <f>IF(_xll.Interp1d(-1,$AQ$55:$AQ$76,$BA$55:$BA$76,$C303)&gt;F$296,'Fuel Pressure'!E9,"LIM")</f>
        <v>77.006399999999999</v>
      </c>
      <c r="G303" s="8">
        <f>IF(_xll.Interp1d(-1,$AQ$55:$AQ$76,$BA$55:$BA$76,$C303)&gt;G$296,'Fuel Pressure'!F9,"LIM")</f>
        <v>89.987200000000001</v>
      </c>
      <c r="H303" s="8">
        <f>IF(_xll.Interp1d(-1,$AQ$55:$AQ$76,$BA$55:$BA$76,$C303)&gt;H$296,'Fuel Pressure'!G9,"LIM")</f>
        <v>123.0248</v>
      </c>
      <c r="I303" s="8">
        <f>IF(_xll.Interp1d(-1,$AQ$55:$AQ$76,$BA$55:$BA$76,$C303)&gt;I$296,'Fuel Pressure'!H9,"LIM")</f>
        <v>119.9992</v>
      </c>
      <c r="J303" s="8">
        <f>IF(_xll.Interp1d(-1,$AQ$55:$AQ$76,$BA$55:$BA$76,$C303)&gt;J$296,'Fuel Pressure'!I9,"LIM")</f>
        <v>107.0184</v>
      </c>
      <c r="K303" s="8">
        <f>IF(_xll.Interp1d(-1,$AQ$55:$AQ$76,$BA$55:$BA$76,$C303)&gt;K$296,'Fuel Pressure'!J9,"LIM")</f>
        <v>103.9928</v>
      </c>
      <c r="L303" s="8">
        <f>IF(_xll.Interp1d(-1,$AQ$55:$AQ$76,$BA$55:$BA$76,$C303)&gt;L$296,'Fuel Pressure'!K9,"LIM")</f>
        <v>103.0168</v>
      </c>
      <c r="M303" s="8">
        <f>IF(_xll.Interp1d(-1,$AQ$55:$AQ$76,$BA$55:$BA$76,$C303)&gt;M$296,'Fuel Pressure'!L9,"LIM")</f>
        <v>101.01600000000001</v>
      </c>
      <c r="N303" s="8">
        <f>IF(_xll.Interp1d(-1,$AQ$55:$AQ$76,$BA$55:$BA$76,$C303)&gt;N$296,'Fuel Pressure'!M9,"LIM")</f>
        <v>99.015199999999993</v>
      </c>
      <c r="O303" s="8" t="str">
        <f>IF(_xll.Interp1d(-1,$AQ$55:$AQ$76,$BA$55:$BA$76,$C303)&gt;O$296,'Fuel Pressure'!N9,"LIM")</f>
        <v>LIM</v>
      </c>
      <c r="P303" s="8" t="str">
        <f>IF(_xll.Interp1d(-1,$AQ$55:$AQ$76,$BA$55:$BA$76,$C303)&gt;P$296,'Fuel Pressure'!O9,"LIM")</f>
        <v>LIM</v>
      </c>
      <c r="Q303" s="8" t="str">
        <f>IF(_xll.Interp1d(-1,$AQ$55:$AQ$76,$BA$55:$BA$76,$C303)&gt;Q$296,'Fuel Pressure'!P9,"LIM")</f>
        <v>LIM</v>
      </c>
      <c r="R303" s="8" t="str">
        <f>IF(_xll.Interp1d(-1,$AQ$55:$AQ$76,$BA$55:$BA$76,$C303)&gt;R$296,'Fuel Pressure'!Q9,"LIM")</f>
        <v>LIM</v>
      </c>
      <c r="S303" s="8" t="str">
        <f>IF(_xll.Interp1d(-1,$AQ$55:$AQ$76,$BA$55:$BA$76,$C303)&gt;S$296,'Fuel Pressure'!R9,"LIM")</f>
        <v>LIM</v>
      </c>
      <c r="V303" s="51"/>
      <c r="W303" s="17">
        <v>1400</v>
      </c>
      <c r="X303" s="8">
        <v>58.023200000000003</v>
      </c>
      <c r="Y303" s="8">
        <v>58.023200000000003</v>
      </c>
      <c r="Z303" s="8">
        <v>77.006399999999999</v>
      </c>
      <c r="AA303" s="8">
        <v>89.987200000000001</v>
      </c>
      <c r="AB303" s="8">
        <v>123.0248</v>
      </c>
      <c r="AC303" s="8">
        <v>119.9992</v>
      </c>
      <c r="AD303" s="8">
        <v>107.0184</v>
      </c>
      <c r="AE303" s="8">
        <v>103.9928</v>
      </c>
      <c r="AF303" s="8">
        <v>103.0168</v>
      </c>
      <c r="AG303" s="8">
        <v>101.01600000000001</v>
      </c>
      <c r="AH303" s="8">
        <v>99.015199999999993</v>
      </c>
      <c r="AI303" s="8" t="s">
        <v>80</v>
      </c>
      <c r="AJ303" s="8" t="s">
        <v>80</v>
      </c>
      <c r="AK303" s="8" t="s">
        <v>80</v>
      </c>
      <c r="AL303" s="8" t="s">
        <v>80</v>
      </c>
      <c r="AM303" s="8" t="s">
        <v>80</v>
      </c>
    </row>
    <row r="304" spans="2:39" x14ac:dyDescent="0.25">
      <c r="B304" s="51"/>
      <c r="C304" s="17">
        <v>1600</v>
      </c>
      <c r="D304" s="8">
        <f>IF(_xll.Interp1d(-1,$AQ$55:$AQ$76,$BA$55:$BA$76,$C304)&gt;D$296,'Fuel Pressure'!C10,"LIM")</f>
        <v>65.001599999999996</v>
      </c>
      <c r="E304" s="8">
        <f>IF(_xll.Interp1d(-1,$AQ$55:$AQ$76,$BA$55:$BA$76,$C304)&gt;E$296,'Fuel Pressure'!D10,"LIM")</f>
        <v>69.979200000000006</v>
      </c>
      <c r="F304" s="8">
        <f>IF(_xll.Interp1d(-1,$AQ$55:$AQ$76,$BA$55:$BA$76,$C304)&gt;F$296,'Fuel Pressure'!E10,"LIM")</f>
        <v>85.985600000000005</v>
      </c>
      <c r="G304" s="8">
        <f>IF(_xll.Interp1d(-1,$AQ$55:$AQ$76,$BA$55:$BA$76,$C304)&gt;G$296,'Fuel Pressure'!F10,"LIM")</f>
        <v>103.9928</v>
      </c>
      <c r="H304" s="8">
        <f>IF(_xll.Interp1d(-1,$AQ$55:$AQ$76,$BA$55:$BA$76,$C304)&gt;H$296,'Fuel Pressure'!G10,"LIM")</f>
        <v>128.00239999999999</v>
      </c>
      <c r="I304" s="8">
        <f>IF(_xll.Interp1d(-1,$AQ$55:$AQ$76,$BA$55:$BA$76,$C304)&gt;I$296,'Fuel Pressure'!H10,"LIM")</f>
        <v>128.00239999999999</v>
      </c>
      <c r="J304" s="8">
        <f>IF(_xll.Interp1d(-1,$AQ$55:$AQ$76,$BA$55:$BA$76,$C304)&gt;J$296,'Fuel Pressure'!I10,"LIM")</f>
        <v>117.9984</v>
      </c>
      <c r="K304" s="8">
        <f>IF(_xll.Interp1d(-1,$AQ$55:$AQ$76,$BA$55:$BA$76,$C304)&gt;K$296,'Fuel Pressure'!J10,"LIM")</f>
        <v>101.992</v>
      </c>
      <c r="L304" s="8">
        <f>IF(_xll.Interp1d(-1,$AQ$55:$AQ$76,$BA$55:$BA$76,$C304)&gt;L$296,'Fuel Pressure'!K10,"LIM")</f>
        <v>99.991200000000006</v>
      </c>
      <c r="M304" s="8">
        <f>IF(_xll.Interp1d(-1,$AQ$55:$AQ$76,$BA$55:$BA$76,$C304)&gt;M$296,'Fuel Pressure'!L10,"LIM")</f>
        <v>99.015199999999993</v>
      </c>
      <c r="N304" s="8">
        <f>IF(_xll.Interp1d(-1,$AQ$55:$AQ$76,$BA$55:$BA$76,$C304)&gt;N$296,'Fuel Pressure'!M10,"LIM")</f>
        <v>103.0168</v>
      </c>
      <c r="O304" s="8" t="str">
        <f>IF(_xll.Interp1d(-1,$AQ$55:$AQ$76,$BA$55:$BA$76,$C304)&gt;O$296,'Fuel Pressure'!N10,"LIM")</f>
        <v>LIM</v>
      </c>
      <c r="P304" s="8" t="str">
        <f>IF(_xll.Interp1d(-1,$AQ$55:$AQ$76,$BA$55:$BA$76,$C304)&gt;P$296,'Fuel Pressure'!O10,"LIM")</f>
        <v>LIM</v>
      </c>
      <c r="Q304" s="8" t="str">
        <f>IF(_xll.Interp1d(-1,$AQ$55:$AQ$76,$BA$55:$BA$76,$C304)&gt;Q$296,'Fuel Pressure'!P10,"LIM")</f>
        <v>LIM</v>
      </c>
      <c r="R304" s="8" t="str">
        <f>IF(_xll.Interp1d(-1,$AQ$55:$AQ$76,$BA$55:$BA$76,$C304)&gt;R$296,'Fuel Pressure'!Q10,"LIM")</f>
        <v>LIM</v>
      </c>
      <c r="S304" s="8" t="str">
        <f>IF(_xll.Interp1d(-1,$AQ$55:$AQ$76,$BA$55:$BA$76,$C304)&gt;S$296,'Fuel Pressure'!R10,"LIM")</f>
        <v>LIM</v>
      </c>
      <c r="V304" s="51"/>
      <c r="W304" s="17">
        <v>1600</v>
      </c>
      <c r="X304" s="8">
        <v>65.001599999999996</v>
      </c>
      <c r="Y304" s="8">
        <v>69.979200000000006</v>
      </c>
      <c r="Z304" s="8">
        <v>85.985600000000005</v>
      </c>
      <c r="AA304" s="8">
        <v>103.9928</v>
      </c>
      <c r="AB304" s="8">
        <v>128.00239999999999</v>
      </c>
      <c r="AC304" s="8">
        <v>128.00239999999999</v>
      </c>
      <c r="AD304" s="8">
        <v>117.9984</v>
      </c>
      <c r="AE304" s="8">
        <v>101.992</v>
      </c>
      <c r="AF304" s="8">
        <v>99.991200000000006</v>
      </c>
      <c r="AG304" s="8">
        <v>99.015199999999993</v>
      </c>
      <c r="AH304" s="8">
        <v>103.0168</v>
      </c>
      <c r="AI304" s="8" t="s">
        <v>80</v>
      </c>
      <c r="AJ304" s="8" t="s">
        <v>80</v>
      </c>
      <c r="AK304" s="8" t="s">
        <v>80</v>
      </c>
      <c r="AL304" s="8" t="s">
        <v>80</v>
      </c>
      <c r="AM304" s="8" t="s">
        <v>80</v>
      </c>
    </row>
    <row r="305" spans="2:39" x14ac:dyDescent="0.25">
      <c r="B305" s="51"/>
      <c r="C305" s="17">
        <v>1800</v>
      </c>
      <c r="D305" s="8">
        <f>IF(_xll.Interp1d(-1,$AQ$55:$AQ$76,$BA$55:$BA$76,$C305)&gt;D$296,'Fuel Pressure'!C11,"LIM")</f>
        <v>79.983199999999997</v>
      </c>
      <c r="E305" s="8">
        <f>IF(_xll.Interp1d(-1,$AQ$55:$AQ$76,$BA$55:$BA$76,$C305)&gt;E$296,'Fuel Pressure'!D11,"LIM")</f>
        <v>89.987200000000001</v>
      </c>
      <c r="F305" s="8">
        <f>IF(_xll.Interp1d(-1,$AQ$55:$AQ$76,$BA$55:$BA$76,$C305)&gt;F$296,'Fuel Pressure'!E11,"LIM")</f>
        <v>95.989599999999996</v>
      </c>
      <c r="G305" s="8">
        <f>IF(_xll.Interp1d(-1,$AQ$55:$AQ$76,$BA$55:$BA$76,$C305)&gt;G$296,'Fuel Pressure'!F11,"LIM")</f>
        <v>105.0176</v>
      </c>
      <c r="H305" s="8">
        <f>IF(_xll.Interp1d(-1,$AQ$55:$AQ$76,$BA$55:$BA$76,$C305)&gt;H$296,'Fuel Pressure'!G11,"LIM")</f>
        <v>132.00399999999999</v>
      </c>
      <c r="I305" s="8">
        <f>IF(_xll.Interp1d(-1,$AQ$55:$AQ$76,$BA$55:$BA$76,$C305)&gt;I$296,'Fuel Pressure'!H11,"LIM")</f>
        <v>122</v>
      </c>
      <c r="J305" s="8">
        <f>IF(_xll.Interp1d(-1,$AQ$55:$AQ$76,$BA$55:$BA$76,$C305)&gt;J$296,'Fuel Pressure'!I11,"LIM")</f>
        <v>111.996</v>
      </c>
      <c r="K305" s="8">
        <f>IF(_xll.Interp1d(-1,$AQ$55:$AQ$76,$BA$55:$BA$76,$C305)&gt;K$296,'Fuel Pressure'!J11,"LIM")</f>
        <v>109.9952</v>
      </c>
      <c r="L305" s="8">
        <f>IF(_xll.Interp1d(-1,$AQ$55:$AQ$76,$BA$55:$BA$76,$C305)&gt;L$296,'Fuel Pressure'!K11,"LIM")</f>
        <v>109.0192</v>
      </c>
      <c r="M305" s="8">
        <f>IF(_xll.Interp1d(-1,$AQ$55:$AQ$76,$BA$55:$BA$76,$C305)&gt;M$296,'Fuel Pressure'!L11,"LIM")</f>
        <v>107.9944</v>
      </c>
      <c r="N305" s="8">
        <f>IF(_xll.Interp1d(-1,$AQ$55:$AQ$76,$BA$55:$BA$76,$C305)&gt;N$296,'Fuel Pressure'!M11,"LIM")</f>
        <v>113.02079999999999</v>
      </c>
      <c r="O305" s="8" t="str">
        <f>IF(_xll.Interp1d(-1,$AQ$55:$AQ$76,$BA$55:$BA$76,$C305)&gt;O$296,'Fuel Pressure'!N11,"LIM")</f>
        <v>LIM</v>
      </c>
      <c r="P305" s="8" t="str">
        <f>IF(_xll.Interp1d(-1,$AQ$55:$AQ$76,$BA$55:$BA$76,$C305)&gt;P$296,'Fuel Pressure'!O11,"LIM")</f>
        <v>LIM</v>
      </c>
      <c r="Q305" s="8" t="str">
        <f>IF(_xll.Interp1d(-1,$AQ$55:$AQ$76,$BA$55:$BA$76,$C305)&gt;Q$296,'Fuel Pressure'!P11,"LIM")</f>
        <v>LIM</v>
      </c>
      <c r="R305" s="8" t="str">
        <f>IF(_xll.Interp1d(-1,$AQ$55:$AQ$76,$BA$55:$BA$76,$C305)&gt;R$296,'Fuel Pressure'!Q11,"LIM")</f>
        <v>LIM</v>
      </c>
      <c r="S305" s="8" t="str">
        <f>IF(_xll.Interp1d(-1,$AQ$55:$AQ$76,$BA$55:$BA$76,$C305)&gt;S$296,'Fuel Pressure'!R11,"LIM")</f>
        <v>LIM</v>
      </c>
      <c r="V305" s="51"/>
      <c r="W305" s="17">
        <v>1800</v>
      </c>
      <c r="X305" s="8">
        <v>79.983199999999997</v>
      </c>
      <c r="Y305" s="8">
        <v>89.987200000000001</v>
      </c>
      <c r="Z305" s="8">
        <v>95.989599999999996</v>
      </c>
      <c r="AA305" s="8">
        <v>105.0176</v>
      </c>
      <c r="AB305" s="8">
        <v>132.00399999999999</v>
      </c>
      <c r="AC305" s="8">
        <v>122</v>
      </c>
      <c r="AD305" s="8">
        <v>111.996</v>
      </c>
      <c r="AE305" s="8">
        <v>109.9952</v>
      </c>
      <c r="AF305" s="8">
        <v>109.0192</v>
      </c>
      <c r="AG305" s="8">
        <v>107.9944</v>
      </c>
      <c r="AH305" s="8">
        <v>113.02079999999999</v>
      </c>
      <c r="AI305" s="8" t="s">
        <v>80</v>
      </c>
      <c r="AJ305" s="8" t="s">
        <v>80</v>
      </c>
      <c r="AK305" s="8" t="s">
        <v>80</v>
      </c>
      <c r="AL305" s="8" t="s">
        <v>80</v>
      </c>
      <c r="AM305" s="8" t="s">
        <v>80</v>
      </c>
    </row>
    <row r="306" spans="2:39" x14ac:dyDescent="0.25">
      <c r="B306" s="51"/>
      <c r="C306" s="17">
        <v>2000</v>
      </c>
      <c r="D306" s="8">
        <f>IF(_xll.Interp1d(-1,$AQ$55:$AQ$76,$BA$55:$BA$76,$C306)&gt;D$296,'Fuel Pressure'!C12,"LIM")</f>
        <v>95.013599999999997</v>
      </c>
      <c r="E306" s="8">
        <f>IF(_xll.Interp1d(-1,$AQ$55:$AQ$76,$BA$55:$BA$76,$C306)&gt;E$296,'Fuel Pressure'!D12,"LIM")</f>
        <v>97.014399999999995</v>
      </c>
      <c r="F306" s="8">
        <f>IF(_xll.Interp1d(-1,$AQ$55:$AQ$76,$BA$55:$BA$76,$C306)&gt;F$296,'Fuel Pressure'!E12,"LIM")</f>
        <v>109.9952</v>
      </c>
      <c r="G306" s="8">
        <f>IF(_xll.Interp1d(-1,$AQ$55:$AQ$76,$BA$55:$BA$76,$C306)&gt;G$296,'Fuel Pressure'!F12,"LIM")</f>
        <v>115.99760000000001</v>
      </c>
      <c r="H306" s="8">
        <f>IF(_xll.Interp1d(-1,$AQ$55:$AQ$76,$BA$55:$BA$76,$C306)&gt;H$296,'Fuel Pressure'!G12,"LIM")</f>
        <v>134.98079999999999</v>
      </c>
      <c r="I306" s="8">
        <f>IF(_xll.Interp1d(-1,$AQ$55:$AQ$76,$BA$55:$BA$76,$C306)&gt;I$296,'Fuel Pressure'!H12,"LIM")</f>
        <v>134.98079999999999</v>
      </c>
      <c r="J306" s="8">
        <f>IF(_xll.Interp1d(-1,$AQ$55:$AQ$76,$BA$55:$BA$76,$C306)&gt;J$296,'Fuel Pressure'!I12,"LIM")</f>
        <v>130.00319999999999</v>
      </c>
      <c r="K306" s="8">
        <f>IF(_xll.Interp1d(-1,$AQ$55:$AQ$76,$BA$55:$BA$76,$C306)&gt;K$296,'Fuel Pressure'!J12,"LIM")</f>
        <v>126.9776</v>
      </c>
      <c r="L306" s="8">
        <f>IF(_xll.Interp1d(-1,$AQ$55:$AQ$76,$BA$55:$BA$76,$C306)&gt;L$296,'Fuel Pressure'!K12,"LIM")</f>
        <v>124.9768</v>
      </c>
      <c r="M306" s="8">
        <f>IF(_xll.Interp1d(-1,$AQ$55:$AQ$76,$BA$55:$BA$76,$C306)&gt;M$296,'Fuel Pressure'!L12,"LIM")</f>
        <v>115.02160000000001</v>
      </c>
      <c r="N306" s="8">
        <f>IF(_xll.Interp1d(-1,$AQ$55:$AQ$76,$BA$55:$BA$76,$C306)&gt;N$296,'Fuel Pressure'!M12,"LIM")</f>
        <v>109.9952</v>
      </c>
      <c r="O306" s="8" t="str">
        <f>IF(_xll.Interp1d(-1,$AQ$55:$AQ$76,$BA$55:$BA$76,$C306)&gt;O$296,'Fuel Pressure'!N12,"LIM")</f>
        <v>LIM</v>
      </c>
      <c r="P306" s="8" t="str">
        <f>IF(_xll.Interp1d(-1,$AQ$55:$AQ$76,$BA$55:$BA$76,$C306)&gt;P$296,'Fuel Pressure'!O12,"LIM")</f>
        <v>LIM</v>
      </c>
      <c r="Q306" s="8" t="str">
        <f>IF(_xll.Interp1d(-1,$AQ$55:$AQ$76,$BA$55:$BA$76,$C306)&gt;Q$296,'Fuel Pressure'!P12,"LIM")</f>
        <v>LIM</v>
      </c>
      <c r="R306" s="8" t="str">
        <f>IF(_xll.Interp1d(-1,$AQ$55:$AQ$76,$BA$55:$BA$76,$C306)&gt;R$296,'Fuel Pressure'!Q12,"LIM")</f>
        <v>LIM</v>
      </c>
      <c r="S306" s="8" t="str">
        <f>IF(_xll.Interp1d(-1,$AQ$55:$AQ$76,$BA$55:$BA$76,$C306)&gt;S$296,'Fuel Pressure'!R12,"LIM")</f>
        <v>LIM</v>
      </c>
      <c r="V306" s="51"/>
      <c r="W306" s="17">
        <v>2000</v>
      </c>
      <c r="X306" s="8">
        <v>95.013599999999997</v>
      </c>
      <c r="Y306" s="8">
        <v>97.014399999999995</v>
      </c>
      <c r="Z306" s="8">
        <v>109.9952</v>
      </c>
      <c r="AA306" s="8">
        <v>115.99760000000001</v>
      </c>
      <c r="AB306" s="8">
        <v>134.98079999999999</v>
      </c>
      <c r="AC306" s="8">
        <v>134.98079999999999</v>
      </c>
      <c r="AD306" s="8">
        <v>130.00319999999999</v>
      </c>
      <c r="AE306" s="8">
        <v>126.9776</v>
      </c>
      <c r="AF306" s="8">
        <v>124.9768</v>
      </c>
      <c r="AG306" s="8">
        <v>115.02160000000001</v>
      </c>
      <c r="AH306" s="8">
        <v>109.9952</v>
      </c>
      <c r="AI306" s="8" t="s">
        <v>80</v>
      </c>
      <c r="AJ306" s="8" t="s">
        <v>80</v>
      </c>
      <c r="AK306" s="8" t="s">
        <v>80</v>
      </c>
      <c r="AL306" s="8" t="s">
        <v>80</v>
      </c>
      <c r="AM306" s="8" t="s">
        <v>80</v>
      </c>
    </row>
    <row r="307" spans="2:39" x14ac:dyDescent="0.25">
      <c r="B307" s="51"/>
      <c r="C307" s="17">
        <v>2200</v>
      </c>
      <c r="D307" s="8">
        <f>IF(_xll.Interp1d(-1,$AQ$55:$AQ$76,$BA$55:$BA$76,$C307)&gt;D$296,'Fuel Pressure'!C13,"LIM")</f>
        <v>99.991200000000006</v>
      </c>
      <c r="E307" s="8">
        <f>IF(_xll.Interp1d(-1,$AQ$55:$AQ$76,$BA$55:$BA$76,$C307)&gt;E$296,'Fuel Pressure'!D13,"LIM")</f>
        <v>105.0176</v>
      </c>
      <c r="F307" s="8">
        <f>IF(_xll.Interp1d(-1,$AQ$55:$AQ$76,$BA$55:$BA$76,$C307)&gt;F$296,'Fuel Pressure'!E13,"LIM")</f>
        <v>115.99760000000001</v>
      </c>
      <c r="G307" s="8">
        <f>IF(_xll.Interp1d(-1,$AQ$55:$AQ$76,$BA$55:$BA$76,$C307)&gt;G$296,'Fuel Pressure'!F13,"LIM")</f>
        <v>124.9768</v>
      </c>
      <c r="H307" s="8">
        <f>IF(_xll.Interp1d(-1,$AQ$55:$AQ$76,$BA$55:$BA$76,$C307)&gt;H$296,'Fuel Pressure'!G13,"LIM")</f>
        <v>134.98079999999999</v>
      </c>
      <c r="I307" s="8">
        <f>IF(_xll.Interp1d(-1,$AQ$55:$AQ$76,$BA$55:$BA$76,$C307)&gt;I$296,'Fuel Pressure'!H13,"LIM")</f>
        <v>134.98079999999999</v>
      </c>
      <c r="J307" s="8">
        <f>IF(_xll.Interp1d(-1,$AQ$55:$AQ$76,$BA$55:$BA$76,$C307)&gt;J$296,'Fuel Pressure'!I13,"LIM")</f>
        <v>134.98079999999999</v>
      </c>
      <c r="K307" s="8">
        <f>IF(_xll.Interp1d(-1,$AQ$55:$AQ$76,$BA$55:$BA$76,$C307)&gt;K$296,'Fuel Pressure'!J13,"LIM")</f>
        <v>130.00319999999999</v>
      </c>
      <c r="L307" s="8">
        <f>IF(_xll.Interp1d(-1,$AQ$55:$AQ$76,$BA$55:$BA$76,$C307)&gt;L$296,'Fuel Pressure'!K13,"LIM")</f>
        <v>126.9776</v>
      </c>
      <c r="M307" s="8">
        <f>IF(_xll.Interp1d(-1,$AQ$55:$AQ$76,$BA$55:$BA$76,$C307)&gt;M$296,'Fuel Pressure'!L13,"LIM")</f>
        <v>122.488</v>
      </c>
      <c r="N307" s="8">
        <f>IF(_xll.Interp1d(-1,$AQ$55:$AQ$76,$BA$55:$BA$76,$C307)&gt;N$296,'Fuel Pressure'!M13,"LIM")</f>
        <v>115.02160000000001</v>
      </c>
      <c r="O307" s="8" t="str">
        <f>IF(_xll.Interp1d(-1,$AQ$55:$AQ$76,$BA$55:$BA$76,$C307)&gt;O$296,'Fuel Pressure'!N13,"LIM")</f>
        <v>LIM</v>
      </c>
      <c r="P307" s="8" t="str">
        <f>IF(_xll.Interp1d(-1,$AQ$55:$AQ$76,$BA$55:$BA$76,$C307)&gt;P$296,'Fuel Pressure'!O13,"LIM")</f>
        <v>LIM</v>
      </c>
      <c r="Q307" s="8" t="str">
        <f>IF(_xll.Interp1d(-1,$AQ$55:$AQ$76,$BA$55:$BA$76,$C307)&gt;Q$296,'Fuel Pressure'!P13,"LIM")</f>
        <v>LIM</v>
      </c>
      <c r="R307" s="8" t="str">
        <f>IF(_xll.Interp1d(-1,$AQ$55:$AQ$76,$BA$55:$BA$76,$C307)&gt;R$296,'Fuel Pressure'!Q13,"LIM")</f>
        <v>LIM</v>
      </c>
      <c r="S307" s="8" t="str">
        <f>IF(_xll.Interp1d(-1,$AQ$55:$AQ$76,$BA$55:$BA$76,$C307)&gt;S$296,'Fuel Pressure'!R13,"LIM")</f>
        <v>LIM</v>
      </c>
      <c r="V307" s="51"/>
      <c r="W307" s="17">
        <v>2200</v>
      </c>
      <c r="X307" s="8">
        <v>99.991200000000006</v>
      </c>
      <c r="Y307" s="8">
        <v>105.0176</v>
      </c>
      <c r="Z307" s="8">
        <v>115.99760000000001</v>
      </c>
      <c r="AA307" s="8">
        <v>124.9768</v>
      </c>
      <c r="AB307" s="8">
        <v>134.98079999999999</v>
      </c>
      <c r="AC307" s="8">
        <v>134.98079999999999</v>
      </c>
      <c r="AD307" s="8">
        <v>134.98079999999999</v>
      </c>
      <c r="AE307" s="8">
        <v>130.00319999999999</v>
      </c>
      <c r="AF307" s="8">
        <v>126.9776</v>
      </c>
      <c r="AG307" s="8">
        <v>122.488</v>
      </c>
      <c r="AH307" s="8">
        <v>115.02160000000001</v>
      </c>
      <c r="AI307" s="8" t="s">
        <v>80</v>
      </c>
      <c r="AJ307" s="8" t="s">
        <v>80</v>
      </c>
      <c r="AK307" s="8" t="s">
        <v>80</v>
      </c>
      <c r="AL307" s="8" t="s">
        <v>80</v>
      </c>
      <c r="AM307" s="8" t="s">
        <v>80</v>
      </c>
    </row>
    <row r="308" spans="2:39" x14ac:dyDescent="0.25">
      <c r="B308" s="51"/>
      <c r="C308" s="17">
        <v>2400</v>
      </c>
      <c r="D308" s="8">
        <f>IF(_xll.Interp1d(-1,$AQ$55:$AQ$76,$BA$55:$BA$76,$C308)&gt;D$296,'Fuel Pressure'!C14,"LIM")</f>
        <v>105.0176</v>
      </c>
      <c r="E308" s="8">
        <f>IF(_xll.Interp1d(-1,$AQ$55:$AQ$76,$BA$55:$BA$76,$C308)&gt;E$296,'Fuel Pressure'!D14,"LIM")</f>
        <v>109.9952</v>
      </c>
      <c r="F308" s="8">
        <f>IF(_xll.Interp1d(-1,$AQ$55:$AQ$76,$BA$55:$BA$76,$C308)&gt;F$296,'Fuel Pressure'!E14,"LIM")</f>
        <v>115.99760000000001</v>
      </c>
      <c r="G308" s="8">
        <f>IF(_xll.Interp1d(-1,$AQ$55:$AQ$76,$BA$55:$BA$76,$C308)&gt;G$296,'Fuel Pressure'!F14,"LIM")</f>
        <v>134.98079999999999</v>
      </c>
      <c r="H308" s="8">
        <f>IF(_xll.Interp1d(-1,$AQ$55:$AQ$76,$BA$55:$BA$76,$C308)&gt;H$296,'Fuel Pressure'!G14,"LIM")</f>
        <v>126.9776</v>
      </c>
      <c r="I308" s="8">
        <f>IF(_xll.Interp1d(-1,$AQ$55:$AQ$76,$BA$55:$BA$76,$C308)&gt;I$296,'Fuel Pressure'!H14,"LIM")</f>
        <v>119.9992</v>
      </c>
      <c r="J308" s="8">
        <f>IF(_xll.Interp1d(-1,$AQ$55:$AQ$76,$BA$55:$BA$76,$C308)&gt;J$296,'Fuel Pressure'!I14,"LIM")</f>
        <v>119.9992</v>
      </c>
      <c r="K308" s="8">
        <f>IF(_xll.Interp1d(-1,$AQ$55:$AQ$76,$BA$55:$BA$76,$C308)&gt;K$296,'Fuel Pressure'!J14,"LIM")</f>
        <v>119.9992</v>
      </c>
      <c r="L308" s="8">
        <f>IF(_xll.Interp1d(-1,$AQ$55:$AQ$76,$BA$55:$BA$76,$C308)&gt;L$296,'Fuel Pressure'!K14,"LIM")</f>
        <v>115.02160000000001</v>
      </c>
      <c r="M308" s="8">
        <f>IF(_xll.Interp1d(-1,$AQ$55:$AQ$76,$BA$55:$BA$76,$C308)&gt;M$296,'Fuel Pressure'!L14,"LIM")</f>
        <v>117.5104</v>
      </c>
      <c r="N308" s="8">
        <f>IF(_xll.Interp1d(-1,$AQ$55:$AQ$76,$BA$55:$BA$76,$C308)&gt;N$296,'Fuel Pressure'!M14,"LIM")</f>
        <v>119.9992</v>
      </c>
      <c r="O308" s="8" t="str">
        <f>IF(_xll.Interp1d(-1,$AQ$55:$AQ$76,$BA$55:$BA$76,$C308)&gt;O$296,'Fuel Pressure'!N14,"LIM")</f>
        <v>LIM</v>
      </c>
      <c r="P308" s="8" t="str">
        <f>IF(_xll.Interp1d(-1,$AQ$55:$AQ$76,$BA$55:$BA$76,$C308)&gt;P$296,'Fuel Pressure'!O14,"LIM")</f>
        <v>LIM</v>
      </c>
      <c r="Q308" s="8" t="str">
        <f>IF(_xll.Interp1d(-1,$AQ$55:$AQ$76,$BA$55:$BA$76,$C308)&gt;Q$296,'Fuel Pressure'!P14,"LIM")</f>
        <v>LIM</v>
      </c>
      <c r="R308" s="8" t="str">
        <f>IF(_xll.Interp1d(-1,$AQ$55:$AQ$76,$BA$55:$BA$76,$C308)&gt;R$296,'Fuel Pressure'!Q14,"LIM")</f>
        <v>LIM</v>
      </c>
      <c r="S308" s="8" t="str">
        <f>IF(_xll.Interp1d(-1,$AQ$55:$AQ$76,$BA$55:$BA$76,$C308)&gt;S$296,'Fuel Pressure'!R14,"LIM")</f>
        <v>LIM</v>
      </c>
      <c r="V308" s="51"/>
      <c r="W308" s="17">
        <v>2400</v>
      </c>
      <c r="X308" s="8">
        <v>105.0176</v>
      </c>
      <c r="Y308" s="8">
        <v>109.9952</v>
      </c>
      <c r="Z308" s="8">
        <v>115.99760000000001</v>
      </c>
      <c r="AA308" s="8">
        <v>134.98079999999999</v>
      </c>
      <c r="AB308" s="8">
        <v>126.9776</v>
      </c>
      <c r="AC308" s="8">
        <v>119.9992</v>
      </c>
      <c r="AD308" s="8">
        <v>119.9992</v>
      </c>
      <c r="AE308" s="8">
        <v>119.9992</v>
      </c>
      <c r="AF308" s="8">
        <v>115.02160000000001</v>
      </c>
      <c r="AG308" s="8">
        <v>117.5104</v>
      </c>
      <c r="AH308" s="8">
        <v>119.9992</v>
      </c>
      <c r="AI308" s="8" t="s">
        <v>80</v>
      </c>
      <c r="AJ308" s="8" t="s">
        <v>80</v>
      </c>
      <c r="AK308" s="8" t="s">
        <v>80</v>
      </c>
      <c r="AL308" s="8" t="s">
        <v>80</v>
      </c>
      <c r="AM308" s="8" t="s">
        <v>80</v>
      </c>
    </row>
    <row r="309" spans="2:39" x14ac:dyDescent="0.25">
      <c r="B309" s="51"/>
      <c r="C309" s="17">
        <v>2600</v>
      </c>
      <c r="D309" s="8">
        <f>IF(_xll.Interp1d(-1,$AQ$55:$AQ$76,$BA$55:$BA$76,$C309)&gt;D$296,'Fuel Pressure'!C15,"LIM")</f>
        <v>109.9952</v>
      </c>
      <c r="E309" s="8">
        <f>IF(_xll.Interp1d(-1,$AQ$55:$AQ$76,$BA$55:$BA$76,$C309)&gt;E$296,'Fuel Pressure'!D15,"LIM")</f>
        <v>115.02160000000001</v>
      </c>
      <c r="F309" s="8">
        <f>IF(_xll.Interp1d(-1,$AQ$55:$AQ$76,$BA$55:$BA$76,$C309)&gt;F$296,'Fuel Pressure'!E15,"LIM")</f>
        <v>115.02160000000001</v>
      </c>
      <c r="G309" s="8">
        <f>IF(_xll.Interp1d(-1,$AQ$55:$AQ$76,$BA$55:$BA$76,$C309)&gt;G$296,'Fuel Pressure'!F15,"LIM")</f>
        <v>124.0008</v>
      </c>
      <c r="H309" s="8">
        <f>IF(_xll.Interp1d(-1,$AQ$55:$AQ$76,$BA$55:$BA$76,$C309)&gt;H$296,'Fuel Pressure'!G15,"LIM")</f>
        <v>126.9776</v>
      </c>
      <c r="I309" s="8">
        <f>IF(_xll.Interp1d(-1,$AQ$55:$AQ$76,$BA$55:$BA$76,$C309)&gt;I$296,'Fuel Pressure'!H15,"LIM")</f>
        <v>121.024</v>
      </c>
      <c r="J309" s="8">
        <f>IF(_xll.Interp1d(-1,$AQ$55:$AQ$76,$BA$55:$BA$76,$C309)&gt;J$296,'Fuel Pressure'!I15,"LIM")</f>
        <v>119.9992</v>
      </c>
      <c r="K309" s="8">
        <f>IF(_xll.Interp1d(-1,$AQ$55:$AQ$76,$BA$55:$BA$76,$C309)&gt;K$296,'Fuel Pressure'!J15,"LIM")</f>
        <v>119.9992</v>
      </c>
      <c r="L309" s="8">
        <f>IF(_xll.Interp1d(-1,$AQ$55:$AQ$76,$BA$55:$BA$76,$C309)&gt;L$296,'Fuel Pressure'!K15,"LIM")</f>
        <v>119.9992</v>
      </c>
      <c r="M309" s="8">
        <f>IF(_xll.Interp1d(-1,$AQ$55:$AQ$76,$BA$55:$BA$76,$C309)&gt;M$296,'Fuel Pressure'!L15,"LIM")</f>
        <v>119.0232</v>
      </c>
      <c r="N309" s="8" t="str">
        <f>IF(_xll.Interp1d(-1,$AQ$55:$AQ$76,$BA$55:$BA$76,$C309)&gt;N$296,'Fuel Pressure'!M15,"LIM")</f>
        <v>LIM</v>
      </c>
      <c r="O309" s="8" t="str">
        <f>IF(_xll.Interp1d(-1,$AQ$55:$AQ$76,$BA$55:$BA$76,$C309)&gt;O$296,'Fuel Pressure'!N15,"LIM")</f>
        <v>LIM</v>
      </c>
      <c r="P309" s="8" t="str">
        <f>IF(_xll.Interp1d(-1,$AQ$55:$AQ$76,$BA$55:$BA$76,$C309)&gt;P$296,'Fuel Pressure'!O15,"LIM")</f>
        <v>LIM</v>
      </c>
      <c r="Q309" s="8" t="str">
        <f>IF(_xll.Interp1d(-1,$AQ$55:$AQ$76,$BA$55:$BA$76,$C309)&gt;Q$296,'Fuel Pressure'!P15,"LIM")</f>
        <v>LIM</v>
      </c>
      <c r="R309" s="8" t="str">
        <f>IF(_xll.Interp1d(-1,$AQ$55:$AQ$76,$BA$55:$BA$76,$C309)&gt;R$296,'Fuel Pressure'!Q15,"LIM")</f>
        <v>LIM</v>
      </c>
      <c r="S309" s="8" t="str">
        <f>IF(_xll.Interp1d(-1,$AQ$55:$AQ$76,$BA$55:$BA$76,$C309)&gt;S$296,'Fuel Pressure'!R15,"LIM")</f>
        <v>LIM</v>
      </c>
      <c r="V309" s="51"/>
      <c r="W309" s="17">
        <v>2600</v>
      </c>
      <c r="X309" s="8">
        <v>109.9952</v>
      </c>
      <c r="Y309" s="8">
        <v>115.02160000000001</v>
      </c>
      <c r="Z309" s="8">
        <v>115.02160000000001</v>
      </c>
      <c r="AA309" s="8">
        <v>124.0008</v>
      </c>
      <c r="AB309" s="8">
        <v>126.9776</v>
      </c>
      <c r="AC309" s="8">
        <v>121.024</v>
      </c>
      <c r="AD309" s="8">
        <v>119.9992</v>
      </c>
      <c r="AE309" s="8">
        <v>119.9992</v>
      </c>
      <c r="AF309" s="8">
        <v>119.9992</v>
      </c>
      <c r="AG309" s="8">
        <v>119.0232</v>
      </c>
      <c r="AH309" s="8" t="s">
        <v>80</v>
      </c>
      <c r="AI309" s="8" t="s">
        <v>80</v>
      </c>
      <c r="AJ309" s="8" t="s">
        <v>80</v>
      </c>
      <c r="AK309" s="8" t="s">
        <v>80</v>
      </c>
      <c r="AL309" s="8" t="s">
        <v>80</v>
      </c>
      <c r="AM309" s="8" t="s">
        <v>80</v>
      </c>
    </row>
    <row r="310" spans="2:39" x14ac:dyDescent="0.25">
      <c r="B310" s="51"/>
      <c r="C310" s="17">
        <v>2700</v>
      </c>
      <c r="D310" s="8">
        <f>IF(_xll.Interp1d(-1,$AQ$55:$AQ$76,$BA$55:$BA$76,$C310)&gt;D$296,'Fuel Pressure'!C16,"LIM")</f>
        <v>115.02160000000001</v>
      </c>
      <c r="E310" s="8">
        <f>IF(_xll.Interp1d(-1,$AQ$55:$AQ$76,$BA$55:$BA$76,$C310)&gt;E$296,'Fuel Pressure'!D16,"LIM")</f>
        <v>119.9992</v>
      </c>
      <c r="F310" s="8">
        <f>IF(_xll.Interp1d(-1,$AQ$55:$AQ$76,$BA$55:$BA$76,$C310)&gt;F$296,'Fuel Pressure'!E16,"LIM")</f>
        <v>113.99679999999999</v>
      </c>
      <c r="G310" s="8">
        <f>IF(_xll.Interp1d(-1,$AQ$55:$AQ$76,$BA$55:$BA$76,$C310)&gt;G$296,'Fuel Pressure'!F16,"LIM")</f>
        <v>122.976</v>
      </c>
      <c r="H310" s="8">
        <f>IF(_xll.Interp1d(-1,$AQ$55:$AQ$76,$BA$55:$BA$76,$C310)&gt;H$296,'Fuel Pressure'!G16,"LIM")</f>
        <v>132.97999999999999</v>
      </c>
      <c r="I310" s="8">
        <f>IF(_xll.Interp1d(-1,$AQ$55:$AQ$76,$BA$55:$BA$76,$C310)&gt;I$296,'Fuel Pressure'!H16,"LIM")</f>
        <v>130.97919999999999</v>
      </c>
      <c r="J310" s="8">
        <f>IF(_xll.Interp1d(-1,$AQ$55:$AQ$76,$BA$55:$BA$76,$C310)&gt;J$296,'Fuel Pressure'!I16,"LIM")</f>
        <v>127.51439999999999</v>
      </c>
      <c r="K310" s="8">
        <f>IF(_xll.Interp1d(-1,$AQ$55:$AQ$76,$BA$55:$BA$76,$C310)&gt;K$296,'Fuel Pressure'!J16,"LIM")</f>
        <v>124.9768</v>
      </c>
      <c r="L310" s="8">
        <f>IF(_xll.Interp1d(-1,$AQ$55:$AQ$76,$BA$55:$BA$76,$C310)&gt;L$296,'Fuel Pressure'!K16,"LIM")</f>
        <v>124.9768</v>
      </c>
      <c r="M310" s="8">
        <f>IF(_xll.Interp1d(-1,$AQ$55:$AQ$76,$BA$55:$BA$76,$C310)&gt;M$296,'Fuel Pressure'!L16,"LIM")</f>
        <v>127.51439999999999</v>
      </c>
      <c r="N310" s="8" t="str">
        <f>IF(_xll.Interp1d(-1,$AQ$55:$AQ$76,$BA$55:$BA$76,$C310)&gt;N$296,'Fuel Pressure'!M16,"LIM")</f>
        <v>LIM</v>
      </c>
      <c r="O310" s="8" t="str">
        <f>IF(_xll.Interp1d(-1,$AQ$55:$AQ$76,$BA$55:$BA$76,$C310)&gt;O$296,'Fuel Pressure'!N16,"LIM")</f>
        <v>LIM</v>
      </c>
      <c r="P310" s="8" t="str">
        <f>IF(_xll.Interp1d(-1,$AQ$55:$AQ$76,$BA$55:$BA$76,$C310)&gt;P$296,'Fuel Pressure'!O16,"LIM")</f>
        <v>LIM</v>
      </c>
      <c r="Q310" s="8" t="str">
        <f>IF(_xll.Interp1d(-1,$AQ$55:$AQ$76,$BA$55:$BA$76,$C310)&gt;Q$296,'Fuel Pressure'!P16,"LIM")</f>
        <v>LIM</v>
      </c>
      <c r="R310" s="8" t="str">
        <f>IF(_xll.Interp1d(-1,$AQ$55:$AQ$76,$BA$55:$BA$76,$C310)&gt;R$296,'Fuel Pressure'!Q16,"LIM")</f>
        <v>LIM</v>
      </c>
      <c r="S310" s="8" t="str">
        <f>IF(_xll.Interp1d(-1,$AQ$55:$AQ$76,$BA$55:$BA$76,$C310)&gt;S$296,'Fuel Pressure'!R16,"LIM")</f>
        <v>LIM</v>
      </c>
      <c r="V310" s="51"/>
      <c r="W310" s="17">
        <v>2700</v>
      </c>
      <c r="X310" s="8">
        <v>115.02160000000001</v>
      </c>
      <c r="Y310" s="8">
        <v>119.9992</v>
      </c>
      <c r="Z310" s="8">
        <v>113.99679999999999</v>
      </c>
      <c r="AA310" s="8">
        <v>122.976</v>
      </c>
      <c r="AB310" s="8">
        <v>132.97999999999999</v>
      </c>
      <c r="AC310" s="8">
        <v>130.97919999999999</v>
      </c>
      <c r="AD310" s="8">
        <v>127.51439999999999</v>
      </c>
      <c r="AE310" s="8">
        <v>124.9768</v>
      </c>
      <c r="AF310" s="8">
        <v>124.9768</v>
      </c>
      <c r="AG310" s="8">
        <v>127.51439999999999</v>
      </c>
      <c r="AH310" s="8" t="s">
        <v>80</v>
      </c>
      <c r="AI310" s="8" t="s">
        <v>80</v>
      </c>
      <c r="AJ310" s="8" t="s">
        <v>80</v>
      </c>
      <c r="AK310" s="8" t="s">
        <v>80</v>
      </c>
      <c r="AL310" s="8" t="s">
        <v>80</v>
      </c>
      <c r="AM310" s="8" t="s">
        <v>80</v>
      </c>
    </row>
    <row r="311" spans="2:39" x14ac:dyDescent="0.25">
      <c r="B311" s="51"/>
      <c r="C311" s="17">
        <v>2800</v>
      </c>
      <c r="D311" s="8">
        <f>IF(_xll.Interp1d(-1,$AQ$55:$AQ$76,$BA$55:$BA$76,$C311)&gt;D$296,'Fuel Pressure'!C17,"LIM")</f>
        <v>119.9992</v>
      </c>
      <c r="E311" s="8">
        <f>IF(_xll.Interp1d(-1,$AQ$55:$AQ$76,$BA$55:$BA$76,$C311)&gt;E$296,'Fuel Pressure'!D17,"LIM")</f>
        <v>119.9992</v>
      </c>
      <c r="F311" s="8">
        <f>IF(_xll.Interp1d(-1,$AQ$55:$AQ$76,$BA$55:$BA$76,$C311)&gt;F$296,'Fuel Pressure'!E17,"LIM")</f>
        <v>134.98079999999999</v>
      </c>
      <c r="G311" s="8">
        <f>IF(_xll.Interp1d(-1,$AQ$55:$AQ$76,$BA$55:$BA$76,$C311)&gt;G$296,'Fuel Pressure'!F17,"LIM")</f>
        <v>121.024</v>
      </c>
      <c r="H311" s="8">
        <f>IF(_xll.Interp1d(-1,$AQ$55:$AQ$76,$BA$55:$BA$76,$C311)&gt;H$296,'Fuel Pressure'!G17,"LIM")</f>
        <v>136.00559999999999</v>
      </c>
      <c r="I311" s="8">
        <f>IF(_xll.Interp1d(-1,$AQ$55:$AQ$76,$BA$55:$BA$76,$C311)&gt;I$296,'Fuel Pressure'!H17,"LIM")</f>
        <v>142.98400000000001</v>
      </c>
      <c r="J311" s="8">
        <f>IF(_xll.Interp1d(-1,$AQ$55:$AQ$76,$BA$55:$BA$76,$C311)&gt;J$296,'Fuel Pressure'!I17,"LIM")</f>
        <v>140.00720000000001</v>
      </c>
      <c r="K311" s="8">
        <f>IF(_xll.Interp1d(-1,$AQ$55:$AQ$76,$BA$55:$BA$76,$C311)&gt;K$296,'Fuel Pressure'!J17,"LIM")</f>
        <v>134.98079999999999</v>
      </c>
      <c r="L311" s="8">
        <f>IF(_xll.Interp1d(-1,$AQ$55:$AQ$76,$BA$55:$BA$76,$C311)&gt;L$296,'Fuel Pressure'!K17,"LIM")</f>
        <v>134.98079999999999</v>
      </c>
      <c r="M311" s="8">
        <f>IF(_xll.Interp1d(-1,$AQ$55:$AQ$76,$BA$55:$BA$76,$C311)&gt;M$296,'Fuel Pressure'!L17,"LIM")</f>
        <v>137.51840000000001</v>
      </c>
      <c r="N311" s="8" t="str">
        <f>IF(_xll.Interp1d(-1,$AQ$55:$AQ$76,$BA$55:$BA$76,$C311)&gt;N$296,'Fuel Pressure'!M17,"LIM")</f>
        <v>LIM</v>
      </c>
      <c r="O311" s="8" t="str">
        <f>IF(_xll.Interp1d(-1,$AQ$55:$AQ$76,$BA$55:$BA$76,$C311)&gt;O$296,'Fuel Pressure'!N17,"LIM")</f>
        <v>LIM</v>
      </c>
      <c r="P311" s="8" t="str">
        <f>IF(_xll.Interp1d(-1,$AQ$55:$AQ$76,$BA$55:$BA$76,$C311)&gt;P$296,'Fuel Pressure'!O17,"LIM")</f>
        <v>LIM</v>
      </c>
      <c r="Q311" s="8" t="str">
        <f>IF(_xll.Interp1d(-1,$AQ$55:$AQ$76,$BA$55:$BA$76,$C311)&gt;Q$296,'Fuel Pressure'!P17,"LIM")</f>
        <v>LIM</v>
      </c>
      <c r="R311" s="8" t="str">
        <f>IF(_xll.Interp1d(-1,$AQ$55:$AQ$76,$BA$55:$BA$76,$C311)&gt;R$296,'Fuel Pressure'!Q17,"LIM")</f>
        <v>LIM</v>
      </c>
      <c r="S311" s="8" t="str">
        <f>IF(_xll.Interp1d(-1,$AQ$55:$AQ$76,$BA$55:$BA$76,$C311)&gt;S$296,'Fuel Pressure'!R17,"LIM")</f>
        <v>LIM</v>
      </c>
      <c r="V311" s="51"/>
      <c r="W311" s="17">
        <v>2800</v>
      </c>
      <c r="X311" s="8">
        <v>119.9992</v>
      </c>
      <c r="Y311" s="8">
        <v>119.9992</v>
      </c>
      <c r="Z311" s="8">
        <v>134.98079999999999</v>
      </c>
      <c r="AA311" s="8">
        <v>121.024</v>
      </c>
      <c r="AB311" s="8">
        <v>136.00559999999999</v>
      </c>
      <c r="AC311" s="8">
        <v>142.98400000000001</v>
      </c>
      <c r="AD311" s="8">
        <v>140.00720000000001</v>
      </c>
      <c r="AE311" s="8">
        <v>134.98079999999999</v>
      </c>
      <c r="AF311" s="8">
        <v>134.98079999999999</v>
      </c>
      <c r="AG311" s="8">
        <v>137.51840000000001</v>
      </c>
      <c r="AH311" s="8" t="s">
        <v>80</v>
      </c>
      <c r="AI311" s="8" t="s">
        <v>80</v>
      </c>
      <c r="AJ311" s="8" t="s">
        <v>80</v>
      </c>
      <c r="AK311" s="8" t="s">
        <v>80</v>
      </c>
      <c r="AL311" s="8" t="s">
        <v>80</v>
      </c>
      <c r="AM311" s="8" t="s">
        <v>80</v>
      </c>
    </row>
    <row r="312" spans="2:39" x14ac:dyDescent="0.25">
      <c r="B312" s="51"/>
      <c r="C312" s="17">
        <v>2900</v>
      </c>
      <c r="D312" s="8">
        <f>IF(_xll.Interp1d(-1,$AQ$55:$AQ$76,$BA$55:$BA$76,$C312)&gt;D$296,'Fuel Pressure'!C18,"LIM")</f>
        <v>115.02160000000001</v>
      </c>
      <c r="E312" s="8">
        <f>IF(_xll.Interp1d(-1,$AQ$55:$AQ$76,$BA$55:$BA$76,$C312)&gt;E$296,'Fuel Pressure'!D18,"LIM")</f>
        <v>115.02160000000001</v>
      </c>
      <c r="F312" s="8">
        <f>IF(_xll.Interp1d(-1,$AQ$55:$AQ$76,$BA$55:$BA$76,$C312)&gt;F$296,'Fuel Pressure'!E18,"LIM")</f>
        <v>119.9992</v>
      </c>
      <c r="G312" s="8">
        <f>IF(_xll.Interp1d(-1,$AQ$55:$AQ$76,$BA$55:$BA$76,$C312)&gt;G$296,'Fuel Pressure'!F18,"LIM")</f>
        <v>130.00319999999999</v>
      </c>
      <c r="H312" s="8">
        <f>IF(_xll.Interp1d(-1,$AQ$55:$AQ$76,$BA$55:$BA$76,$C312)&gt;H$296,'Fuel Pressure'!G18,"LIM")</f>
        <v>140.00720000000001</v>
      </c>
      <c r="I312" s="8">
        <f>IF(_xll.Interp1d(-1,$AQ$55:$AQ$76,$BA$55:$BA$76,$C312)&gt;I$296,'Fuel Pressure'!H18,"LIM")</f>
        <v>154.9888</v>
      </c>
      <c r="J312" s="8">
        <f>IF(_xll.Interp1d(-1,$AQ$55:$AQ$76,$BA$55:$BA$76,$C312)&gt;J$296,'Fuel Pressure'!I18,"LIM")</f>
        <v>150.0112</v>
      </c>
      <c r="K312" s="8">
        <f>IF(_xll.Interp1d(-1,$AQ$55:$AQ$76,$BA$55:$BA$76,$C312)&gt;K$296,'Fuel Pressure'!J18,"LIM")</f>
        <v>150.0112</v>
      </c>
      <c r="L312" s="8">
        <f>IF(_xll.Interp1d(-1,$AQ$55:$AQ$76,$BA$55:$BA$76,$C312)&gt;L$296,'Fuel Pressure'!K18,"LIM")</f>
        <v>150.0112</v>
      </c>
      <c r="M312" s="8">
        <f>IF(_xll.Interp1d(-1,$AQ$55:$AQ$76,$BA$55:$BA$76,$C312)&gt;M$296,'Fuel Pressure'!L18,"LIM")</f>
        <v>154.9888</v>
      </c>
      <c r="N312" s="8" t="str">
        <f>IF(_xll.Interp1d(-1,$AQ$55:$AQ$76,$BA$55:$BA$76,$C312)&gt;N$296,'Fuel Pressure'!M18,"LIM")</f>
        <v>LIM</v>
      </c>
      <c r="O312" s="8" t="str">
        <f>IF(_xll.Interp1d(-1,$AQ$55:$AQ$76,$BA$55:$BA$76,$C312)&gt;O$296,'Fuel Pressure'!N18,"LIM")</f>
        <v>LIM</v>
      </c>
      <c r="P312" s="8" t="str">
        <f>IF(_xll.Interp1d(-1,$AQ$55:$AQ$76,$BA$55:$BA$76,$C312)&gt;P$296,'Fuel Pressure'!O18,"LIM")</f>
        <v>LIM</v>
      </c>
      <c r="Q312" s="8" t="str">
        <f>IF(_xll.Interp1d(-1,$AQ$55:$AQ$76,$BA$55:$BA$76,$C312)&gt;Q$296,'Fuel Pressure'!P18,"LIM")</f>
        <v>LIM</v>
      </c>
      <c r="R312" s="8" t="str">
        <f>IF(_xll.Interp1d(-1,$AQ$55:$AQ$76,$BA$55:$BA$76,$C312)&gt;R$296,'Fuel Pressure'!Q18,"LIM")</f>
        <v>LIM</v>
      </c>
      <c r="S312" s="8" t="str">
        <f>IF(_xll.Interp1d(-1,$AQ$55:$AQ$76,$BA$55:$BA$76,$C312)&gt;S$296,'Fuel Pressure'!R18,"LIM")</f>
        <v>LIM</v>
      </c>
      <c r="V312" s="51"/>
      <c r="W312" s="17">
        <v>2900</v>
      </c>
      <c r="X312" s="8">
        <v>115.02160000000001</v>
      </c>
      <c r="Y312" s="8">
        <v>115.02160000000001</v>
      </c>
      <c r="Z312" s="8">
        <v>119.9992</v>
      </c>
      <c r="AA312" s="8">
        <v>130.00319999999999</v>
      </c>
      <c r="AB312" s="8">
        <v>140.00720000000001</v>
      </c>
      <c r="AC312" s="8">
        <v>154.9888</v>
      </c>
      <c r="AD312" s="8">
        <v>150.0112</v>
      </c>
      <c r="AE312" s="8">
        <v>150.0112</v>
      </c>
      <c r="AF312" s="8">
        <v>150.0112</v>
      </c>
      <c r="AG312" s="8">
        <v>154.9888</v>
      </c>
      <c r="AH312" s="8" t="s">
        <v>80</v>
      </c>
      <c r="AI312" s="8" t="s">
        <v>80</v>
      </c>
      <c r="AJ312" s="8" t="s">
        <v>80</v>
      </c>
      <c r="AK312" s="8" t="s">
        <v>80</v>
      </c>
      <c r="AL312" s="8" t="s">
        <v>80</v>
      </c>
      <c r="AM312" s="8" t="s">
        <v>80</v>
      </c>
    </row>
    <row r="313" spans="2:39" x14ac:dyDescent="0.25">
      <c r="B313" s="51"/>
      <c r="C313" s="17">
        <v>3000</v>
      </c>
      <c r="D313" s="8">
        <f>IF(_xll.Interp1d(-1,$AQ$55:$AQ$76,$BA$55:$BA$76,$C313)&gt;D$296,'Fuel Pressure'!C19,"LIM")</f>
        <v>109.9952</v>
      </c>
      <c r="E313" s="8">
        <f>IF(_xll.Interp1d(-1,$AQ$55:$AQ$76,$BA$55:$BA$76,$C313)&gt;E$296,'Fuel Pressure'!D19,"LIM")</f>
        <v>109.9952</v>
      </c>
      <c r="F313" s="8">
        <f>IF(_xll.Interp1d(-1,$AQ$55:$AQ$76,$BA$55:$BA$76,$C313)&gt;F$296,'Fuel Pressure'!E19,"LIM")</f>
        <v>140.00720000000001</v>
      </c>
      <c r="G313" s="8">
        <f>IF(_xll.Interp1d(-1,$AQ$55:$AQ$76,$BA$55:$BA$76,$C313)&gt;G$296,'Fuel Pressure'!F19,"LIM")</f>
        <v>140.00720000000001</v>
      </c>
      <c r="H313" s="8">
        <f>IF(_xll.Interp1d(-1,$AQ$55:$AQ$76,$BA$55:$BA$76,$C313)&gt;H$296,'Fuel Pressure'!G19,"LIM")</f>
        <v>150.0112</v>
      </c>
      <c r="I313" s="8">
        <f>IF(_xll.Interp1d(-1,$AQ$55:$AQ$76,$BA$55:$BA$76,$C313)&gt;I$296,'Fuel Pressure'!H19,"LIM")</f>
        <v>160.01519999999999</v>
      </c>
      <c r="J313" s="8">
        <f>IF(_xll.Interp1d(-1,$AQ$55:$AQ$76,$BA$55:$BA$76,$C313)&gt;J$296,'Fuel Pressure'!I19,"LIM")</f>
        <v>160.01519999999999</v>
      </c>
      <c r="K313" s="8">
        <f>IF(_xll.Interp1d(-1,$AQ$55:$AQ$76,$BA$55:$BA$76,$C313)&gt;K$296,'Fuel Pressure'!J19,"LIM")</f>
        <v>160.01519999999999</v>
      </c>
      <c r="L313" s="8">
        <f>IF(_xll.Interp1d(-1,$AQ$55:$AQ$76,$BA$55:$BA$76,$C313)&gt;L$296,'Fuel Pressure'!K19,"LIM")</f>
        <v>160.01519999999999</v>
      </c>
      <c r="M313" s="8">
        <f>IF(_xll.Interp1d(-1,$AQ$55:$AQ$76,$BA$55:$BA$76,$C313)&gt;M$296,'Fuel Pressure'!L19,"LIM")</f>
        <v>160.01519999999999</v>
      </c>
      <c r="N313" s="8">
        <f>IF(_xll.Interp1d(-1,$AQ$55:$AQ$76,$BA$55:$BA$76,$C313)&gt;N$296,'Fuel Pressure'!M19,"LIM")</f>
        <v>160.01519999999999</v>
      </c>
      <c r="O313" s="8" t="str">
        <f>IF(_xll.Interp1d(-1,$AQ$55:$AQ$76,$BA$55:$BA$76,$C313)&gt;O$296,'Fuel Pressure'!N19,"LIM")</f>
        <v>LIM</v>
      </c>
      <c r="P313" s="8" t="str">
        <f>IF(_xll.Interp1d(-1,$AQ$55:$AQ$76,$BA$55:$BA$76,$C313)&gt;P$296,'Fuel Pressure'!O19,"LIM")</f>
        <v>LIM</v>
      </c>
      <c r="Q313" s="8" t="str">
        <f>IF(_xll.Interp1d(-1,$AQ$55:$AQ$76,$BA$55:$BA$76,$C313)&gt;Q$296,'Fuel Pressure'!P19,"LIM")</f>
        <v>LIM</v>
      </c>
      <c r="R313" s="8" t="str">
        <f>IF(_xll.Interp1d(-1,$AQ$55:$AQ$76,$BA$55:$BA$76,$C313)&gt;R$296,'Fuel Pressure'!Q19,"LIM")</f>
        <v>LIM</v>
      </c>
      <c r="S313" s="8" t="str">
        <f>IF(_xll.Interp1d(-1,$AQ$55:$AQ$76,$BA$55:$BA$76,$C313)&gt;S$296,'Fuel Pressure'!R19,"LIM")</f>
        <v>LIM</v>
      </c>
      <c r="V313" s="51"/>
      <c r="W313" s="17">
        <v>3000</v>
      </c>
      <c r="X313" s="8">
        <v>109.9952</v>
      </c>
      <c r="Y313" s="8">
        <v>109.9952</v>
      </c>
      <c r="Z313" s="8">
        <v>140.00720000000001</v>
      </c>
      <c r="AA313" s="8">
        <v>140.00720000000001</v>
      </c>
      <c r="AB313" s="8">
        <v>150.0112</v>
      </c>
      <c r="AC313" s="8">
        <v>160.01519999999999</v>
      </c>
      <c r="AD313" s="8">
        <v>160.01519999999999</v>
      </c>
      <c r="AE313" s="8">
        <v>160.01519999999999</v>
      </c>
      <c r="AF313" s="8">
        <v>160.01519999999999</v>
      </c>
      <c r="AG313" s="8">
        <v>160.01519999999999</v>
      </c>
      <c r="AH313" s="8">
        <v>160.01519999999999</v>
      </c>
      <c r="AI313" s="8" t="s">
        <v>80</v>
      </c>
      <c r="AJ313" s="8" t="s">
        <v>80</v>
      </c>
      <c r="AK313" s="8" t="s">
        <v>80</v>
      </c>
      <c r="AL313" s="8" t="s">
        <v>80</v>
      </c>
      <c r="AM313" s="8" t="s">
        <v>80</v>
      </c>
    </row>
    <row r="314" spans="2:39" x14ac:dyDescent="0.25">
      <c r="B314" s="51"/>
      <c r="C314" s="17">
        <v>3200</v>
      </c>
      <c r="D314" s="8">
        <f>IF(_xll.Interp1d(-1,$AQ$55:$AQ$76,$BA$55:$BA$76,$C314)&gt;D$296,'Fuel Pressure'!C20,"LIM")</f>
        <v>109.9952</v>
      </c>
      <c r="E314" s="8">
        <f>IF(_xll.Interp1d(-1,$AQ$55:$AQ$76,$BA$55:$BA$76,$C314)&gt;E$296,'Fuel Pressure'!D20,"LIM")</f>
        <v>109.9952</v>
      </c>
      <c r="F314" s="8">
        <f>IF(_xll.Interp1d(-1,$AQ$55:$AQ$76,$BA$55:$BA$76,$C314)&gt;F$296,'Fuel Pressure'!E20,"LIM")</f>
        <v>140.00720000000001</v>
      </c>
      <c r="G314" s="8">
        <f>IF(_xll.Interp1d(-1,$AQ$55:$AQ$76,$BA$55:$BA$76,$C314)&gt;G$296,'Fuel Pressure'!F20,"LIM")</f>
        <v>140.00720000000001</v>
      </c>
      <c r="H314" s="8">
        <f>IF(_xll.Interp1d(-1,$AQ$55:$AQ$76,$BA$55:$BA$76,$C314)&gt;H$296,'Fuel Pressure'!G20,"LIM")</f>
        <v>154.9888</v>
      </c>
      <c r="I314" s="8">
        <f>IF(_xll.Interp1d(-1,$AQ$55:$AQ$76,$BA$55:$BA$76,$C314)&gt;I$296,'Fuel Pressure'!H20,"LIM")</f>
        <v>160.01519999999999</v>
      </c>
      <c r="J314" s="8">
        <f>IF(_xll.Interp1d(-1,$AQ$55:$AQ$76,$BA$55:$BA$76,$C314)&gt;J$296,'Fuel Pressure'!I20,"LIM")</f>
        <v>160.01519999999999</v>
      </c>
      <c r="K314" s="8">
        <f>IF(_xll.Interp1d(-1,$AQ$55:$AQ$76,$BA$55:$BA$76,$C314)&gt;K$296,'Fuel Pressure'!J20,"LIM")</f>
        <v>160.01519999999999</v>
      </c>
      <c r="L314" s="8">
        <f>IF(_xll.Interp1d(-1,$AQ$55:$AQ$76,$BA$55:$BA$76,$C314)&gt;L$296,'Fuel Pressure'!K20,"LIM")</f>
        <v>160.01519999999999</v>
      </c>
      <c r="M314" s="8">
        <f>IF(_xll.Interp1d(-1,$AQ$55:$AQ$76,$BA$55:$BA$76,$C314)&gt;M$296,'Fuel Pressure'!L20,"LIM")</f>
        <v>160.01519999999999</v>
      </c>
      <c r="N314" s="8" t="str">
        <f>IF(_xll.Interp1d(-1,$AQ$55:$AQ$76,$BA$55:$BA$76,$C314)&gt;N$296,'Fuel Pressure'!M20,"LIM")</f>
        <v>LIM</v>
      </c>
      <c r="O314" s="8" t="str">
        <f>IF(_xll.Interp1d(-1,$AQ$55:$AQ$76,$BA$55:$BA$76,$C314)&gt;O$296,'Fuel Pressure'!N20,"LIM")</f>
        <v>LIM</v>
      </c>
      <c r="P314" s="8" t="str">
        <f>IF(_xll.Interp1d(-1,$AQ$55:$AQ$76,$BA$55:$BA$76,$C314)&gt;P$296,'Fuel Pressure'!O20,"LIM")</f>
        <v>LIM</v>
      </c>
      <c r="Q314" s="8" t="str">
        <f>IF(_xll.Interp1d(-1,$AQ$55:$AQ$76,$BA$55:$BA$76,$C314)&gt;Q$296,'Fuel Pressure'!P20,"LIM")</f>
        <v>LIM</v>
      </c>
      <c r="R314" s="8" t="str">
        <f>IF(_xll.Interp1d(-1,$AQ$55:$AQ$76,$BA$55:$BA$76,$C314)&gt;R$296,'Fuel Pressure'!Q20,"LIM")</f>
        <v>LIM</v>
      </c>
      <c r="S314" s="8" t="str">
        <f>IF(_xll.Interp1d(-1,$AQ$55:$AQ$76,$BA$55:$BA$76,$C314)&gt;S$296,'Fuel Pressure'!R20,"LIM")</f>
        <v>LIM</v>
      </c>
      <c r="V314" s="51"/>
      <c r="W314" s="17">
        <v>3200</v>
      </c>
      <c r="X314" s="8">
        <v>109.9952</v>
      </c>
      <c r="Y314" s="8">
        <v>109.9952</v>
      </c>
      <c r="Z314" s="8">
        <v>140.00720000000001</v>
      </c>
      <c r="AA314" s="8">
        <v>140.00720000000001</v>
      </c>
      <c r="AB314" s="8">
        <v>154.9888</v>
      </c>
      <c r="AC314" s="8">
        <v>160.01519999999999</v>
      </c>
      <c r="AD314" s="8">
        <v>160.01519999999999</v>
      </c>
      <c r="AE314" s="8">
        <v>160.01519999999999</v>
      </c>
      <c r="AF314" s="8">
        <v>160.01519999999999</v>
      </c>
      <c r="AG314" s="8">
        <v>160.01519999999999</v>
      </c>
      <c r="AH314" s="8" t="s">
        <v>80</v>
      </c>
      <c r="AI314" s="8" t="s">
        <v>80</v>
      </c>
      <c r="AJ314" s="8" t="s">
        <v>80</v>
      </c>
      <c r="AK314" s="8" t="s">
        <v>80</v>
      </c>
      <c r="AL314" s="8" t="s">
        <v>80</v>
      </c>
      <c r="AM314" s="8" t="s">
        <v>80</v>
      </c>
    </row>
    <row r="315" spans="2:39" x14ac:dyDescent="0.25">
      <c r="B315" s="51"/>
      <c r="C315" s="17">
        <v>3500</v>
      </c>
      <c r="D315" s="8">
        <f>IF(_xll.Interp1d(-1,$AQ$55:$AQ$76,$BA$55:$BA$76,$C315)&gt;D$296,'Fuel Pressure'!C21,"LIM")</f>
        <v>109.9952</v>
      </c>
      <c r="E315" s="8">
        <f>IF(_xll.Interp1d(-1,$AQ$55:$AQ$76,$BA$55:$BA$76,$C315)&gt;E$296,'Fuel Pressure'!D21,"LIM")</f>
        <v>109.9952</v>
      </c>
      <c r="F315" s="8">
        <f>IF(_xll.Interp1d(-1,$AQ$55:$AQ$76,$BA$55:$BA$76,$C315)&gt;F$296,'Fuel Pressure'!E21,"LIM")</f>
        <v>130.00319999999999</v>
      </c>
      <c r="G315" s="8">
        <f>IF(_xll.Interp1d(-1,$AQ$55:$AQ$76,$BA$55:$BA$76,$C315)&gt;G$296,'Fuel Pressure'!F21,"LIM")</f>
        <v>140.00720000000001</v>
      </c>
      <c r="H315" s="8">
        <f>IF(_xll.Interp1d(-1,$AQ$55:$AQ$76,$BA$55:$BA$76,$C315)&gt;H$296,'Fuel Pressure'!G21,"LIM")</f>
        <v>150.0112</v>
      </c>
      <c r="I315" s="8">
        <f>IF(_xll.Interp1d(-1,$AQ$55:$AQ$76,$BA$55:$BA$76,$C315)&gt;I$296,'Fuel Pressure'!H21,"LIM")</f>
        <v>150.0112</v>
      </c>
      <c r="J315" s="8">
        <f>IF(_xll.Interp1d(-1,$AQ$55:$AQ$76,$BA$55:$BA$76,$C315)&gt;J$296,'Fuel Pressure'!I21,"LIM")</f>
        <v>150.0112</v>
      </c>
      <c r="K315" s="8">
        <f>IF(_xll.Interp1d(-1,$AQ$55:$AQ$76,$BA$55:$BA$76,$C315)&gt;K$296,'Fuel Pressure'!J21,"LIM")</f>
        <v>150.0112</v>
      </c>
      <c r="L315" s="8" t="str">
        <f>IF(_xll.Interp1d(-1,$AQ$55:$AQ$76,$BA$55:$BA$76,$C315)&gt;L$296,'Fuel Pressure'!K21,"LIM")</f>
        <v>LIM</v>
      </c>
      <c r="M315" s="8" t="str">
        <f>IF(_xll.Interp1d(-1,$AQ$55:$AQ$76,$BA$55:$BA$76,$C315)&gt;M$296,'Fuel Pressure'!L21,"LIM")</f>
        <v>LIM</v>
      </c>
      <c r="N315" s="8" t="str">
        <f>IF(_xll.Interp1d(-1,$AQ$55:$AQ$76,$BA$55:$BA$76,$C315)&gt;N$296,'Fuel Pressure'!M21,"LIM")</f>
        <v>LIM</v>
      </c>
      <c r="O315" s="8" t="str">
        <f>IF(_xll.Interp1d(-1,$AQ$55:$AQ$76,$BA$55:$BA$76,$C315)&gt;O$296,'Fuel Pressure'!N21,"LIM")</f>
        <v>LIM</v>
      </c>
      <c r="P315" s="8" t="str">
        <f>IF(_xll.Interp1d(-1,$AQ$55:$AQ$76,$BA$55:$BA$76,$C315)&gt;P$296,'Fuel Pressure'!O21,"LIM")</f>
        <v>LIM</v>
      </c>
      <c r="Q315" s="8" t="str">
        <f>IF(_xll.Interp1d(-1,$AQ$55:$AQ$76,$BA$55:$BA$76,$C315)&gt;Q$296,'Fuel Pressure'!P21,"LIM")</f>
        <v>LIM</v>
      </c>
      <c r="R315" s="8" t="str">
        <f>IF(_xll.Interp1d(-1,$AQ$55:$AQ$76,$BA$55:$BA$76,$C315)&gt;R$296,'Fuel Pressure'!Q21,"LIM")</f>
        <v>LIM</v>
      </c>
      <c r="S315" s="8" t="str">
        <f>IF(_xll.Interp1d(-1,$AQ$55:$AQ$76,$BA$55:$BA$76,$C315)&gt;S$296,'Fuel Pressure'!R21,"LIM")</f>
        <v>LIM</v>
      </c>
      <c r="V315" s="51"/>
      <c r="W315" s="17">
        <v>3500</v>
      </c>
      <c r="X315" s="8">
        <v>109.9952</v>
      </c>
      <c r="Y315" s="8">
        <v>109.9952</v>
      </c>
      <c r="Z315" s="8">
        <v>130.00319999999999</v>
      </c>
      <c r="AA315" s="8">
        <v>140.00720000000001</v>
      </c>
      <c r="AB315" s="8">
        <v>150.0112</v>
      </c>
      <c r="AC315" s="8">
        <v>150.0112</v>
      </c>
      <c r="AD315" s="8">
        <v>150.0112</v>
      </c>
      <c r="AE315" s="8">
        <v>150.0112</v>
      </c>
      <c r="AF315" s="8" t="s">
        <v>80</v>
      </c>
      <c r="AG315" s="8" t="s">
        <v>80</v>
      </c>
      <c r="AH315" s="8" t="s">
        <v>80</v>
      </c>
      <c r="AI315" s="8" t="s">
        <v>80</v>
      </c>
      <c r="AJ315" s="8" t="s">
        <v>80</v>
      </c>
      <c r="AK315" s="8" t="s">
        <v>80</v>
      </c>
      <c r="AL315" s="8" t="s">
        <v>80</v>
      </c>
      <c r="AM315" s="8" t="s">
        <v>80</v>
      </c>
    </row>
  </sheetData>
  <sheetProtection algorithmName="SHA-512" hashValue="ht+3ivn+QfrXqlSNzhlH9hJCyTMlBhfYqQ5rB03qcQAkaUjKfdVlPK8+26RbbPBMROjaaxWrlYQX+WrdxmiXng==" saltValue="jsWZTlmqRTeWOxJE1orEMw==" spinCount="100000" sheet="1" objects="1" scenarios="1"/>
  <mergeCells count="99">
    <mergeCell ref="V297:V315"/>
    <mergeCell ref="V253:V271"/>
    <mergeCell ref="V273:W274"/>
    <mergeCell ref="X273:AM273"/>
    <mergeCell ref="V275:V293"/>
    <mergeCell ref="V295:W296"/>
    <mergeCell ref="X295:AM295"/>
    <mergeCell ref="V209:V227"/>
    <mergeCell ref="V229:W230"/>
    <mergeCell ref="X229:AM229"/>
    <mergeCell ref="V231:V249"/>
    <mergeCell ref="V251:W252"/>
    <mergeCell ref="X251:AM251"/>
    <mergeCell ref="V185:W186"/>
    <mergeCell ref="X185:AM185"/>
    <mergeCell ref="V187:V205"/>
    <mergeCell ref="V207:W208"/>
    <mergeCell ref="X207:AM207"/>
    <mergeCell ref="AV1:AW1"/>
    <mergeCell ref="AP56:AP75"/>
    <mergeCell ref="AX1:AY1"/>
    <mergeCell ref="AZ1:BA1"/>
    <mergeCell ref="AP26:AQ26"/>
    <mergeCell ref="AR1:AS1"/>
    <mergeCell ref="AR26:AS26"/>
    <mergeCell ref="AR53:AY53"/>
    <mergeCell ref="AP53:AQ54"/>
    <mergeCell ref="V160:W161"/>
    <mergeCell ref="X160:AB160"/>
    <mergeCell ref="V162:V182"/>
    <mergeCell ref="AP1:AQ1"/>
    <mergeCell ref="AT1:AU1"/>
    <mergeCell ref="V145:V158"/>
    <mergeCell ref="V73:W74"/>
    <mergeCell ref="X73:AC73"/>
    <mergeCell ref="V75:V95"/>
    <mergeCell ref="V97:W98"/>
    <mergeCell ref="X97:AC97"/>
    <mergeCell ref="V99:V119"/>
    <mergeCell ref="V121:W122"/>
    <mergeCell ref="X121:AM121"/>
    <mergeCell ref="V123:V141"/>
    <mergeCell ref="V143:W144"/>
    <mergeCell ref="X143:AB143"/>
    <mergeCell ref="U73:U182"/>
    <mergeCell ref="B123:B141"/>
    <mergeCell ref="B121:C122"/>
    <mergeCell ref="D121:S121"/>
    <mergeCell ref="B145:B158"/>
    <mergeCell ref="D143:H143"/>
    <mergeCell ref="B143:C144"/>
    <mergeCell ref="B75:B95"/>
    <mergeCell ref="D73:I73"/>
    <mergeCell ref="B73:C74"/>
    <mergeCell ref="V1:W2"/>
    <mergeCell ref="X1:AA1"/>
    <mergeCell ref="V3:V23"/>
    <mergeCell ref="B51:B71"/>
    <mergeCell ref="D49:I49"/>
    <mergeCell ref="B49:C50"/>
    <mergeCell ref="V51:V71"/>
    <mergeCell ref="U1:U71"/>
    <mergeCell ref="V25:W26"/>
    <mergeCell ref="X25:AK25"/>
    <mergeCell ref="V27:V47"/>
    <mergeCell ref="V49:W50"/>
    <mergeCell ref="X49:AC49"/>
    <mergeCell ref="B185:C186"/>
    <mergeCell ref="D185:S185"/>
    <mergeCell ref="A1:A71"/>
    <mergeCell ref="D1:G1"/>
    <mergeCell ref="B1:C2"/>
    <mergeCell ref="B3:B23"/>
    <mergeCell ref="B27:B47"/>
    <mergeCell ref="D25:Q25"/>
    <mergeCell ref="B25:C26"/>
    <mergeCell ref="B97:C98"/>
    <mergeCell ref="D97:I97"/>
    <mergeCell ref="B99:B119"/>
    <mergeCell ref="B162:B182"/>
    <mergeCell ref="B160:C161"/>
    <mergeCell ref="D160:H160"/>
    <mergeCell ref="A73:A182"/>
    <mergeCell ref="B187:B205"/>
    <mergeCell ref="B207:C208"/>
    <mergeCell ref="D207:S207"/>
    <mergeCell ref="B209:B227"/>
    <mergeCell ref="B251:C252"/>
    <mergeCell ref="D251:S251"/>
    <mergeCell ref="B229:C230"/>
    <mergeCell ref="D229:S229"/>
    <mergeCell ref="B231:B249"/>
    <mergeCell ref="B297:B315"/>
    <mergeCell ref="B253:B271"/>
    <mergeCell ref="B273:C274"/>
    <mergeCell ref="D273:S273"/>
    <mergeCell ref="B275:B293"/>
    <mergeCell ref="B295:C296"/>
    <mergeCell ref="D295:S295"/>
  </mergeCells>
  <conditionalFormatting sqref="D3:G23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:Q47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:I7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:I95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9:I119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3:S141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5:H158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2:H182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AA23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7:AK47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1:AC7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5:AC95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9:AC119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3:AM14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5:AB158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2:AB182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56:AY75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56:BA75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56:BB75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1:S249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7:S247">
    <cfRule type="cellIs" dxfId="50" priority="38" operator="greaterThan">
      <formula>27</formula>
    </cfRule>
  </conditionalFormatting>
  <conditionalFormatting sqref="D248:S248">
    <cfRule type="cellIs" dxfId="49" priority="37" operator="greaterThan">
      <formula>28.5</formula>
    </cfRule>
  </conditionalFormatting>
  <conditionalFormatting sqref="D249:S249">
    <cfRule type="cellIs" dxfId="48" priority="36" operator="greaterThan">
      <formula>30</formula>
    </cfRule>
  </conditionalFormatting>
  <conditionalFormatting sqref="D187:S205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7:S20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7:S205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9:S22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3:S27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5:S29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97:S31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7:AM20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7:AM20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7:AM20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9:AM22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1:AM24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47:AM247">
    <cfRule type="cellIs" dxfId="2" priority="6" operator="greaterThan">
      <formula>27</formula>
    </cfRule>
  </conditionalFormatting>
  <conditionalFormatting sqref="X248:AM248">
    <cfRule type="cellIs" dxfId="1" priority="5" operator="greaterThan">
      <formula>28.5</formula>
    </cfRule>
  </conditionalFormatting>
  <conditionalFormatting sqref="X249:AM249">
    <cfRule type="cellIs" dxfId="0" priority="4" operator="greaterThan">
      <formula>30</formula>
    </cfRule>
  </conditionalFormatting>
  <conditionalFormatting sqref="X253:AM27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75:AM29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97:AM3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P54"/>
  <sheetViews>
    <sheetView workbookViewId="0">
      <selection activeCell="B31" sqref="B31"/>
    </sheetView>
  </sheetViews>
  <sheetFormatPr defaultColWidth="9.140625" defaultRowHeight="15" x14ac:dyDescent="0.25"/>
  <cols>
    <col min="1" max="2" width="10.7109375" style="16" customWidth="1"/>
    <col min="3" max="3" width="9.140625" style="16"/>
    <col min="4" max="4" width="6" style="16" bestFit="1" customWidth="1"/>
    <col min="5" max="5" width="11.5703125" style="16" bestFit="1" customWidth="1"/>
    <col min="6" max="6" width="12" style="16" bestFit="1" customWidth="1"/>
    <col min="7" max="8" width="12.7109375" style="16" bestFit="1" customWidth="1"/>
    <col min="9" max="15" width="12" style="16" bestFit="1" customWidth="1"/>
    <col min="16" max="17" width="12.7109375" style="16" bestFit="1" customWidth="1"/>
    <col min="18" max="19" width="12" style="16" bestFit="1" customWidth="1"/>
    <col min="20" max="23" width="12.7109375" style="16" bestFit="1" customWidth="1"/>
    <col min="24" max="24" width="12" style="16" bestFit="1" customWidth="1"/>
    <col min="25" max="37" width="12.7109375" style="16" bestFit="1" customWidth="1"/>
    <col min="38" max="39" width="12" style="16" bestFit="1" customWidth="1"/>
    <col min="40" max="41" width="12.7109375" style="16" bestFit="1" customWidth="1"/>
    <col min="42" max="42" width="11.7109375" style="16" bestFit="1" customWidth="1"/>
    <col min="43" max="16384" width="9.140625" style="16"/>
  </cols>
  <sheetData>
    <row r="1" spans="1:10" x14ac:dyDescent="0.25">
      <c r="A1" s="61" t="s">
        <v>49</v>
      </c>
      <c r="B1" s="61"/>
      <c r="E1" s="62" t="s">
        <v>41</v>
      </c>
      <c r="F1" s="63"/>
      <c r="G1" s="63"/>
      <c r="H1" s="63"/>
      <c r="I1" s="63"/>
      <c r="J1" s="64"/>
    </row>
    <row r="2" spans="1:10" x14ac:dyDescent="0.25">
      <c r="A2" s="21" t="s">
        <v>7</v>
      </c>
      <c r="B2" s="21" t="s">
        <v>8</v>
      </c>
      <c r="E2" s="21" t="s">
        <v>36</v>
      </c>
      <c r="F2" s="21" t="s">
        <v>40</v>
      </c>
      <c r="G2" s="21" t="s">
        <v>35</v>
      </c>
      <c r="H2" s="21" t="s">
        <v>38</v>
      </c>
      <c r="I2" s="21" t="s">
        <v>37</v>
      </c>
      <c r="J2" s="21" t="s">
        <v>39</v>
      </c>
    </row>
    <row r="3" spans="1:10" x14ac:dyDescent="0.25">
      <c r="A3" s="27">
        <v>800</v>
      </c>
      <c r="B3" s="27">
        <v>25</v>
      </c>
      <c r="E3" s="22">
        <f>_xll.Interp2dTab(-1,0,'Pilot Timing'!C24:R24,'Pilot Timing'!B25:B43,'Pilot Timing'!C25:R43,B3,A3)</f>
        <v>7.5390625</v>
      </c>
      <c r="F3" s="22">
        <f>_xll.Interp2dTab(-1,0,'End of Pilot Deg Calc'!C2:R2,'End of Pilot Deg Calc'!B3:B21,'End of Pilot Deg Calc'!C3:R21,B3,A3)</f>
        <v>6.3522891214236159</v>
      </c>
      <c r="G3" s="22">
        <f>_xll.Interp2dTab(-1,0,'Main Timing'!C2:R2,'Main Timing'!B3:B21,'Main Timing'!C3:R21,B3,A3)</f>
        <v>-3.9453130000000001</v>
      </c>
      <c r="H3" s="22">
        <f>_xll.Interp2dTab(-1,0,'End of Main Deg Calc'!C2:R2,'End of Main Deg Calc'!B3:B21,'End of Main Deg Calc'!C3:R21,B3,A3)</f>
        <v>-7.0960091920000004</v>
      </c>
      <c r="I3" s="22">
        <f>_xll.Interp2dTab(-1,0,'Post Timing'!C24:R24,'Post Timing'!B25:B43,'Post Timing'!C25:R43,B3,A3)</f>
        <v>0</v>
      </c>
      <c r="J3" s="22">
        <f>_xll.Interp2dTab(-1,0,'End of Post Deg Calc'!C2:R2,'End of Post Deg Calc'!B3:B21,'End of Post Deg Calc'!C3:R21,B3,A3)</f>
        <v>0</v>
      </c>
    </row>
    <row r="4" spans="1:10" x14ac:dyDescent="0.25">
      <c r="A4" s="23"/>
      <c r="B4" s="24"/>
    </row>
    <row r="5" spans="1:10" x14ac:dyDescent="0.25">
      <c r="A5" s="23"/>
      <c r="B5" s="24"/>
    </row>
    <row r="6" spans="1:10" x14ac:dyDescent="0.25">
      <c r="A6" s="23"/>
      <c r="B6" s="24"/>
    </row>
    <row r="7" spans="1:10" x14ac:dyDescent="0.25">
      <c r="A7" s="23"/>
      <c r="B7" s="24"/>
    </row>
    <row r="8" spans="1:10" x14ac:dyDescent="0.25">
      <c r="A8" s="23"/>
      <c r="B8" s="24"/>
    </row>
    <row r="9" spans="1:10" x14ac:dyDescent="0.25">
      <c r="A9" s="23"/>
      <c r="B9" s="24"/>
    </row>
    <row r="10" spans="1:10" x14ac:dyDescent="0.25">
      <c r="A10" s="23"/>
      <c r="B10" s="24"/>
    </row>
    <row r="11" spans="1:10" x14ac:dyDescent="0.25">
      <c r="A11" s="23"/>
      <c r="B11" s="24"/>
    </row>
    <row r="12" spans="1:10" x14ac:dyDescent="0.25">
      <c r="A12" s="23"/>
      <c r="B12" s="24"/>
    </row>
    <row r="13" spans="1:10" x14ac:dyDescent="0.25">
      <c r="A13" s="23"/>
      <c r="B13" s="24"/>
    </row>
    <row r="14" spans="1:10" x14ac:dyDescent="0.25">
      <c r="A14" s="23"/>
      <c r="B14" s="24"/>
    </row>
    <row r="15" spans="1:10" x14ac:dyDescent="0.25">
      <c r="A15" s="23"/>
      <c r="B15" s="24"/>
    </row>
    <row r="16" spans="1:10" x14ac:dyDescent="0.25">
      <c r="A16" s="23"/>
      <c r="B16" s="24"/>
    </row>
    <row r="17" spans="1:2" x14ac:dyDescent="0.25">
      <c r="A17" s="23"/>
      <c r="B17" s="24"/>
    </row>
    <row r="18" spans="1:2" x14ac:dyDescent="0.25">
      <c r="A18" s="23"/>
      <c r="B18" s="24"/>
    </row>
    <row r="19" spans="1:2" x14ac:dyDescent="0.25">
      <c r="A19" s="23"/>
      <c r="B19" s="24"/>
    </row>
    <row r="20" spans="1:2" x14ac:dyDescent="0.25">
      <c r="A20" s="23"/>
      <c r="B20" s="24"/>
    </row>
    <row r="21" spans="1:2" x14ac:dyDescent="0.25">
      <c r="A21" s="23"/>
      <c r="B21" s="24"/>
    </row>
    <row r="22" spans="1:2" ht="15.75" thickBot="1" x14ac:dyDescent="0.3">
      <c r="A22" s="25"/>
      <c r="B22" s="26"/>
    </row>
    <row r="40" spans="4:42" x14ac:dyDescent="0.25">
      <c r="F40" s="16">
        <v>0</v>
      </c>
      <c r="G40" s="16">
        <v>10</v>
      </c>
      <c r="H40" s="16">
        <v>20</v>
      </c>
      <c r="I40" s="16">
        <v>30</v>
      </c>
      <c r="J40" s="16">
        <v>40</v>
      </c>
      <c r="K40" s="16">
        <v>50</v>
      </c>
      <c r="L40" s="16">
        <v>60</v>
      </c>
      <c r="M40" s="16">
        <v>70</v>
      </c>
      <c r="N40" s="16">
        <v>80</v>
      </c>
      <c r="O40" s="16">
        <v>90</v>
      </c>
      <c r="P40" s="16">
        <v>100</v>
      </c>
      <c r="Q40" s="16">
        <v>110</v>
      </c>
      <c r="R40" s="16">
        <v>120</v>
      </c>
      <c r="S40" s="16">
        <v>130</v>
      </c>
      <c r="T40" s="16">
        <v>140</v>
      </c>
      <c r="U40" s="16">
        <v>150</v>
      </c>
      <c r="V40" s="16">
        <v>160</v>
      </c>
      <c r="W40" s="16">
        <v>170</v>
      </c>
      <c r="X40" s="16">
        <v>180</v>
      </c>
      <c r="Y40" s="16">
        <v>190</v>
      </c>
      <c r="Z40" s="16">
        <v>200</v>
      </c>
      <c r="AA40" s="16">
        <v>210</v>
      </c>
      <c r="AB40" s="16">
        <v>220</v>
      </c>
      <c r="AC40" s="16">
        <v>230</v>
      </c>
      <c r="AD40" s="16">
        <v>240</v>
      </c>
      <c r="AE40" s="16">
        <v>250</v>
      </c>
      <c r="AF40" s="16">
        <v>260</v>
      </c>
      <c r="AG40" s="16">
        <v>270</v>
      </c>
      <c r="AH40" s="16">
        <v>280</v>
      </c>
      <c r="AI40" s="16">
        <v>290</v>
      </c>
      <c r="AJ40" s="16">
        <v>300</v>
      </c>
      <c r="AK40" s="16">
        <v>310</v>
      </c>
      <c r="AL40" s="16">
        <v>320</v>
      </c>
      <c r="AM40" s="16">
        <v>330</v>
      </c>
      <c r="AN40" s="16">
        <v>340</v>
      </c>
      <c r="AO40" s="16">
        <v>350</v>
      </c>
      <c r="AP40" s="16">
        <v>360</v>
      </c>
    </row>
    <row r="41" spans="4:42" x14ac:dyDescent="0.25">
      <c r="D41" s="16" t="s">
        <v>42</v>
      </c>
      <c r="E41" s="16" t="s">
        <v>43</v>
      </c>
      <c r="F41" s="16">
        <f>COS(F40*PI()/180)</f>
        <v>1</v>
      </c>
      <c r="G41" s="16">
        <f t="shared" ref="G41:AP41" si="0">COS(G40*PI()/180)</f>
        <v>0.98480775301220802</v>
      </c>
      <c r="H41" s="16">
        <f t="shared" si="0"/>
        <v>0.93969262078590843</v>
      </c>
      <c r="I41" s="16">
        <f t="shared" si="0"/>
        <v>0.86602540378443871</v>
      </c>
      <c r="J41" s="16">
        <f t="shared" si="0"/>
        <v>0.76604444311897801</v>
      </c>
      <c r="K41" s="16">
        <f t="shared" si="0"/>
        <v>0.64278760968653936</v>
      </c>
      <c r="L41" s="16">
        <f t="shared" si="0"/>
        <v>0.50000000000000011</v>
      </c>
      <c r="M41" s="16">
        <f t="shared" si="0"/>
        <v>0.34202014332566882</v>
      </c>
      <c r="N41" s="16">
        <f t="shared" si="0"/>
        <v>0.17364817766693041</v>
      </c>
      <c r="O41" s="16">
        <f t="shared" si="0"/>
        <v>6.1257422745431001E-17</v>
      </c>
      <c r="P41" s="16">
        <f t="shared" si="0"/>
        <v>-0.1736481776669303</v>
      </c>
      <c r="Q41" s="16">
        <f t="shared" si="0"/>
        <v>-0.34202014332566871</v>
      </c>
      <c r="R41" s="16">
        <f t="shared" si="0"/>
        <v>-0.49999999999999978</v>
      </c>
      <c r="S41" s="16">
        <f t="shared" si="0"/>
        <v>-0.64278760968653936</v>
      </c>
      <c r="T41" s="16">
        <f t="shared" si="0"/>
        <v>-0.7660444431189779</v>
      </c>
      <c r="U41" s="16">
        <f t="shared" si="0"/>
        <v>-0.86602540378443871</v>
      </c>
      <c r="V41" s="16">
        <f t="shared" si="0"/>
        <v>-0.93969262078590832</v>
      </c>
      <c r="W41" s="16">
        <f t="shared" si="0"/>
        <v>-0.98480775301220802</v>
      </c>
      <c r="X41" s="16">
        <f t="shared" si="0"/>
        <v>-1</v>
      </c>
      <c r="Y41" s="16">
        <f t="shared" si="0"/>
        <v>-0.98480775301220802</v>
      </c>
      <c r="Z41" s="16">
        <f t="shared" si="0"/>
        <v>-0.93969262078590843</v>
      </c>
      <c r="AA41" s="16">
        <f t="shared" si="0"/>
        <v>-0.8660254037844386</v>
      </c>
      <c r="AB41" s="16">
        <f t="shared" si="0"/>
        <v>-0.76604444311897801</v>
      </c>
      <c r="AC41" s="16">
        <f t="shared" si="0"/>
        <v>-0.64278760968653947</v>
      </c>
      <c r="AD41" s="16">
        <f t="shared" si="0"/>
        <v>-0.50000000000000044</v>
      </c>
      <c r="AE41" s="16">
        <f t="shared" si="0"/>
        <v>-0.34202014332566938</v>
      </c>
      <c r="AF41" s="16">
        <f t="shared" si="0"/>
        <v>-0.17364817766693033</v>
      </c>
      <c r="AG41" s="16">
        <f t="shared" si="0"/>
        <v>-1.83772268236293E-16</v>
      </c>
      <c r="AH41" s="16">
        <f t="shared" si="0"/>
        <v>0.17364817766692997</v>
      </c>
      <c r="AI41" s="16">
        <f t="shared" si="0"/>
        <v>0.34202014332566816</v>
      </c>
      <c r="AJ41" s="16">
        <f t="shared" si="0"/>
        <v>0.50000000000000011</v>
      </c>
      <c r="AK41" s="16">
        <f t="shared" si="0"/>
        <v>0.64278760968653925</v>
      </c>
      <c r="AL41" s="16">
        <f t="shared" si="0"/>
        <v>0.76604444311897779</v>
      </c>
      <c r="AM41" s="16">
        <f t="shared" si="0"/>
        <v>0.86602540378443837</v>
      </c>
      <c r="AN41" s="16">
        <f t="shared" si="0"/>
        <v>0.93969262078590843</v>
      </c>
      <c r="AO41" s="16">
        <f t="shared" si="0"/>
        <v>0.98480775301220791</v>
      </c>
      <c r="AP41" s="16">
        <f t="shared" si="0"/>
        <v>1</v>
      </c>
    </row>
    <row r="42" spans="4:42" x14ac:dyDescent="0.25">
      <c r="E42" s="16" t="s">
        <v>44</v>
      </c>
      <c r="F42" s="16">
        <f>SIN(F40*PI()/180)</f>
        <v>0</v>
      </c>
      <c r="G42" s="16">
        <f t="shared" ref="G42:AP42" si="1">SIN(G40*PI()/180)</f>
        <v>0.17364817766693033</v>
      </c>
      <c r="H42" s="16">
        <f t="shared" si="1"/>
        <v>0.34202014332566871</v>
      </c>
      <c r="I42" s="16">
        <f t="shared" si="1"/>
        <v>0.49999999999999994</v>
      </c>
      <c r="J42" s="16">
        <f t="shared" si="1"/>
        <v>0.64278760968653925</v>
      </c>
      <c r="K42" s="16">
        <f t="shared" si="1"/>
        <v>0.76604444311897801</v>
      </c>
      <c r="L42" s="16">
        <f t="shared" si="1"/>
        <v>0.8660254037844386</v>
      </c>
      <c r="M42" s="16">
        <f t="shared" si="1"/>
        <v>0.93969262078590832</v>
      </c>
      <c r="N42" s="16">
        <f t="shared" si="1"/>
        <v>0.98480775301220802</v>
      </c>
      <c r="O42" s="16">
        <f t="shared" si="1"/>
        <v>1</v>
      </c>
      <c r="P42" s="16">
        <f t="shared" si="1"/>
        <v>0.98480775301220802</v>
      </c>
      <c r="Q42" s="16">
        <f t="shared" si="1"/>
        <v>0.93969262078590843</v>
      </c>
      <c r="R42" s="16">
        <f t="shared" si="1"/>
        <v>0.86602540378443871</v>
      </c>
      <c r="S42" s="16">
        <f t="shared" si="1"/>
        <v>0.76604444311897801</v>
      </c>
      <c r="T42" s="16">
        <f t="shared" si="1"/>
        <v>0.64278760968653947</v>
      </c>
      <c r="U42" s="16">
        <f t="shared" si="1"/>
        <v>0.49999999999999994</v>
      </c>
      <c r="V42" s="16">
        <f t="shared" si="1"/>
        <v>0.34202014332566888</v>
      </c>
      <c r="W42" s="16">
        <f t="shared" si="1"/>
        <v>0.17364817766693028</v>
      </c>
      <c r="X42" s="16">
        <f t="shared" si="1"/>
        <v>1.22514845490862E-16</v>
      </c>
      <c r="Y42" s="16">
        <f t="shared" si="1"/>
        <v>-0.17364817766693047</v>
      </c>
      <c r="Z42" s="16">
        <f t="shared" si="1"/>
        <v>-0.34202014332566866</v>
      </c>
      <c r="AA42" s="16">
        <f t="shared" si="1"/>
        <v>-0.50000000000000011</v>
      </c>
      <c r="AB42" s="16">
        <f t="shared" si="1"/>
        <v>-0.64278760968653925</v>
      </c>
      <c r="AC42" s="16">
        <f t="shared" si="1"/>
        <v>-0.7660444431189779</v>
      </c>
      <c r="AD42" s="16">
        <f t="shared" si="1"/>
        <v>-0.86602540378443837</v>
      </c>
      <c r="AE42" s="16">
        <f t="shared" si="1"/>
        <v>-0.93969262078590821</v>
      </c>
      <c r="AF42" s="16">
        <f t="shared" si="1"/>
        <v>-0.98480775301220802</v>
      </c>
      <c r="AG42" s="16">
        <f t="shared" si="1"/>
        <v>-1</v>
      </c>
      <c r="AH42" s="16">
        <f t="shared" si="1"/>
        <v>-0.98480775301220813</v>
      </c>
      <c r="AI42" s="16">
        <f t="shared" si="1"/>
        <v>-0.93969262078590854</v>
      </c>
      <c r="AJ42" s="16">
        <f t="shared" si="1"/>
        <v>-0.8660254037844386</v>
      </c>
      <c r="AK42" s="16">
        <f t="shared" si="1"/>
        <v>-0.76604444311897812</v>
      </c>
      <c r="AL42" s="16">
        <f t="shared" si="1"/>
        <v>-0.64278760968653958</v>
      </c>
      <c r="AM42" s="16">
        <f t="shared" si="1"/>
        <v>-0.50000000000000044</v>
      </c>
      <c r="AN42" s="16">
        <f t="shared" si="1"/>
        <v>-0.3420201433256686</v>
      </c>
      <c r="AO42" s="16">
        <f t="shared" si="1"/>
        <v>-0.17364817766693127</v>
      </c>
      <c r="AP42" s="16">
        <f t="shared" si="1"/>
        <v>-2.45029690981724E-16</v>
      </c>
    </row>
    <row r="44" spans="4:42" x14ac:dyDescent="0.25">
      <c r="D44" s="16" t="s">
        <v>45</v>
      </c>
      <c r="E44" s="16" t="s">
        <v>43</v>
      </c>
      <c r="F44" s="16">
        <v>0</v>
      </c>
      <c r="G44" s="16">
        <f>COS((E3+90)*PI()/180)</f>
        <v>-0.1312020984415046</v>
      </c>
      <c r="H44" s="16">
        <f>COS((F3+90)*PI()/180)</f>
        <v>-0.1106413712629998</v>
      </c>
      <c r="I44" s="16">
        <v>0</v>
      </c>
    </row>
    <row r="45" spans="4:42" x14ac:dyDescent="0.25">
      <c r="E45" s="16" t="s">
        <v>44</v>
      </c>
      <c r="F45" s="16">
        <v>0</v>
      </c>
      <c r="G45" s="16">
        <f>SIN((E3+90)*PI()/180)</f>
        <v>0.99135564222157213</v>
      </c>
      <c r="H45" s="16">
        <f>SIN((F3+90)*PI()/180)</f>
        <v>0.99386039611458665</v>
      </c>
      <c r="I45" s="16">
        <v>0</v>
      </c>
    </row>
    <row r="47" spans="4:42" x14ac:dyDescent="0.25">
      <c r="D47" s="16" t="s">
        <v>46</v>
      </c>
      <c r="E47" s="16" t="s">
        <v>43</v>
      </c>
      <c r="F47" s="16">
        <v>0</v>
      </c>
      <c r="G47" s="16">
        <f>COS((G3+90)*PI()/180)</f>
        <v>6.8804298942834352E-2</v>
      </c>
      <c r="H47" s="16">
        <f>COS((H3+90)*PI()/180)</f>
        <v>0.1235323578028394</v>
      </c>
      <c r="I47" s="16">
        <v>0</v>
      </c>
    </row>
    <row r="48" spans="4:42" x14ac:dyDescent="0.25">
      <c r="E48" s="16" t="s">
        <v>44</v>
      </c>
      <c r="F48" s="16">
        <v>0</v>
      </c>
      <c r="G48" s="16">
        <f>SIN((G3+90)*PI()/180)</f>
        <v>0.99763017619104977</v>
      </c>
      <c r="H48" s="16">
        <f>SIN((H3+90)*PI()/180)</f>
        <v>0.99234054465978128</v>
      </c>
      <c r="I48" s="16">
        <v>0</v>
      </c>
    </row>
    <row r="50" spans="4:9" x14ac:dyDescent="0.25">
      <c r="D50" s="16" t="s">
        <v>47</v>
      </c>
      <c r="E50" s="16" t="s">
        <v>43</v>
      </c>
      <c r="F50" s="16">
        <v>0</v>
      </c>
      <c r="G50" s="16">
        <f>COS((I3+90)*PI()/180)</f>
        <v>6.1257422745431001E-17</v>
      </c>
      <c r="H50" s="16">
        <f>COS((J3+90)*PI()/180)</f>
        <v>6.1257422745431001E-17</v>
      </c>
      <c r="I50" s="16">
        <v>0</v>
      </c>
    </row>
    <row r="51" spans="4:9" x14ac:dyDescent="0.25">
      <c r="E51" s="16" t="s">
        <v>44</v>
      </c>
      <c r="F51" s="16">
        <v>0</v>
      </c>
      <c r="G51" s="16">
        <f>SIN((I3+90)*PI()/180)</f>
        <v>1</v>
      </c>
      <c r="H51" s="16">
        <f>SIN((J3+90)*PI()/180)</f>
        <v>1</v>
      </c>
      <c r="I51" s="16">
        <v>0</v>
      </c>
    </row>
    <row r="53" spans="4:9" x14ac:dyDescent="0.25">
      <c r="D53" s="16" t="s">
        <v>48</v>
      </c>
      <c r="E53" s="16" t="s">
        <v>43</v>
      </c>
      <c r="F53" s="16">
        <v>0</v>
      </c>
      <c r="G53" s="16">
        <v>0</v>
      </c>
    </row>
    <row r="54" spans="4:9" x14ac:dyDescent="0.25">
      <c r="E54" s="16" t="s">
        <v>44</v>
      </c>
      <c r="F54" s="16">
        <v>0</v>
      </c>
      <c r="G54" s="16">
        <v>1</v>
      </c>
    </row>
  </sheetData>
  <sheetProtection password="BAE5" sheet="1" objects="1" scenarios="1"/>
  <mergeCells count="2">
    <mergeCell ref="A1:B1"/>
    <mergeCell ref="E1:J1"/>
  </mergeCells>
  <conditionalFormatting sqref="A3">
    <cfRule type="cellIs" dxfId="47" priority="1" operator="greaterThan">
      <formula>3500</formula>
    </cfRule>
    <cfRule type="cellIs" dxfId="46" priority="2" operator="lessThan">
      <formula>620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Scroll Bar 1">
              <controlPr defaultSize="0" autoPict="0">
                <anchor moveWithCells="1">
                  <from>
                    <xdr:col>0</xdr:col>
                    <xdr:colOff>47625</xdr:colOff>
                    <xdr:row>3</xdr:row>
                    <xdr:rowOff>38100</xdr:rowOff>
                  </from>
                  <to>
                    <xdr:col>0</xdr:col>
                    <xdr:colOff>666750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Scroll Bar 2">
              <controlPr defaultSize="0" autoPict="0">
                <anchor moveWithCells="1">
                  <from>
                    <xdr:col>1</xdr:col>
                    <xdr:colOff>47625</xdr:colOff>
                    <xdr:row>3</xdr:row>
                    <xdr:rowOff>28575</xdr:rowOff>
                  </from>
                  <to>
                    <xdr:col>1</xdr:col>
                    <xdr:colOff>666750</xdr:colOff>
                    <xdr:row>21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Main Inj Duration</vt:lpstr>
      <vt:lpstr>Pilot Qty</vt:lpstr>
      <vt:lpstr>Post Qty</vt:lpstr>
      <vt:lpstr>Main Timing</vt:lpstr>
      <vt:lpstr>Pilot Timing</vt:lpstr>
      <vt:lpstr>Post Timing</vt:lpstr>
      <vt:lpstr>Fuel Pressure</vt:lpstr>
      <vt:lpstr>Limiters</vt:lpstr>
      <vt:lpstr>Timing Chart Mod</vt:lpstr>
      <vt:lpstr>Timing Chart Stock</vt:lpstr>
      <vt:lpstr>Main Time Calc</vt:lpstr>
      <vt:lpstr>Pilot Timing Calc</vt:lpstr>
      <vt:lpstr>Post Timing Calc</vt:lpstr>
      <vt:lpstr>End of Main Deg Calc</vt:lpstr>
      <vt:lpstr>Main Inj Norm RPM Calc</vt:lpstr>
      <vt:lpstr>Post Duration Calc</vt:lpstr>
      <vt:lpstr>Pilot Duration Calc</vt:lpstr>
      <vt:lpstr>Pilot to Main Calc</vt:lpstr>
      <vt:lpstr>Main to Post Calc</vt:lpstr>
      <vt:lpstr>End of Pilot Deg Calc</vt:lpstr>
      <vt:lpstr>End of Post Deg Calc</vt:lpstr>
      <vt:lpstr>Pilot Inj Pulse</vt:lpstr>
      <vt:lpstr>Post Inj Pulse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thinkMoo</dc:creator>
  <cp:lastModifiedBy>Arin Kudlacek</cp:lastModifiedBy>
  <dcterms:created xsi:type="dcterms:W3CDTF">2014-11-25T04:35:29Z</dcterms:created>
  <dcterms:modified xsi:type="dcterms:W3CDTF">2017-09-09T04:52:39Z</dcterms:modified>
</cp:coreProperties>
</file>