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"/>
    </mc:Choice>
  </mc:AlternateContent>
  <xr:revisionPtr revIDLastSave="0" documentId="13_ncr:1_{E1ED1C64-7F56-4091-AE95-F368DFA6D48B}" xr6:coauthVersionLast="37" xr6:coauthVersionMax="37" xr10:uidLastSave="{00000000-0000-0000-0000-000000000000}"/>
  <bookViews>
    <workbookView xWindow="0" yWindow="0" windowWidth="28800" windowHeight="12165" xr2:uid="{5D494B0B-C6A7-4869-8CAE-97A248DF9555}"/>
  </bookViews>
  <sheets>
    <sheet name="Sheet1" sheetId="1" r:id="rId1"/>
  </sheets>
  <definedNames>
    <definedName name="BARO__inHg">Sheet1!$B$25</definedName>
    <definedName name="BARO__Pa">Sheet1!$B$28</definedName>
    <definedName name="BASE_air_density__kg_m³">Sheet1!$B$31</definedName>
    <definedName name="Charge_Temp__°F">Sheet1!$B$26</definedName>
    <definedName name="Charge_Temp__K">Sheet1!$B$29</definedName>
    <definedName name="Density_of_fuel__kg_L">Sheet1!$B$36</definedName>
    <definedName name="Density_of_fuel__kg_mm3">Sheet1!$B$37</definedName>
    <definedName name="Engine_Displacement__L">Sheet1!$B$33</definedName>
    <definedName name="Number_of_cylinders">Sheet1!$B$34</definedName>
    <definedName name="specific_gas_constant_dry_air___J__kg·K">Sheet1!$B$30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5" i="1" l="1"/>
  <c r="D75" i="1"/>
  <c r="D99" i="1" s="1"/>
  <c r="E75" i="1"/>
  <c r="F75" i="1"/>
  <c r="F99" i="1" s="1"/>
  <c r="G75" i="1"/>
  <c r="H75" i="1"/>
  <c r="H99" i="1" s="1"/>
  <c r="I75" i="1"/>
  <c r="J75" i="1"/>
  <c r="K75" i="1"/>
  <c r="L75" i="1"/>
  <c r="L99" i="1" s="1"/>
  <c r="M75" i="1"/>
  <c r="M99" i="1" s="1"/>
  <c r="N75" i="1"/>
  <c r="N99" i="1" s="1"/>
  <c r="O75" i="1"/>
  <c r="P75" i="1"/>
  <c r="P99" i="1" s="1"/>
  <c r="C76" i="1"/>
  <c r="C100" i="1" s="1"/>
  <c r="D76" i="1"/>
  <c r="D100" i="1" s="1"/>
  <c r="E76" i="1"/>
  <c r="F76" i="1"/>
  <c r="F100" i="1" s="1"/>
  <c r="G76" i="1"/>
  <c r="H76" i="1"/>
  <c r="H100" i="1" s="1"/>
  <c r="I76" i="1"/>
  <c r="J76" i="1"/>
  <c r="J100" i="1" s="1"/>
  <c r="K76" i="1"/>
  <c r="L76" i="1"/>
  <c r="M76" i="1"/>
  <c r="N76" i="1"/>
  <c r="N100" i="1" s="1"/>
  <c r="O76" i="1"/>
  <c r="O100" i="1" s="1"/>
  <c r="P76" i="1"/>
  <c r="P100" i="1" s="1"/>
  <c r="C77" i="1"/>
  <c r="D77" i="1"/>
  <c r="D101" i="1" s="1"/>
  <c r="E77" i="1"/>
  <c r="E101" i="1" s="1"/>
  <c r="F77" i="1"/>
  <c r="F101" i="1" s="1"/>
  <c r="G77" i="1"/>
  <c r="H77" i="1"/>
  <c r="H101" i="1" s="1"/>
  <c r="I77" i="1"/>
  <c r="J77" i="1"/>
  <c r="J101" i="1" s="1"/>
  <c r="K77" i="1"/>
  <c r="L77" i="1"/>
  <c r="L101" i="1" s="1"/>
  <c r="M77" i="1"/>
  <c r="N77" i="1"/>
  <c r="O77" i="1"/>
  <c r="P77" i="1"/>
  <c r="P101" i="1" s="1"/>
  <c r="C78" i="1"/>
  <c r="C102" i="1" s="1"/>
  <c r="D78" i="1"/>
  <c r="D102" i="1" s="1"/>
  <c r="E78" i="1"/>
  <c r="F78" i="1"/>
  <c r="F102" i="1" s="1"/>
  <c r="G78" i="1"/>
  <c r="G102" i="1" s="1"/>
  <c r="H78" i="1"/>
  <c r="H102" i="1" s="1"/>
  <c r="I78" i="1"/>
  <c r="J78" i="1"/>
  <c r="J102" i="1" s="1"/>
  <c r="K78" i="1"/>
  <c r="L78" i="1"/>
  <c r="L102" i="1" s="1"/>
  <c r="M78" i="1"/>
  <c r="N78" i="1"/>
  <c r="N102" i="1" s="1"/>
  <c r="O78" i="1"/>
  <c r="P78" i="1"/>
  <c r="C79" i="1"/>
  <c r="D79" i="1"/>
  <c r="D103" i="1" s="1"/>
  <c r="E79" i="1"/>
  <c r="E103" i="1" s="1"/>
  <c r="F79" i="1"/>
  <c r="F103" i="1" s="1"/>
  <c r="G79" i="1"/>
  <c r="H79" i="1"/>
  <c r="H103" i="1" s="1"/>
  <c r="I79" i="1"/>
  <c r="I103" i="1" s="1"/>
  <c r="J79" i="1"/>
  <c r="J103" i="1" s="1"/>
  <c r="K79" i="1"/>
  <c r="L79" i="1"/>
  <c r="L103" i="1" s="1"/>
  <c r="M79" i="1"/>
  <c r="N79" i="1"/>
  <c r="N103" i="1" s="1"/>
  <c r="O79" i="1"/>
  <c r="P79" i="1"/>
  <c r="P103" i="1" s="1"/>
  <c r="C80" i="1"/>
  <c r="D80" i="1"/>
  <c r="E80" i="1"/>
  <c r="F80" i="1"/>
  <c r="F104" i="1" s="1"/>
  <c r="G80" i="1"/>
  <c r="G104" i="1" s="1"/>
  <c r="H80" i="1"/>
  <c r="H104" i="1" s="1"/>
  <c r="I80" i="1"/>
  <c r="J80" i="1"/>
  <c r="J104" i="1" s="1"/>
  <c r="K80" i="1"/>
  <c r="K104" i="1" s="1"/>
  <c r="L80" i="1"/>
  <c r="L104" i="1" s="1"/>
  <c r="M80" i="1"/>
  <c r="N80" i="1"/>
  <c r="N104" i="1" s="1"/>
  <c r="O80" i="1"/>
  <c r="P80" i="1"/>
  <c r="P104" i="1" s="1"/>
  <c r="C81" i="1"/>
  <c r="D81" i="1"/>
  <c r="D105" i="1" s="1"/>
  <c r="E81" i="1"/>
  <c r="F81" i="1"/>
  <c r="G81" i="1"/>
  <c r="H81" i="1"/>
  <c r="H105" i="1" s="1"/>
  <c r="I81" i="1"/>
  <c r="I105" i="1" s="1"/>
  <c r="J81" i="1"/>
  <c r="J105" i="1" s="1"/>
  <c r="K81" i="1"/>
  <c r="L81" i="1"/>
  <c r="L105" i="1" s="1"/>
  <c r="M81" i="1"/>
  <c r="M105" i="1" s="1"/>
  <c r="N81" i="1"/>
  <c r="N105" i="1" s="1"/>
  <c r="O81" i="1"/>
  <c r="P81" i="1"/>
  <c r="P105" i="1" s="1"/>
  <c r="C82" i="1"/>
  <c r="D82" i="1"/>
  <c r="D106" i="1" s="1"/>
  <c r="E82" i="1"/>
  <c r="F82" i="1"/>
  <c r="F106" i="1" s="1"/>
  <c r="G82" i="1"/>
  <c r="H82" i="1"/>
  <c r="I82" i="1"/>
  <c r="J82" i="1"/>
  <c r="J106" i="1" s="1"/>
  <c r="K82" i="1"/>
  <c r="K106" i="1" s="1"/>
  <c r="L82" i="1"/>
  <c r="L106" i="1" s="1"/>
  <c r="M82" i="1"/>
  <c r="N82" i="1"/>
  <c r="N106" i="1" s="1"/>
  <c r="O82" i="1"/>
  <c r="O106" i="1" s="1"/>
  <c r="P82" i="1"/>
  <c r="P106" i="1" s="1"/>
  <c r="C83" i="1"/>
  <c r="D83" i="1"/>
  <c r="D107" i="1" s="1"/>
  <c r="E83" i="1"/>
  <c r="F83" i="1"/>
  <c r="F107" i="1" s="1"/>
  <c r="G83" i="1"/>
  <c r="H83" i="1"/>
  <c r="H107" i="1" s="1"/>
  <c r="I83" i="1"/>
  <c r="J83" i="1"/>
  <c r="K83" i="1"/>
  <c r="L83" i="1"/>
  <c r="L107" i="1" s="1"/>
  <c r="M83" i="1"/>
  <c r="M107" i="1" s="1"/>
  <c r="N83" i="1"/>
  <c r="N107" i="1" s="1"/>
  <c r="O83" i="1"/>
  <c r="P83" i="1"/>
  <c r="P107" i="1" s="1"/>
  <c r="C84" i="1"/>
  <c r="C108" i="1" s="1"/>
  <c r="D84" i="1"/>
  <c r="D108" i="1" s="1"/>
  <c r="E84" i="1"/>
  <c r="F84" i="1"/>
  <c r="F108" i="1" s="1"/>
  <c r="G84" i="1"/>
  <c r="H84" i="1"/>
  <c r="H108" i="1" s="1"/>
  <c r="I84" i="1"/>
  <c r="J84" i="1"/>
  <c r="J108" i="1" s="1"/>
  <c r="K84" i="1"/>
  <c r="L84" i="1"/>
  <c r="M84" i="1"/>
  <c r="N84" i="1"/>
  <c r="N108" i="1" s="1"/>
  <c r="O84" i="1"/>
  <c r="O108" i="1" s="1"/>
  <c r="P84" i="1"/>
  <c r="P108" i="1" s="1"/>
  <c r="C85" i="1"/>
  <c r="D85" i="1"/>
  <c r="D109" i="1" s="1"/>
  <c r="E85" i="1"/>
  <c r="E109" i="1" s="1"/>
  <c r="F85" i="1"/>
  <c r="F109" i="1" s="1"/>
  <c r="G85" i="1"/>
  <c r="H85" i="1"/>
  <c r="H109" i="1" s="1"/>
  <c r="I85" i="1"/>
  <c r="J85" i="1"/>
  <c r="J109" i="1" s="1"/>
  <c r="K85" i="1"/>
  <c r="L85" i="1"/>
  <c r="L109" i="1" s="1"/>
  <c r="M85" i="1"/>
  <c r="N85" i="1"/>
  <c r="O85" i="1"/>
  <c r="P85" i="1"/>
  <c r="P109" i="1" s="1"/>
  <c r="C86" i="1"/>
  <c r="C110" i="1" s="1"/>
  <c r="D86" i="1"/>
  <c r="D110" i="1" s="1"/>
  <c r="E86" i="1"/>
  <c r="F86" i="1"/>
  <c r="F110" i="1" s="1"/>
  <c r="G86" i="1"/>
  <c r="G110" i="1" s="1"/>
  <c r="H86" i="1"/>
  <c r="H110" i="1" s="1"/>
  <c r="I86" i="1"/>
  <c r="J86" i="1"/>
  <c r="J110" i="1" s="1"/>
  <c r="K86" i="1"/>
  <c r="L86" i="1"/>
  <c r="L110" i="1" s="1"/>
  <c r="M86" i="1"/>
  <c r="N86" i="1"/>
  <c r="N110" i="1" s="1"/>
  <c r="O86" i="1"/>
  <c r="P86" i="1"/>
  <c r="C87" i="1"/>
  <c r="D87" i="1"/>
  <c r="D111" i="1" s="1"/>
  <c r="E87" i="1"/>
  <c r="E111" i="1" s="1"/>
  <c r="F87" i="1"/>
  <c r="F111" i="1" s="1"/>
  <c r="G87" i="1"/>
  <c r="H87" i="1"/>
  <c r="H111" i="1" s="1"/>
  <c r="I87" i="1"/>
  <c r="I111" i="1" s="1"/>
  <c r="J87" i="1"/>
  <c r="J111" i="1" s="1"/>
  <c r="K87" i="1"/>
  <c r="L87" i="1"/>
  <c r="L111" i="1" s="1"/>
  <c r="M87" i="1"/>
  <c r="N87" i="1"/>
  <c r="N111" i="1" s="1"/>
  <c r="O87" i="1"/>
  <c r="P87" i="1"/>
  <c r="P111" i="1" s="1"/>
  <c r="C88" i="1"/>
  <c r="D88" i="1"/>
  <c r="E88" i="1"/>
  <c r="F88" i="1"/>
  <c r="F112" i="1" s="1"/>
  <c r="G88" i="1"/>
  <c r="G112" i="1" s="1"/>
  <c r="H88" i="1"/>
  <c r="H112" i="1" s="1"/>
  <c r="I88" i="1"/>
  <c r="J88" i="1"/>
  <c r="J112" i="1" s="1"/>
  <c r="K88" i="1"/>
  <c r="K112" i="1" s="1"/>
  <c r="L88" i="1"/>
  <c r="L112" i="1" s="1"/>
  <c r="M88" i="1"/>
  <c r="N88" i="1"/>
  <c r="N112" i="1" s="1"/>
  <c r="O88" i="1"/>
  <c r="P88" i="1"/>
  <c r="P112" i="1" s="1"/>
  <c r="C89" i="1"/>
  <c r="D89" i="1"/>
  <c r="D113" i="1" s="1"/>
  <c r="E89" i="1"/>
  <c r="F89" i="1"/>
  <c r="G89" i="1"/>
  <c r="H89" i="1"/>
  <c r="H113" i="1" s="1"/>
  <c r="I89" i="1"/>
  <c r="I113" i="1" s="1"/>
  <c r="J89" i="1"/>
  <c r="J113" i="1" s="1"/>
  <c r="K89" i="1"/>
  <c r="L89" i="1"/>
  <c r="L113" i="1" s="1"/>
  <c r="M89" i="1"/>
  <c r="M113" i="1" s="1"/>
  <c r="N89" i="1"/>
  <c r="N113" i="1" s="1"/>
  <c r="O89" i="1"/>
  <c r="P89" i="1"/>
  <c r="P113" i="1" s="1"/>
  <c r="C90" i="1"/>
  <c r="D90" i="1"/>
  <c r="D114" i="1" s="1"/>
  <c r="E90" i="1"/>
  <c r="F90" i="1"/>
  <c r="F114" i="1" s="1"/>
  <c r="G90" i="1"/>
  <c r="H90" i="1"/>
  <c r="I90" i="1"/>
  <c r="J90" i="1"/>
  <c r="J114" i="1" s="1"/>
  <c r="K90" i="1"/>
  <c r="K114" i="1" s="1"/>
  <c r="L90" i="1"/>
  <c r="L114" i="1" s="1"/>
  <c r="M90" i="1"/>
  <c r="N90" i="1"/>
  <c r="N114" i="1" s="1"/>
  <c r="O90" i="1"/>
  <c r="O114" i="1" s="1"/>
  <c r="P90" i="1"/>
  <c r="P114" i="1" s="1"/>
  <c r="C91" i="1"/>
  <c r="D91" i="1"/>
  <c r="D115" i="1" s="1"/>
  <c r="E91" i="1"/>
  <c r="F91" i="1"/>
  <c r="F115" i="1" s="1"/>
  <c r="G91" i="1"/>
  <c r="H91" i="1"/>
  <c r="H115" i="1" s="1"/>
  <c r="I91" i="1"/>
  <c r="J91" i="1"/>
  <c r="K91" i="1"/>
  <c r="L91" i="1"/>
  <c r="L115" i="1" s="1"/>
  <c r="M91" i="1"/>
  <c r="M115" i="1" s="1"/>
  <c r="N91" i="1"/>
  <c r="N115" i="1" s="1"/>
  <c r="O91" i="1"/>
  <c r="P91" i="1"/>
  <c r="P115" i="1" s="1"/>
  <c r="C92" i="1"/>
  <c r="C116" i="1" s="1"/>
  <c r="D92" i="1"/>
  <c r="D116" i="1" s="1"/>
  <c r="E92" i="1"/>
  <c r="F92" i="1"/>
  <c r="F116" i="1" s="1"/>
  <c r="G92" i="1"/>
  <c r="H92" i="1"/>
  <c r="H116" i="1" s="1"/>
  <c r="I92" i="1"/>
  <c r="J92" i="1"/>
  <c r="J116" i="1" s="1"/>
  <c r="K92" i="1"/>
  <c r="L92" i="1"/>
  <c r="M92" i="1"/>
  <c r="N92" i="1"/>
  <c r="N116" i="1" s="1"/>
  <c r="O92" i="1"/>
  <c r="O116" i="1" s="1"/>
  <c r="P92" i="1"/>
  <c r="P116" i="1" s="1"/>
  <c r="C93" i="1"/>
  <c r="D93" i="1"/>
  <c r="D117" i="1" s="1"/>
  <c r="E93" i="1"/>
  <c r="E117" i="1" s="1"/>
  <c r="F93" i="1"/>
  <c r="F117" i="1" s="1"/>
  <c r="G93" i="1"/>
  <c r="H93" i="1"/>
  <c r="H117" i="1" s="1"/>
  <c r="I93" i="1"/>
  <c r="J93" i="1"/>
  <c r="J117" i="1" s="1"/>
  <c r="K93" i="1"/>
  <c r="L93" i="1"/>
  <c r="L117" i="1" s="1"/>
  <c r="M93" i="1"/>
  <c r="N93" i="1"/>
  <c r="O93" i="1"/>
  <c r="P93" i="1"/>
  <c r="P117" i="1" s="1"/>
  <c r="C94" i="1"/>
  <c r="C118" i="1" s="1"/>
  <c r="D94" i="1"/>
  <c r="D118" i="1" s="1"/>
  <c r="E94" i="1"/>
  <c r="F94" i="1"/>
  <c r="F118" i="1" s="1"/>
  <c r="G94" i="1"/>
  <c r="G118" i="1" s="1"/>
  <c r="H94" i="1"/>
  <c r="H118" i="1" s="1"/>
  <c r="I94" i="1"/>
  <c r="J94" i="1"/>
  <c r="J118" i="1" s="1"/>
  <c r="K94" i="1"/>
  <c r="L94" i="1"/>
  <c r="L118" i="1" s="1"/>
  <c r="M94" i="1"/>
  <c r="N94" i="1"/>
  <c r="N118" i="1" s="1"/>
  <c r="O94" i="1"/>
  <c r="P94" i="1"/>
  <c r="D74" i="1"/>
  <c r="D98" i="1" s="1"/>
  <c r="E74" i="1"/>
  <c r="E98" i="1" s="1"/>
  <c r="F74" i="1"/>
  <c r="F98" i="1" s="1"/>
  <c r="G74" i="1"/>
  <c r="G98" i="1" s="1"/>
  <c r="H74" i="1"/>
  <c r="H98" i="1" s="1"/>
  <c r="I74" i="1"/>
  <c r="I98" i="1" s="1"/>
  <c r="J74" i="1"/>
  <c r="K74" i="1"/>
  <c r="L74" i="1"/>
  <c r="L98" i="1" s="1"/>
  <c r="M74" i="1"/>
  <c r="M98" i="1" s="1"/>
  <c r="N74" i="1"/>
  <c r="N98" i="1" s="1"/>
  <c r="O74" i="1"/>
  <c r="O98" i="1" s="1"/>
  <c r="P74" i="1"/>
  <c r="P98" i="1" s="1"/>
  <c r="C74" i="1"/>
  <c r="C98" i="1" s="1"/>
  <c r="C99" i="1"/>
  <c r="E99" i="1"/>
  <c r="G99" i="1"/>
  <c r="I99" i="1"/>
  <c r="J99" i="1"/>
  <c r="K99" i="1"/>
  <c r="O99" i="1"/>
  <c r="E100" i="1"/>
  <c r="G100" i="1"/>
  <c r="I100" i="1"/>
  <c r="K100" i="1"/>
  <c r="L100" i="1"/>
  <c r="M100" i="1"/>
  <c r="C101" i="1"/>
  <c r="G101" i="1"/>
  <c r="I101" i="1"/>
  <c r="K101" i="1"/>
  <c r="M101" i="1"/>
  <c r="N101" i="1"/>
  <c r="O101" i="1"/>
  <c r="E102" i="1"/>
  <c r="I102" i="1"/>
  <c r="K102" i="1"/>
  <c r="M102" i="1"/>
  <c r="O102" i="1"/>
  <c r="P102" i="1"/>
  <c r="C103" i="1"/>
  <c r="G103" i="1"/>
  <c r="K103" i="1"/>
  <c r="M103" i="1"/>
  <c r="O103" i="1"/>
  <c r="C104" i="1"/>
  <c r="D104" i="1"/>
  <c r="E104" i="1"/>
  <c r="I104" i="1"/>
  <c r="M104" i="1"/>
  <c r="O104" i="1"/>
  <c r="C105" i="1"/>
  <c r="E105" i="1"/>
  <c r="F105" i="1"/>
  <c r="G105" i="1"/>
  <c r="K105" i="1"/>
  <c r="O105" i="1"/>
  <c r="C106" i="1"/>
  <c r="E106" i="1"/>
  <c r="G106" i="1"/>
  <c r="H106" i="1"/>
  <c r="I106" i="1"/>
  <c r="M106" i="1"/>
  <c r="C107" i="1"/>
  <c r="E107" i="1"/>
  <c r="G107" i="1"/>
  <c r="I107" i="1"/>
  <c r="J107" i="1"/>
  <c r="K107" i="1"/>
  <c r="O107" i="1"/>
  <c r="E108" i="1"/>
  <c r="G108" i="1"/>
  <c r="I108" i="1"/>
  <c r="K108" i="1"/>
  <c r="L108" i="1"/>
  <c r="M108" i="1"/>
  <c r="C109" i="1"/>
  <c r="G109" i="1"/>
  <c r="I109" i="1"/>
  <c r="K109" i="1"/>
  <c r="M109" i="1"/>
  <c r="N109" i="1"/>
  <c r="O109" i="1"/>
  <c r="E110" i="1"/>
  <c r="I110" i="1"/>
  <c r="K110" i="1"/>
  <c r="M110" i="1"/>
  <c r="O110" i="1"/>
  <c r="P110" i="1"/>
  <c r="C111" i="1"/>
  <c r="G111" i="1"/>
  <c r="K111" i="1"/>
  <c r="M111" i="1"/>
  <c r="O111" i="1"/>
  <c r="C112" i="1"/>
  <c r="D112" i="1"/>
  <c r="E112" i="1"/>
  <c r="I112" i="1"/>
  <c r="M112" i="1"/>
  <c r="O112" i="1"/>
  <c r="C113" i="1"/>
  <c r="E113" i="1"/>
  <c r="F113" i="1"/>
  <c r="G113" i="1"/>
  <c r="K113" i="1"/>
  <c r="O113" i="1"/>
  <c r="C114" i="1"/>
  <c r="E114" i="1"/>
  <c r="G114" i="1"/>
  <c r="H114" i="1"/>
  <c r="I114" i="1"/>
  <c r="M114" i="1"/>
  <c r="C115" i="1"/>
  <c r="E115" i="1"/>
  <c r="G115" i="1"/>
  <c r="I115" i="1"/>
  <c r="J115" i="1"/>
  <c r="K115" i="1"/>
  <c r="O115" i="1"/>
  <c r="E116" i="1"/>
  <c r="G116" i="1"/>
  <c r="I116" i="1"/>
  <c r="K116" i="1"/>
  <c r="L116" i="1"/>
  <c r="M116" i="1"/>
  <c r="C117" i="1"/>
  <c r="G117" i="1"/>
  <c r="I117" i="1"/>
  <c r="K117" i="1"/>
  <c r="M117" i="1"/>
  <c r="N117" i="1"/>
  <c r="O117" i="1"/>
  <c r="E118" i="1"/>
  <c r="I118" i="1"/>
  <c r="K118" i="1"/>
  <c r="M118" i="1"/>
  <c r="O118" i="1"/>
  <c r="P118" i="1"/>
  <c r="J98" i="1"/>
  <c r="K98" i="1"/>
  <c r="B37" i="1"/>
  <c r="D42" i="1"/>
  <c r="E42" i="1"/>
  <c r="G42" i="1"/>
  <c r="H42" i="1"/>
  <c r="I42" i="1"/>
  <c r="K42" i="1"/>
  <c r="L42" i="1"/>
  <c r="M42" i="1"/>
  <c r="O42" i="1"/>
  <c r="P42" i="1"/>
  <c r="C42" i="1"/>
  <c r="B28" i="1"/>
  <c r="F42" i="1" s="1"/>
  <c r="F44" i="1" s="1"/>
  <c r="F46" i="1" s="1"/>
  <c r="F54" i="1" s="1"/>
  <c r="B29" i="1"/>
  <c r="F64" i="1" l="1"/>
  <c r="F62" i="1"/>
  <c r="F49" i="1"/>
  <c r="F51" i="1"/>
  <c r="F50" i="1"/>
  <c r="F53" i="1"/>
  <c r="F55" i="1"/>
  <c r="F57" i="1"/>
  <c r="F59" i="1"/>
  <c r="F61" i="1"/>
  <c r="F63" i="1"/>
  <c r="F65" i="1"/>
  <c r="F67" i="1"/>
  <c r="F47" i="1"/>
  <c r="F48" i="1"/>
  <c r="F60" i="1"/>
  <c r="F52" i="1"/>
  <c r="F66" i="1"/>
  <c r="F58" i="1"/>
  <c r="F56" i="1"/>
  <c r="N42" i="1"/>
  <c r="N44" i="1" s="1"/>
  <c r="N46" i="1" s="1"/>
  <c r="J42" i="1"/>
  <c r="J44" i="1" s="1"/>
  <c r="J46" i="1" s="1"/>
  <c r="C44" i="1"/>
  <c r="C46" i="1" s="1"/>
  <c r="M44" i="1"/>
  <c r="M46" i="1" s="1"/>
  <c r="I44" i="1"/>
  <c r="I46" i="1" s="1"/>
  <c r="E44" i="1"/>
  <c r="E46" i="1" s="1"/>
  <c r="P44" i="1"/>
  <c r="P46" i="1" s="1"/>
  <c r="L44" i="1"/>
  <c r="L46" i="1" s="1"/>
  <c r="H44" i="1"/>
  <c r="H46" i="1" s="1"/>
  <c r="D44" i="1"/>
  <c r="D46" i="1" s="1"/>
  <c r="O44" i="1"/>
  <c r="O46" i="1" s="1"/>
  <c r="K44" i="1"/>
  <c r="K46" i="1" s="1"/>
  <c r="G44" i="1"/>
  <c r="G46" i="1" s="1"/>
  <c r="B31" i="1"/>
  <c r="J49" i="1" l="1"/>
  <c r="J48" i="1"/>
  <c r="J51" i="1"/>
  <c r="J53" i="1"/>
  <c r="J55" i="1"/>
  <c r="J57" i="1"/>
  <c r="J59" i="1"/>
  <c r="J61" i="1"/>
  <c r="J63" i="1"/>
  <c r="J65" i="1"/>
  <c r="J67" i="1"/>
  <c r="J47" i="1"/>
  <c r="J60" i="1"/>
  <c r="J50" i="1"/>
  <c r="J54" i="1"/>
  <c r="J58" i="1"/>
  <c r="J52" i="1"/>
  <c r="J62" i="1"/>
  <c r="J56" i="1"/>
  <c r="J64" i="1"/>
  <c r="J66" i="1"/>
  <c r="N49" i="1"/>
  <c r="N48" i="1"/>
  <c r="N50" i="1"/>
  <c r="N51" i="1"/>
  <c r="N53" i="1"/>
  <c r="N55" i="1"/>
  <c r="N57" i="1"/>
  <c r="N59" i="1"/>
  <c r="N61" i="1"/>
  <c r="N63" i="1"/>
  <c r="N65" i="1"/>
  <c r="N67" i="1"/>
  <c r="N47" i="1"/>
  <c r="N62" i="1"/>
  <c r="N56" i="1"/>
  <c r="N54" i="1"/>
  <c r="N64" i="1"/>
  <c r="N52" i="1"/>
  <c r="N58" i="1"/>
  <c r="N66" i="1"/>
  <c r="N60" i="1"/>
  <c r="K50" i="1"/>
  <c r="K49" i="1"/>
  <c r="K52" i="1"/>
  <c r="K54" i="1"/>
  <c r="K56" i="1"/>
  <c r="K55" i="1"/>
  <c r="K48" i="1"/>
  <c r="K58" i="1"/>
  <c r="K63" i="1"/>
  <c r="K66" i="1"/>
  <c r="K51" i="1"/>
  <c r="K57" i="1"/>
  <c r="K60" i="1"/>
  <c r="K65" i="1"/>
  <c r="K53" i="1"/>
  <c r="K59" i="1"/>
  <c r="K62" i="1"/>
  <c r="K67" i="1"/>
  <c r="K61" i="1"/>
  <c r="K64" i="1"/>
  <c r="K47" i="1"/>
  <c r="L48" i="1"/>
  <c r="L50" i="1"/>
  <c r="L51" i="1"/>
  <c r="L49" i="1"/>
  <c r="L52" i="1"/>
  <c r="L54" i="1"/>
  <c r="L56" i="1"/>
  <c r="L58" i="1"/>
  <c r="L60" i="1"/>
  <c r="L62" i="1"/>
  <c r="L64" i="1"/>
  <c r="L66" i="1"/>
  <c r="L61" i="1"/>
  <c r="L47" i="1"/>
  <c r="L53" i="1"/>
  <c r="L55" i="1"/>
  <c r="L63" i="1"/>
  <c r="L57" i="1"/>
  <c r="L65" i="1"/>
  <c r="L59" i="1"/>
  <c r="L67" i="1"/>
  <c r="M48" i="1"/>
  <c r="M50" i="1"/>
  <c r="M51" i="1"/>
  <c r="M53" i="1"/>
  <c r="M55" i="1"/>
  <c r="M52" i="1"/>
  <c r="M56" i="1"/>
  <c r="M49" i="1"/>
  <c r="M54" i="1"/>
  <c r="M59" i="1"/>
  <c r="M64" i="1"/>
  <c r="M67" i="1"/>
  <c r="M57" i="1"/>
  <c r="M58" i="1"/>
  <c r="M61" i="1"/>
  <c r="M66" i="1"/>
  <c r="M47" i="1"/>
  <c r="M60" i="1"/>
  <c r="M63" i="1"/>
  <c r="M62" i="1"/>
  <c r="M65" i="1"/>
  <c r="O49" i="1"/>
  <c r="O52" i="1"/>
  <c r="O54" i="1"/>
  <c r="O56" i="1"/>
  <c r="O48" i="1"/>
  <c r="O50" i="1"/>
  <c r="O53" i="1"/>
  <c r="O57" i="1"/>
  <c r="O60" i="1"/>
  <c r="O65" i="1"/>
  <c r="O59" i="1"/>
  <c r="O62" i="1"/>
  <c r="O67" i="1"/>
  <c r="O66" i="1"/>
  <c r="O51" i="1"/>
  <c r="O55" i="1"/>
  <c r="O61" i="1"/>
  <c r="O64" i="1"/>
  <c r="O47" i="1"/>
  <c r="O58" i="1"/>
  <c r="O63" i="1"/>
  <c r="P48" i="1"/>
  <c r="P50" i="1"/>
  <c r="P51" i="1"/>
  <c r="P49" i="1"/>
  <c r="P52" i="1"/>
  <c r="P54" i="1"/>
  <c r="P56" i="1"/>
  <c r="P58" i="1"/>
  <c r="P60" i="1"/>
  <c r="P62" i="1"/>
  <c r="P64" i="1"/>
  <c r="P66" i="1"/>
  <c r="P53" i="1"/>
  <c r="P63" i="1"/>
  <c r="P47" i="1"/>
  <c r="P57" i="1"/>
  <c r="P65" i="1"/>
  <c r="P55" i="1"/>
  <c r="P61" i="1"/>
  <c r="P59" i="1"/>
  <c r="P67" i="1"/>
  <c r="C51" i="1"/>
  <c r="C48" i="1"/>
  <c r="C52" i="1"/>
  <c r="C54" i="1"/>
  <c r="C56" i="1"/>
  <c r="C50" i="1"/>
  <c r="C55" i="1"/>
  <c r="C47" i="1"/>
  <c r="C57" i="1"/>
  <c r="C59" i="1"/>
  <c r="C62" i="1"/>
  <c r="C67" i="1"/>
  <c r="C49" i="1"/>
  <c r="C61" i="1"/>
  <c r="C64" i="1"/>
  <c r="C60" i="1"/>
  <c r="C65" i="1"/>
  <c r="C58" i="1"/>
  <c r="C63" i="1"/>
  <c r="C66" i="1"/>
  <c r="C53" i="1"/>
  <c r="D48" i="1"/>
  <c r="D50" i="1"/>
  <c r="D49" i="1"/>
  <c r="D51" i="1"/>
  <c r="D52" i="1"/>
  <c r="D54" i="1"/>
  <c r="D56" i="1"/>
  <c r="D58" i="1"/>
  <c r="D60" i="1"/>
  <c r="D62" i="1"/>
  <c r="D64" i="1"/>
  <c r="D66" i="1"/>
  <c r="D53" i="1"/>
  <c r="D65" i="1"/>
  <c r="D47" i="1"/>
  <c r="D63" i="1"/>
  <c r="D57" i="1"/>
  <c r="D59" i="1"/>
  <c r="D67" i="1"/>
  <c r="D55" i="1"/>
  <c r="D61" i="1"/>
  <c r="E49" i="1"/>
  <c r="E53" i="1"/>
  <c r="E55" i="1"/>
  <c r="E57" i="1"/>
  <c r="E48" i="1"/>
  <c r="E51" i="1"/>
  <c r="E52" i="1"/>
  <c r="E56" i="1"/>
  <c r="E60" i="1"/>
  <c r="E63" i="1"/>
  <c r="E61" i="1"/>
  <c r="E54" i="1"/>
  <c r="E62" i="1"/>
  <c r="E65" i="1"/>
  <c r="E66" i="1"/>
  <c r="E47" i="1"/>
  <c r="E50" i="1"/>
  <c r="E59" i="1"/>
  <c r="E64" i="1"/>
  <c r="E67" i="1"/>
  <c r="E58" i="1"/>
  <c r="G48" i="1"/>
  <c r="G50" i="1"/>
  <c r="G52" i="1"/>
  <c r="G54" i="1"/>
  <c r="G56" i="1"/>
  <c r="G49" i="1"/>
  <c r="G53" i="1"/>
  <c r="G51" i="1"/>
  <c r="G61" i="1"/>
  <c r="G64" i="1"/>
  <c r="G47" i="1"/>
  <c r="G59" i="1"/>
  <c r="G62" i="1"/>
  <c r="G58" i="1"/>
  <c r="G63" i="1"/>
  <c r="G66" i="1"/>
  <c r="G57" i="1"/>
  <c r="G60" i="1"/>
  <c r="G65" i="1"/>
  <c r="G55" i="1"/>
  <c r="G67" i="1"/>
  <c r="H48" i="1"/>
  <c r="H50" i="1"/>
  <c r="H51" i="1"/>
  <c r="H52" i="1"/>
  <c r="H54" i="1"/>
  <c r="H56" i="1"/>
  <c r="H49" i="1"/>
  <c r="H58" i="1"/>
  <c r="H60" i="1"/>
  <c r="H62" i="1"/>
  <c r="H64" i="1"/>
  <c r="H66" i="1"/>
  <c r="H55" i="1"/>
  <c r="H59" i="1"/>
  <c r="H67" i="1"/>
  <c r="H53" i="1"/>
  <c r="H61" i="1"/>
  <c r="H47" i="1"/>
  <c r="H63" i="1"/>
  <c r="H57" i="1"/>
  <c r="H65" i="1"/>
  <c r="I49" i="1"/>
  <c r="I48" i="1"/>
  <c r="I51" i="1"/>
  <c r="I53" i="1"/>
  <c r="I55" i="1"/>
  <c r="I50" i="1"/>
  <c r="I54" i="1"/>
  <c r="I52" i="1"/>
  <c r="I57" i="1"/>
  <c r="I62" i="1"/>
  <c r="I65" i="1"/>
  <c r="I60" i="1"/>
  <c r="I56" i="1"/>
  <c r="I59" i="1"/>
  <c r="I64" i="1"/>
  <c r="I67" i="1"/>
  <c r="I63" i="1"/>
  <c r="I58" i="1"/>
  <c r="I61" i="1"/>
  <c r="I66" i="1"/>
  <c r="I47" i="1"/>
</calcChain>
</file>

<file path=xl/sharedStrings.xml><?xml version="1.0" encoding="utf-8"?>
<sst xmlns="http://schemas.openxmlformats.org/spreadsheetml/2006/main" count="25" uniqueCount="20">
  <si>
    <t>LABELS</t>
  </si>
  <si>
    <t>RPM</t>
  </si>
  <si>
    <t>PSI</t>
  </si>
  <si>
    <t>Charge Temp (°F)</t>
  </si>
  <si>
    <t>specific gas constant dry air ((J/(kg·K)))</t>
  </si>
  <si>
    <t>BASE air density (kg/m³)</t>
  </si>
  <si>
    <t>BARO (Pa)</t>
  </si>
  <si>
    <t>Charge Temp (K)</t>
  </si>
  <si>
    <t>BARO (inHg)</t>
  </si>
  <si>
    <t>Air density (kg/m³)</t>
  </si>
  <si>
    <t>Absolute (Pa)</t>
  </si>
  <si>
    <t>Boost (PSI)</t>
  </si>
  <si>
    <t>Engine Displacement (L)</t>
  </si>
  <si>
    <t>Number of cylinders (#)</t>
  </si>
  <si>
    <t>Air Mass per Cylinder (kg)</t>
  </si>
  <si>
    <t>Density of fuel (kg/L)</t>
  </si>
  <si>
    <t>Air to Fuel Ratio output</t>
  </si>
  <si>
    <t>Desired air to fuel ratio</t>
  </si>
  <si>
    <t>Density of fuel (kg/mm3)</t>
  </si>
  <si>
    <t>Fuel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</si>
</sst>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1" fontId="0" fillId="0" borderId="0" xfId="0" applyNumberFormat="1" applyBorder="1"/>
    <xf numFmtId="171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71" fontId="0" fillId="0" borderId="7" xfId="0" applyNumberFormat="1" applyBorder="1"/>
    <xf numFmtId="17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3617-D2A8-419F-91F2-CA2899321326}">
  <dimension ref="A1:P118"/>
  <sheetViews>
    <sheetView tabSelected="1" topLeftCell="A81" zoomScale="85" zoomScaleNormal="85" workbookViewId="0">
      <selection activeCell="I123" sqref="I123"/>
    </sheetView>
  </sheetViews>
  <sheetFormatPr defaultColWidth="9.5703125" defaultRowHeight="15" x14ac:dyDescent="0.25"/>
  <cols>
    <col min="1" max="1" width="35.85546875" bestFit="1" customWidth="1"/>
    <col min="2" max="16" width="12" bestFit="1" customWidth="1"/>
  </cols>
  <sheetData>
    <row r="1" spans="1:16" x14ac:dyDescent="0.25">
      <c r="A1" s="2" t="s">
        <v>0</v>
      </c>
      <c r="B1" s="2"/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"/>
      <c r="B2" s="2"/>
      <c r="C2">
        <v>0</v>
      </c>
      <c r="D2">
        <v>0.5</v>
      </c>
      <c r="E2">
        <v>1</v>
      </c>
      <c r="F2">
        <v>1.5</v>
      </c>
      <c r="G2">
        <v>2.5</v>
      </c>
      <c r="H2">
        <v>4.9000000000000004</v>
      </c>
      <c r="I2">
        <v>7.4</v>
      </c>
      <c r="J2">
        <v>9.8000000000000007</v>
      </c>
      <c r="K2">
        <v>14.7</v>
      </c>
      <c r="L2">
        <v>19.600000000000001</v>
      </c>
      <c r="M2">
        <v>21.6</v>
      </c>
      <c r="N2">
        <v>30</v>
      </c>
      <c r="O2">
        <v>35</v>
      </c>
      <c r="P2">
        <v>37</v>
      </c>
    </row>
    <row r="3" spans="1:16" x14ac:dyDescent="0.25">
      <c r="A3" s="2" t="s">
        <v>1</v>
      </c>
      <c r="B3">
        <v>475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 x14ac:dyDescent="0.25">
      <c r="A4" s="2"/>
      <c r="B4">
        <v>500</v>
      </c>
      <c r="C4" s="3">
        <v>62.975544999999997</v>
      </c>
      <c r="D4" s="3">
        <v>72.418480000000002</v>
      </c>
      <c r="E4" s="3">
        <v>77.309783999999993</v>
      </c>
      <c r="F4" s="3">
        <v>85.190218999999999</v>
      </c>
      <c r="G4" s="3">
        <v>99.592393000000001</v>
      </c>
      <c r="H4" s="3">
        <v>99.592393000000001</v>
      </c>
      <c r="I4" s="3">
        <v>99.592393000000001</v>
      </c>
      <c r="J4" s="3">
        <v>99.592393000000001</v>
      </c>
      <c r="K4" s="3">
        <v>99.592393000000001</v>
      </c>
      <c r="L4" s="3">
        <v>99.592393000000001</v>
      </c>
      <c r="M4" s="3">
        <v>99.592393000000001</v>
      </c>
      <c r="N4" s="3">
        <v>144.97282899999999</v>
      </c>
      <c r="O4" s="3">
        <v>144.97282899999999</v>
      </c>
      <c r="P4" s="3">
        <v>144.97282899999999</v>
      </c>
    </row>
    <row r="5" spans="1:16" x14ac:dyDescent="0.25">
      <c r="A5" s="2"/>
      <c r="B5">
        <v>650</v>
      </c>
      <c r="C5" s="3">
        <v>59.986414000000003</v>
      </c>
      <c r="D5" s="3">
        <v>69.972828000000007</v>
      </c>
      <c r="E5" s="3">
        <v>83.016306</v>
      </c>
      <c r="F5" s="3">
        <v>89.605980000000002</v>
      </c>
      <c r="G5" s="3">
        <v>97.486414999999994</v>
      </c>
      <c r="H5" s="3">
        <v>108.016307</v>
      </c>
      <c r="I5" s="3">
        <v>116.983698</v>
      </c>
      <c r="J5" s="3">
        <v>124.796198</v>
      </c>
      <c r="K5" s="3">
        <v>130.02717699999999</v>
      </c>
      <c r="L5" s="3">
        <v>144.97282899999999</v>
      </c>
      <c r="M5" s="3">
        <v>144.97282899999999</v>
      </c>
      <c r="N5" s="3">
        <v>144.97282899999999</v>
      </c>
      <c r="O5" s="3">
        <v>144.97282899999999</v>
      </c>
      <c r="P5" s="3">
        <v>144.97282899999999</v>
      </c>
    </row>
    <row r="6" spans="1:16" x14ac:dyDescent="0.25">
      <c r="A6" s="2"/>
      <c r="B6">
        <v>750</v>
      </c>
      <c r="C6" s="3">
        <v>55.978262000000001</v>
      </c>
      <c r="D6" s="3">
        <v>69.972828000000007</v>
      </c>
      <c r="E6" s="3">
        <v>72.010870999999995</v>
      </c>
      <c r="F6" s="3">
        <v>83.016306</v>
      </c>
      <c r="G6" s="3">
        <v>100.00000199999999</v>
      </c>
      <c r="H6" s="3">
        <v>108.49185</v>
      </c>
      <c r="I6" s="3">
        <v>116.71195899999999</v>
      </c>
      <c r="J6" s="3">
        <v>123.097829</v>
      </c>
      <c r="K6" s="3">
        <v>130.02717699999999</v>
      </c>
      <c r="L6" s="3">
        <v>144.97282899999999</v>
      </c>
      <c r="M6" s="3">
        <v>144.97282899999999</v>
      </c>
      <c r="N6" s="3">
        <v>144.97282899999999</v>
      </c>
      <c r="O6" s="3">
        <v>144.97282899999999</v>
      </c>
      <c r="P6" s="3">
        <v>144.97282899999999</v>
      </c>
    </row>
    <row r="7" spans="1:16" x14ac:dyDescent="0.25">
      <c r="A7" s="2"/>
      <c r="B7">
        <v>1000</v>
      </c>
      <c r="C7" s="3">
        <v>55.027175</v>
      </c>
      <c r="D7" s="3">
        <v>69.972828000000007</v>
      </c>
      <c r="E7" s="3">
        <v>70.991849000000002</v>
      </c>
      <c r="F7" s="3">
        <v>75.000001999999995</v>
      </c>
      <c r="G7" s="3">
        <v>90.013588999999996</v>
      </c>
      <c r="H7" s="3">
        <v>105.027176</v>
      </c>
      <c r="I7" s="3">
        <v>119.021742</v>
      </c>
      <c r="J7" s="3">
        <v>130.91032899999999</v>
      </c>
      <c r="K7" s="3">
        <v>130.02717699999999</v>
      </c>
      <c r="L7" s="3">
        <v>144.97282899999999</v>
      </c>
      <c r="M7" s="3">
        <v>144.97282899999999</v>
      </c>
      <c r="N7" s="3">
        <v>144.97282899999999</v>
      </c>
      <c r="O7" s="3">
        <v>144.97282899999999</v>
      </c>
      <c r="P7" s="3">
        <v>144.97282899999999</v>
      </c>
    </row>
    <row r="8" spans="1:16" x14ac:dyDescent="0.25">
      <c r="A8" s="2"/>
      <c r="B8">
        <v>1200</v>
      </c>
      <c r="C8" s="3">
        <v>55.027175</v>
      </c>
      <c r="D8" s="3">
        <v>69.972828000000007</v>
      </c>
      <c r="E8" s="3">
        <v>70.991849000000002</v>
      </c>
      <c r="F8" s="3">
        <v>72.010870999999995</v>
      </c>
      <c r="G8" s="3">
        <v>76.970110000000005</v>
      </c>
      <c r="H8" s="3">
        <v>94.972828000000007</v>
      </c>
      <c r="I8" s="3">
        <v>109.98641499999999</v>
      </c>
      <c r="J8" s="3">
        <v>119.633155</v>
      </c>
      <c r="K8" s="3">
        <v>132.13315499999999</v>
      </c>
      <c r="L8" s="3">
        <v>140.421199</v>
      </c>
      <c r="M8" s="3">
        <v>144.97282899999999</v>
      </c>
      <c r="N8" s="3">
        <v>144.97282899999999</v>
      </c>
      <c r="O8" s="3">
        <v>144.97282899999999</v>
      </c>
      <c r="P8" s="3">
        <v>144.97282899999999</v>
      </c>
    </row>
    <row r="9" spans="1:16" x14ac:dyDescent="0.25">
      <c r="A9" s="2"/>
      <c r="B9">
        <v>1300</v>
      </c>
      <c r="C9" s="3">
        <v>55.027175</v>
      </c>
      <c r="D9" s="3">
        <v>62.975544999999997</v>
      </c>
      <c r="E9" s="3">
        <v>72.010870999999995</v>
      </c>
      <c r="F9" s="3">
        <v>72.010870999999995</v>
      </c>
      <c r="G9" s="3">
        <v>76.019023000000004</v>
      </c>
      <c r="H9" s="3">
        <v>91.032611000000003</v>
      </c>
      <c r="I9" s="3">
        <v>105.027176</v>
      </c>
      <c r="J9" s="3">
        <v>119.972829</v>
      </c>
      <c r="K9" s="3">
        <v>130.02717699999999</v>
      </c>
      <c r="L9" s="3">
        <v>139.19837200000001</v>
      </c>
      <c r="M9" s="3">
        <v>144.97282899999999</v>
      </c>
      <c r="N9" s="3">
        <v>144.97282899999999</v>
      </c>
      <c r="O9" s="3">
        <v>144.97282899999999</v>
      </c>
      <c r="P9" s="3">
        <v>144.97282899999999</v>
      </c>
    </row>
    <row r="10" spans="1:16" x14ac:dyDescent="0.25">
      <c r="A10" s="2"/>
      <c r="B10">
        <v>1400</v>
      </c>
      <c r="C10" s="3">
        <v>55.027175</v>
      </c>
      <c r="D10" s="3">
        <v>62.975544999999997</v>
      </c>
      <c r="E10" s="3">
        <v>70.991849000000002</v>
      </c>
      <c r="F10" s="3">
        <v>73.980980000000002</v>
      </c>
      <c r="G10" s="3">
        <v>75.000001999999995</v>
      </c>
      <c r="H10" s="3">
        <v>87.975544999999997</v>
      </c>
      <c r="I10" s="3">
        <v>100.00000199999999</v>
      </c>
      <c r="J10" s="3">
        <v>113.994568</v>
      </c>
      <c r="K10" s="3">
        <v>127.989133</v>
      </c>
      <c r="L10" s="3">
        <v>139.67391599999999</v>
      </c>
      <c r="M10" s="3">
        <v>144.97282899999999</v>
      </c>
      <c r="N10" s="3">
        <v>144.97282899999999</v>
      </c>
      <c r="O10" s="3">
        <v>144.97282899999999</v>
      </c>
      <c r="P10" s="3">
        <v>144.97282899999999</v>
      </c>
    </row>
    <row r="11" spans="1:16" x14ac:dyDescent="0.25">
      <c r="A11" s="2"/>
      <c r="B11">
        <v>1600</v>
      </c>
      <c r="C11" s="3">
        <v>55.027175</v>
      </c>
      <c r="D11" s="3">
        <v>62.975544999999997</v>
      </c>
      <c r="E11" s="3">
        <v>70.991849000000002</v>
      </c>
      <c r="F11" s="3">
        <v>72.010870999999995</v>
      </c>
      <c r="G11" s="3">
        <v>73.029893000000001</v>
      </c>
      <c r="H11" s="3">
        <v>84.986414999999994</v>
      </c>
      <c r="I11" s="3">
        <v>94.972828000000007</v>
      </c>
      <c r="J11" s="3">
        <v>111.005437</v>
      </c>
      <c r="K11" s="3">
        <v>122.01087200000001</v>
      </c>
      <c r="L11" s="3">
        <v>137.97554600000001</v>
      </c>
      <c r="M11" s="3">
        <v>144.97282899999999</v>
      </c>
      <c r="N11" s="3">
        <v>144.97282899999999</v>
      </c>
      <c r="O11" s="3">
        <v>144.97282899999999</v>
      </c>
      <c r="P11" s="3">
        <v>144.97282899999999</v>
      </c>
    </row>
    <row r="12" spans="1:16" x14ac:dyDescent="0.25">
      <c r="A12" s="2"/>
      <c r="B12">
        <v>1800</v>
      </c>
      <c r="C12" s="3">
        <v>55.027175</v>
      </c>
      <c r="D12" s="3">
        <v>62.024458000000003</v>
      </c>
      <c r="E12" s="3">
        <v>68.002718999999999</v>
      </c>
      <c r="F12" s="3">
        <v>69.972828000000007</v>
      </c>
      <c r="G12" s="3">
        <v>75.000001999999995</v>
      </c>
      <c r="H12" s="3">
        <v>83.016306</v>
      </c>
      <c r="I12" s="3">
        <v>91.983698000000004</v>
      </c>
      <c r="J12" s="3">
        <v>101.970111</v>
      </c>
      <c r="K12" s="3">
        <v>119.021742</v>
      </c>
      <c r="L12" s="3">
        <v>129.00815499999999</v>
      </c>
      <c r="M12" s="3">
        <v>144.97282899999999</v>
      </c>
      <c r="N12" s="3">
        <v>144.97282899999999</v>
      </c>
      <c r="O12" s="3">
        <v>144.97282899999999</v>
      </c>
      <c r="P12" s="3">
        <v>144.97282899999999</v>
      </c>
    </row>
    <row r="13" spans="1:16" x14ac:dyDescent="0.25">
      <c r="A13" s="2"/>
      <c r="B13">
        <v>2000</v>
      </c>
      <c r="C13" s="3">
        <v>49.796196999999999</v>
      </c>
      <c r="D13" s="3">
        <v>52.989131999999998</v>
      </c>
      <c r="E13" s="3">
        <v>59.986414000000003</v>
      </c>
      <c r="F13" s="3">
        <v>65.013587999999999</v>
      </c>
      <c r="G13" s="3">
        <v>69.972828000000007</v>
      </c>
      <c r="H13" s="3">
        <v>81.997283999999993</v>
      </c>
      <c r="I13" s="3">
        <v>91.032611000000003</v>
      </c>
      <c r="J13" s="3">
        <v>101.019024</v>
      </c>
      <c r="K13" s="3">
        <v>116.032611</v>
      </c>
      <c r="L13" s="3">
        <v>125.883155</v>
      </c>
      <c r="M13" s="3">
        <v>144.97282899999999</v>
      </c>
      <c r="N13" s="3">
        <v>144.97282899999999</v>
      </c>
      <c r="O13" s="3">
        <v>144.97282899999999</v>
      </c>
      <c r="P13" s="3">
        <v>144.97282899999999</v>
      </c>
    </row>
    <row r="14" spans="1:16" x14ac:dyDescent="0.25">
      <c r="A14" s="2"/>
      <c r="B14">
        <v>2200</v>
      </c>
      <c r="C14" s="3">
        <v>48.233696999999999</v>
      </c>
      <c r="D14" s="3">
        <v>50.611414000000003</v>
      </c>
      <c r="E14" s="3">
        <v>54.415762000000001</v>
      </c>
      <c r="F14" s="3">
        <v>57.269022999999997</v>
      </c>
      <c r="G14" s="3">
        <v>66.983697000000006</v>
      </c>
      <c r="H14" s="3">
        <v>80.027175999999997</v>
      </c>
      <c r="I14" s="3">
        <v>90.013588999999996</v>
      </c>
      <c r="J14" s="3">
        <v>100.00000199999999</v>
      </c>
      <c r="K14" s="3">
        <v>113.994568</v>
      </c>
      <c r="L14" s="3">
        <v>124.932068</v>
      </c>
      <c r="M14" s="3">
        <v>144.97282899999999</v>
      </c>
      <c r="N14" s="3">
        <v>144.97282899999999</v>
      </c>
      <c r="O14" s="3">
        <v>144.97282899999999</v>
      </c>
      <c r="P14" s="3">
        <v>144.97282899999999</v>
      </c>
    </row>
    <row r="15" spans="1:16" x14ac:dyDescent="0.25">
      <c r="A15" s="2"/>
      <c r="B15">
        <v>2400</v>
      </c>
      <c r="C15" s="3">
        <v>45.380436000000003</v>
      </c>
      <c r="D15" s="3">
        <v>48.709240000000001</v>
      </c>
      <c r="E15" s="3">
        <v>53.804349000000002</v>
      </c>
      <c r="F15" s="3">
        <v>57.269022999999997</v>
      </c>
      <c r="G15" s="3">
        <v>62.567936000000003</v>
      </c>
      <c r="H15" s="3">
        <v>75.000001999999995</v>
      </c>
      <c r="I15" s="3">
        <v>87.975544999999997</v>
      </c>
      <c r="J15" s="3">
        <v>97.010872000000006</v>
      </c>
      <c r="K15" s="3">
        <v>112.50000199999999</v>
      </c>
      <c r="L15" s="3">
        <v>123.980981</v>
      </c>
      <c r="M15" s="3">
        <v>144.97282899999999</v>
      </c>
      <c r="N15" s="3">
        <v>144.97282899999999</v>
      </c>
      <c r="O15" s="3">
        <v>144.97282899999999</v>
      </c>
      <c r="P15" s="3">
        <v>144.97282899999999</v>
      </c>
    </row>
    <row r="16" spans="1:16" x14ac:dyDescent="0.25">
      <c r="A16" s="2"/>
      <c r="B16">
        <v>2500</v>
      </c>
      <c r="C16" s="3">
        <v>43.817936000000003</v>
      </c>
      <c r="D16" s="3">
        <v>45.923914000000003</v>
      </c>
      <c r="E16" s="3">
        <v>52.173914000000003</v>
      </c>
      <c r="F16" s="3">
        <v>54.687500999999997</v>
      </c>
      <c r="G16" s="3">
        <v>60.529893000000001</v>
      </c>
      <c r="H16" s="3">
        <v>68.070654000000005</v>
      </c>
      <c r="I16" s="3">
        <v>83.016306</v>
      </c>
      <c r="J16" s="3">
        <v>94.972828000000007</v>
      </c>
      <c r="K16" s="3">
        <v>112.02445899999999</v>
      </c>
      <c r="L16" s="3">
        <v>123.505437</v>
      </c>
      <c r="M16" s="3">
        <v>144.97282899999999</v>
      </c>
      <c r="N16" s="3">
        <v>144.97282899999999</v>
      </c>
      <c r="O16" s="3">
        <v>144.97282899999999</v>
      </c>
      <c r="P16" s="3">
        <v>144.97282899999999</v>
      </c>
    </row>
    <row r="17" spans="1:16" x14ac:dyDescent="0.25">
      <c r="A17" s="2"/>
      <c r="B17">
        <v>2600</v>
      </c>
      <c r="C17" s="3">
        <v>44.429349000000002</v>
      </c>
      <c r="D17" s="3">
        <v>44.429349000000002</v>
      </c>
      <c r="E17" s="3">
        <v>49.116849000000002</v>
      </c>
      <c r="F17" s="3">
        <v>52.717391999999997</v>
      </c>
      <c r="G17" s="3">
        <v>58.016306</v>
      </c>
      <c r="H17" s="3">
        <v>66.576087999999999</v>
      </c>
      <c r="I17" s="3">
        <v>76.019023000000004</v>
      </c>
      <c r="J17" s="3">
        <v>87.975544999999997</v>
      </c>
      <c r="K17" s="3">
        <v>111.005437</v>
      </c>
      <c r="L17" s="3">
        <v>123.029894</v>
      </c>
      <c r="M17" s="3">
        <v>144.97282899999999</v>
      </c>
      <c r="N17" s="3">
        <v>144.97282899999999</v>
      </c>
      <c r="O17" s="3">
        <v>144.97282899999999</v>
      </c>
      <c r="P17" s="3">
        <v>144.97282899999999</v>
      </c>
    </row>
    <row r="18" spans="1:16" x14ac:dyDescent="0.25">
      <c r="A18" s="2"/>
      <c r="B18">
        <v>2700</v>
      </c>
      <c r="C18" s="3">
        <v>44.769022999999997</v>
      </c>
      <c r="D18" s="3">
        <v>44.769022999999997</v>
      </c>
      <c r="E18" s="3">
        <v>46.807065999999999</v>
      </c>
      <c r="F18" s="3">
        <v>48.573371000000002</v>
      </c>
      <c r="G18" s="3">
        <v>53.804349000000002</v>
      </c>
      <c r="H18" s="3">
        <v>63.790762000000001</v>
      </c>
      <c r="I18" s="3">
        <v>74.184783999999993</v>
      </c>
      <c r="J18" s="3">
        <v>83.695654000000005</v>
      </c>
      <c r="K18" s="3">
        <v>105.978263</v>
      </c>
      <c r="L18" s="3">
        <v>122.48641600000001</v>
      </c>
      <c r="M18" s="3">
        <v>144.97282899999999</v>
      </c>
      <c r="N18" s="3">
        <v>144.97282899999999</v>
      </c>
      <c r="O18" s="3">
        <v>144.97282899999999</v>
      </c>
      <c r="P18" s="3">
        <v>144.97282899999999</v>
      </c>
    </row>
    <row r="19" spans="1:16" x14ac:dyDescent="0.25">
      <c r="A19" s="2"/>
      <c r="B19">
        <v>2800</v>
      </c>
      <c r="C19" s="3">
        <v>45.380436000000003</v>
      </c>
      <c r="D19" s="3">
        <v>45.380436000000003</v>
      </c>
      <c r="E19" s="3">
        <v>46.127718000000002</v>
      </c>
      <c r="F19" s="3">
        <v>46.875000999999997</v>
      </c>
      <c r="G19" s="3">
        <v>50.000000999999997</v>
      </c>
      <c r="H19" s="3">
        <v>57.133153</v>
      </c>
      <c r="I19" s="3">
        <v>68.478262000000001</v>
      </c>
      <c r="J19" s="3">
        <v>79.483697000000006</v>
      </c>
      <c r="K19" s="3">
        <v>101.970111</v>
      </c>
      <c r="L19" s="3">
        <v>120.92391600000001</v>
      </c>
      <c r="M19" s="3">
        <v>144.97282899999999</v>
      </c>
      <c r="N19" s="3">
        <v>144.97282899999999</v>
      </c>
      <c r="O19" s="3">
        <v>144.97282899999999</v>
      </c>
      <c r="P19" s="3">
        <v>144.97282899999999</v>
      </c>
    </row>
    <row r="20" spans="1:16" x14ac:dyDescent="0.25">
      <c r="A20" s="2"/>
      <c r="B20">
        <v>3000</v>
      </c>
      <c r="C20" s="3">
        <v>45.312500999999997</v>
      </c>
      <c r="D20" s="3">
        <v>45.312500999999997</v>
      </c>
      <c r="E20" s="3">
        <v>45.312500999999997</v>
      </c>
      <c r="F20" s="3">
        <v>45.312500999999997</v>
      </c>
      <c r="G20" s="3">
        <v>47.622284000000001</v>
      </c>
      <c r="H20" s="3">
        <v>53.804349000000002</v>
      </c>
      <c r="I20" s="3">
        <v>66.168480000000002</v>
      </c>
      <c r="J20" s="3">
        <v>76.086957999999996</v>
      </c>
      <c r="K20" s="3">
        <v>95.584241000000006</v>
      </c>
      <c r="L20" s="3">
        <v>115.013589</v>
      </c>
      <c r="M20" s="3">
        <v>144.97282899999999</v>
      </c>
      <c r="N20" s="3">
        <v>144.97282899999999</v>
      </c>
      <c r="O20" s="3">
        <v>144.97282899999999</v>
      </c>
      <c r="P20" s="3">
        <v>144.97282899999999</v>
      </c>
    </row>
    <row r="21" spans="1:16" x14ac:dyDescent="0.25">
      <c r="A21" s="2"/>
      <c r="B21">
        <v>3250</v>
      </c>
      <c r="C21" s="3">
        <v>45.516305000000003</v>
      </c>
      <c r="D21" s="3">
        <v>45.516305000000003</v>
      </c>
      <c r="E21" s="3">
        <v>45.516305000000003</v>
      </c>
      <c r="F21" s="3">
        <v>45.516305000000003</v>
      </c>
      <c r="G21" s="3">
        <v>45.516305000000003</v>
      </c>
      <c r="H21" s="3">
        <v>45.516305000000003</v>
      </c>
      <c r="I21" s="3">
        <v>54.008153</v>
      </c>
      <c r="J21" s="3">
        <v>74.592393000000001</v>
      </c>
      <c r="K21" s="3">
        <v>94.972828000000007</v>
      </c>
      <c r="L21" s="3">
        <v>111.005437</v>
      </c>
      <c r="M21" s="3">
        <v>144.97282899999999</v>
      </c>
      <c r="N21" s="3">
        <v>144.97282899999999</v>
      </c>
      <c r="O21" s="3">
        <v>144.97282899999999</v>
      </c>
      <c r="P21" s="3">
        <v>144.97282899999999</v>
      </c>
    </row>
    <row r="22" spans="1:16" x14ac:dyDescent="0.25">
      <c r="A22" s="2"/>
      <c r="B22">
        <v>3800</v>
      </c>
      <c r="C22" s="3">
        <v>44.972827000000002</v>
      </c>
      <c r="D22" s="3">
        <v>44.972827000000002</v>
      </c>
      <c r="E22" s="3">
        <v>44.972827000000002</v>
      </c>
      <c r="F22" s="3">
        <v>44.972827000000002</v>
      </c>
      <c r="G22" s="3">
        <v>44.972827000000002</v>
      </c>
      <c r="H22" s="3">
        <v>44.972827000000002</v>
      </c>
      <c r="I22" s="3">
        <v>50.475544999999997</v>
      </c>
      <c r="J22" s="3">
        <v>72.690218999999999</v>
      </c>
      <c r="K22" s="3">
        <v>84.986414999999994</v>
      </c>
      <c r="L22" s="3">
        <v>91.983698000000004</v>
      </c>
      <c r="M22" s="3">
        <v>101.290763</v>
      </c>
      <c r="N22" s="3">
        <v>101.290763</v>
      </c>
      <c r="O22" s="3">
        <v>101.290763</v>
      </c>
      <c r="P22" s="3">
        <v>144.97282899999999</v>
      </c>
    </row>
    <row r="23" spans="1:16" x14ac:dyDescent="0.25">
      <c r="A23" s="2"/>
      <c r="B23">
        <v>4200</v>
      </c>
      <c r="C23" s="3">
        <v>44.972827000000002</v>
      </c>
      <c r="D23" s="3">
        <v>44.972827000000002</v>
      </c>
      <c r="E23" s="3">
        <v>44.972827000000002</v>
      </c>
      <c r="F23" s="3">
        <v>44.972827000000002</v>
      </c>
      <c r="G23" s="3">
        <v>44.972827000000002</v>
      </c>
      <c r="H23" s="3">
        <v>44.972827000000002</v>
      </c>
      <c r="I23" s="3">
        <v>69.497283999999993</v>
      </c>
      <c r="J23" s="3">
        <v>72.690218999999999</v>
      </c>
      <c r="K23" s="3">
        <v>83.967393000000001</v>
      </c>
      <c r="L23" s="3">
        <v>91.983698000000004</v>
      </c>
      <c r="M23" s="3">
        <v>70.176631999999998</v>
      </c>
      <c r="N23" s="3">
        <v>70.176631999999998</v>
      </c>
      <c r="O23" s="3">
        <v>70.176631999999998</v>
      </c>
      <c r="P23" s="3">
        <v>70.176631999999998</v>
      </c>
    </row>
    <row r="25" spans="1:16" x14ac:dyDescent="0.25">
      <c r="A25" t="s">
        <v>8</v>
      </c>
      <c r="B25">
        <v>27</v>
      </c>
    </row>
    <row r="26" spans="1:16" x14ac:dyDescent="0.25">
      <c r="A26" t="s">
        <v>3</v>
      </c>
      <c r="B26">
        <v>200</v>
      </c>
    </row>
    <row r="28" spans="1:16" x14ac:dyDescent="0.25">
      <c r="A28" t="s">
        <v>6</v>
      </c>
      <c r="B28">
        <f>B25*3386.39</f>
        <v>91432.53</v>
      </c>
    </row>
    <row r="29" spans="1:16" x14ac:dyDescent="0.25">
      <c r="A29" t="s">
        <v>7</v>
      </c>
      <c r="B29">
        <f>CONVERT(B26,"F","K")</f>
        <v>366.48333333333329</v>
      </c>
    </row>
    <row r="30" spans="1:16" x14ac:dyDescent="0.25">
      <c r="A30" t="s">
        <v>4</v>
      </c>
      <c r="B30">
        <v>287.05799999999999</v>
      </c>
    </row>
    <row r="31" spans="1:16" x14ac:dyDescent="0.25">
      <c r="A31" t="s">
        <v>5</v>
      </c>
      <c r="B31">
        <f>B28/($B$30*$B$29)</f>
        <v>0.86911421576413095</v>
      </c>
    </row>
    <row r="33" spans="1:16" x14ac:dyDescent="0.25">
      <c r="A33" t="s">
        <v>12</v>
      </c>
      <c r="B33">
        <v>5.9</v>
      </c>
    </row>
    <row r="34" spans="1:16" x14ac:dyDescent="0.25">
      <c r="A34" t="s">
        <v>13</v>
      </c>
      <c r="B34">
        <v>6</v>
      </c>
    </row>
    <row r="36" spans="1:16" x14ac:dyDescent="0.25">
      <c r="A36" t="s">
        <v>15</v>
      </c>
      <c r="B36">
        <v>0.83199999999999996</v>
      </c>
    </row>
    <row r="37" spans="1:16" x14ac:dyDescent="0.25">
      <c r="A37" t="s">
        <v>18</v>
      </c>
      <c r="B37">
        <f>Density_of_fuel__kg_L*10^-6</f>
        <v>8.3199999999999993E-7</v>
      </c>
    </row>
    <row r="38" spans="1:16" ht="15.75" thickBot="1" x14ac:dyDescent="0.3"/>
    <row r="39" spans="1:16" x14ac:dyDescent="0.25">
      <c r="A39" s="4" t="s">
        <v>16</v>
      </c>
      <c r="B39" s="5"/>
      <c r="C39" s="6" t="s">
        <v>11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</row>
    <row r="40" spans="1:16" x14ac:dyDescent="0.25">
      <c r="A40" s="8"/>
      <c r="B40" s="9"/>
      <c r="C40" s="10">
        <v>0</v>
      </c>
      <c r="D40" s="10">
        <v>0.5</v>
      </c>
      <c r="E40" s="10">
        <v>1</v>
      </c>
      <c r="F40" s="10">
        <v>1.5</v>
      </c>
      <c r="G40" s="10">
        <v>2.5</v>
      </c>
      <c r="H40" s="10">
        <v>4.9000000000000004</v>
      </c>
      <c r="I40" s="10">
        <v>7.4</v>
      </c>
      <c r="J40" s="10">
        <v>9.8000000000000007</v>
      </c>
      <c r="K40" s="10">
        <v>14.7</v>
      </c>
      <c r="L40" s="10">
        <v>19.600000000000001</v>
      </c>
      <c r="M40" s="10">
        <v>21.6</v>
      </c>
      <c r="N40" s="10">
        <v>30</v>
      </c>
      <c r="O40" s="10">
        <v>35</v>
      </c>
      <c r="P40" s="11">
        <v>37</v>
      </c>
    </row>
    <row r="41" spans="1:16" x14ac:dyDescent="0.25">
      <c r="A41" s="8"/>
      <c r="B41" s="9"/>
      <c r="C41" s="12" t="s">
        <v>10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</row>
    <row r="42" spans="1:16" x14ac:dyDescent="0.25">
      <c r="A42" s="8"/>
      <c r="B42" s="9"/>
      <c r="C42" s="10">
        <f>BARO__Pa+CONVERT(C40,"psi","Pa")</f>
        <v>91432.53</v>
      </c>
      <c r="D42" s="10">
        <f>BARO__Pa+CONVERT(D40,"psi","Pa")</f>
        <v>94879.908646584183</v>
      </c>
      <c r="E42" s="10">
        <f>BARO__Pa+CONVERT(E40,"psi","Pa")</f>
        <v>98327.287293168367</v>
      </c>
      <c r="F42" s="10">
        <f>BARO__Pa+CONVERT(F40,"psi","Pa")</f>
        <v>101774.66593975254</v>
      </c>
      <c r="G42" s="10">
        <f>BARO__Pa+CONVERT(G40,"psi","Pa")</f>
        <v>108669.4232329209</v>
      </c>
      <c r="H42" s="10">
        <f>BARO__Pa+CONVERT(H40,"psi","Pa")</f>
        <v>125216.84073652497</v>
      </c>
      <c r="I42" s="10">
        <f>BARO__Pa+CONVERT(I40,"psi","Pa")</f>
        <v>142453.73396944586</v>
      </c>
      <c r="J42" s="10">
        <f>BARO__Pa+CONVERT(J40,"psi","Pa")</f>
        <v>159001.15147304995</v>
      </c>
      <c r="K42" s="10">
        <f>BARO__Pa+CONVERT(K40,"psi","Pa")</f>
        <v>192785.46220957491</v>
      </c>
      <c r="L42" s="10">
        <f>BARO__Pa+CONVERT(L40,"psi","Pa")</f>
        <v>226569.7729460999</v>
      </c>
      <c r="M42" s="10">
        <f>BARO__Pa+CONVERT(M40,"psi","Pa")</f>
        <v>240359.28753243663</v>
      </c>
      <c r="N42" s="10">
        <f>BARO__Pa+CONVERT(N40,"psi","Pa")</f>
        <v>298275.24879505084</v>
      </c>
      <c r="O42" s="10">
        <f>BARO__Pa+CONVERT(O40,"psi","Pa")</f>
        <v>332749.03526089265</v>
      </c>
      <c r="P42" s="11">
        <f>BARO__Pa+CONVERT(P40,"psi","Pa")</f>
        <v>346538.54984722938</v>
      </c>
    </row>
    <row r="43" spans="1:16" x14ac:dyDescent="0.25">
      <c r="A43" s="8"/>
      <c r="B43" s="9"/>
      <c r="C43" s="12" t="s">
        <v>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3"/>
    </row>
    <row r="44" spans="1:16" x14ac:dyDescent="0.25">
      <c r="A44" s="8"/>
      <c r="B44" s="9"/>
      <c r="C44" s="10">
        <f>C42/(specific_gas_constant_dry_air___J__kg·K*Charge_Temp__K)</f>
        <v>0.86911421576413095</v>
      </c>
      <c r="D44" s="10">
        <f>D42/(specific_gas_constant_dry_air___J__kg·K*Charge_Temp__K)</f>
        <v>0.90188336027832106</v>
      </c>
      <c r="E44" s="10">
        <f>E42/(specific_gas_constant_dry_air___J__kg·K*Charge_Temp__K)</f>
        <v>0.93465250479251116</v>
      </c>
      <c r="F44" s="10">
        <f>F42/(specific_gas_constant_dry_air___J__kg·K*Charge_Temp__K)</f>
        <v>0.96742164930670116</v>
      </c>
      <c r="G44" s="10">
        <f>G42/(specific_gas_constant_dry_air___J__kg·K*Charge_Temp__K)</f>
        <v>1.0329599383350814</v>
      </c>
      <c r="H44" s="10">
        <f>H42/(specific_gas_constant_dry_air___J__kg·K*Charge_Temp__K)</f>
        <v>1.1902518320031938</v>
      </c>
      <c r="I44" s="10">
        <f>I42/(specific_gas_constant_dry_air___J__kg·K*Charge_Temp__K)</f>
        <v>1.3540975545741443</v>
      </c>
      <c r="J44" s="10">
        <f>J42/(specific_gas_constant_dry_air___J__kg·K*Charge_Temp__K)</f>
        <v>1.511389448242257</v>
      </c>
      <c r="K44" s="10">
        <f>K42/(specific_gas_constant_dry_air___J__kg·K*Charge_Temp__K)</f>
        <v>1.8325270644813196</v>
      </c>
      <c r="L44" s="10">
        <f>L42/(specific_gas_constant_dry_air___J__kg·K*Charge_Temp__K)</f>
        <v>2.1536646807203828</v>
      </c>
      <c r="M44" s="10">
        <f>M42/(specific_gas_constant_dry_air___J__kg·K*Charge_Temp__K)</f>
        <v>2.2847412587771432</v>
      </c>
      <c r="N44" s="10">
        <f>N42/(specific_gas_constant_dry_air___J__kg·K*Charge_Temp__K)</f>
        <v>2.8352628866155367</v>
      </c>
      <c r="O44" s="10">
        <f>O42/(specific_gas_constant_dry_air___J__kg·K*Charge_Temp__K)</f>
        <v>3.1629543317574376</v>
      </c>
      <c r="P44" s="11">
        <f>P42/(specific_gas_constant_dry_air___J__kg·K*Charge_Temp__K)</f>
        <v>3.294030909814198</v>
      </c>
    </row>
    <row r="45" spans="1:16" x14ac:dyDescent="0.25">
      <c r="A45" s="8"/>
      <c r="B45" s="9"/>
      <c r="C45" s="12" t="s">
        <v>14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3"/>
    </row>
    <row r="46" spans="1:16" x14ac:dyDescent="0.25">
      <c r="A46" s="8"/>
      <c r="B46" s="9"/>
      <c r="C46" s="10">
        <f>C44*((Engine_Displacement__L*0.001)/Number_of_cylinders)</f>
        <v>8.5462897883472884E-4</v>
      </c>
      <c r="D46" s="10">
        <f>D44*((Engine_Displacement__L*0.001)/Number_of_cylinders)</f>
        <v>8.868519709403492E-4</v>
      </c>
      <c r="E46" s="10">
        <f>E44*((Engine_Displacement__L*0.001)/Number_of_cylinders)</f>
        <v>9.1907496304596944E-4</v>
      </c>
      <c r="F46" s="10">
        <f>F44*((Engine_Displacement__L*0.001)/Number_of_cylinders)</f>
        <v>9.5129795515158959E-4</v>
      </c>
      <c r="G46" s="10">
        <f>G44*((Engine_Displacement__L*0.001)/Number_of_cylinders)</f>
        <v>1.0157439393628301E-3</v>
      </c>
      <c r="H46" s="10">
        <f>H44*((Engine_Displacement__L*0.001)/Number_of_cylinders)</f>
        <v>1.1704143014698075E-3</v>
      </c>
      <c r="I46" s="10">
        <f>I44*((Engine_Displacement__L*0.001)/Number_of_cylinders)</f>
        <v>1.3315292619979087E-3</v>
      </c>
      <c r="J46" s="10">
        <f>J44*((Engine_Displacement__L*0.001)/Number_of_cylinders)</f>
        <v>1.4861996241048862E-3</v>
      </c>
      <c r="K46" s="10">
        <f>K44*((Engine_Displacement__L*0.001)/Number_of_cylinders)</f>
        <v>1.8019849467399646E-3</v>
      </c>
      <c r="L46" s="10">
        <f>L44*((Engine_Displacement__L*0.001)/Number_of_cylinders)</f>
        <v>2.1177702693750433E-3</v>
      </c>
      <c r="M46" s="10">
        <f>M44*((Engine_Displacement__L*0.001)/Number_of_cylinders)</f>
        <v>2.2466622377975243E-3</v>
      </c>
      <c r="N46" s="10">
        <f>N44*((Engine_Displacement__L*0.001)/Number_of_cylinders)</f>
        <v>2.7880085051719449E-3</v>
      </c>
      <c r="O46" s="10">
        <f>O44*((Engine_Displacement__L*0.001)/Number_of_cylinders)</f>
        <v>3.1102384262281474E-3</v>
      </c>
      <c r="P46" s="11">
        <f>P44*((Engine_Displacement__L*0.001)/Number_of_cylinders)</f>
        <v>3.2391303946506284E-3</v>
      </c>
    </row>
    <row r="47" spans="1:16" x14ac:dyDescent="0.25">
      <c r="A47" s="8" t="s">
        <v>1</v>
      </c>
      <c r="B47" s="10">
        <v>475</v>
      </c>
      <c r="C47" s="14" t="e">
        <f>C$46/(Density_of_fuel__kg_mm3*C3)</f>
        <v>#DIV/0!</v>
      </c>
      <c r="D47" s="14" t="e">
        <f>D$46/(Density_of_fuel__kg_mm3*D3)</f>
        <v>#DIV/0!</v>
      </c>
      <c r="E47" s="14" t="e">
        <f>E$46/(Density_of_fuel__kg_mm3*E3)</f>
        <v>#DIV/0!</v>
      </c>
      <c r="F47" s="14" t="e">
        <f>F$46/(Density_of_fuel__kg_mm3*F3)</f>
        <v>#DIV/0!</v>
      </c>
      <c r="G47" s="14" t="e">
        <f>G$46/(Density_of_fuel__kg_mm3*G3)</f>
        <v>#DIV/0!</v>
      </c>
      <c r="H47" s="14" t="e">
        <f>H$46/(Density_of_fuel__kg_mm3*H3)</f>
        <v>#DIV/0!</v>
      </c>
      <c r="I47" s="14" t="e">
        <f>I$46/(Density_of_fuel__kg_mm3*I3)</f>
        <v>#DIV/0!</v>
      </c>
      <c r="J47" s="14" t="e">
        <f>J$46/(Density_of_fuel__kg_mm3*J3)</f>
        <v>#DIV/0!</v>
      </c>
      <c r="K47" s="14" t="e">
        <f>K$46/(Density_of_fuel__kg_mm3*K3)</f>
        <v>#DIV/0!</v>
      </c>
      <c r="L47" s="14" t="e">
        <f>L$46/(Density_of_fuel__kg_mm3*L3)</f>
        <v>#DIV/0!</v>
      </c>
      <c r="M47" s="14" t="e">
        <f>M$46/(Density_of_fuel__kg_mm3*M3)</f>
        <v>#DIV/0!</v>
      </c>
      <c r="N47" s="14" t="e">
        <f>N$46/(Density_of_fuel__kg_mm3*N3)</f>
        <v>#DIV/0!</v>
      </c>
      <c r="O47" s="14" t="e">
        <f>O$46/(Density_of_fuel__kg_mm3*O3)</f>
        <v>#DIV/0!</v>
      </c>
      <c r="P47" s="15" t="e">
        <f>P$46/(Density_of_fuel__kg_mm3*P3)</f>
        <v>#DIV/0!</v>
      </c>
    </row>
    <row r="48" spans="1:16" x14ac:dyDescent="0.25">
      <c r="A48" s="8"/>
      <c r="B48" s="10">
        <v>500</v>
      </c>
      <c r="C48" s="14">
        <f>C$46/(Density_of_fuel__kg_mm3*C4)</f>
        <v>16.311066333267377</v>
      </c>
      <c r="D48" s="14">
        <f>D$46/(Density_of_fuel__kg_mm3*D4)</f>
        <v>14.719003349530668</v>
      </c>
      <c r="E48" s="14">
        <f>E$46/(Density_of_fuel__kg_mm3*E4)</f>
        <v>14.288714187937389</v>
      </c>
      <c r="F48" s="14">
        <f>F$46/(Density_of_fuel__kg_mm3*F4)</f>
        <v>13.421575607481769</v>
      </c>
      <c r="G48" s="14">
        <f>G$46/(Density_of_fuel__kg_mm3*G4)</f>
        <v>12.258427016257558</v>
      </c>
      <c r="H48" s="14">
        <f>H$46/(Density_of_fuel__kg_mm3*H4)</f>
        <v>14.125054295034007</v>
      </c>
      <c r="I48" s="14">
        <f>I$46/(Density_of_fuel__kg_mm3*I4)</f>
        <v>16.069457710426139</v>
      </c>
      <c r="J48" s="14">
        <f>J$46/(Density_of_fuel__kg_mm3*J4)</f>
        <v>17.936084989202591</v>
      </c>
      <c r="K48" s="14">
        <f>K$46/(Density_of_fuel__kg_mm3*K4)</f>
        <v>21.74711568337117</v>
      </c>
      <c r="L48" s="14">
        <f>L$46/(Density_of_fuel__kg_mm3*L4)</f>
        <v>25.558146377539753</v>
      </c>
      <c r="M48" s="14">
        <f>M$46/(Density_of_fuel__kg_mm3*M4)</f>
        <v>27.113669109853461</v>
      </c>
      <c r="N48" s="14">
        <f>N$46/(Density_of_fuel__kg_mm3*N4)</f>
        <v>23.114481411023391</v>
      </c>
      <c r="O48" s="14">
        <f>O$46/(Density_of_fuel__kg_mm3*O4)</f>
        <v>25.785986001670175</v>
      </c>
      <c r="P48" s="15">
        <f>P$46/(Density_of_fuel__kg_mm3*P4)</f>
        <v>26.854587837928889</v>
      </c>
    </row>
    <row r="49" spans="1:16" x14ac:dyDescent="0.25">
      <c r="A49" s="8"/>
      <c r="B49" s="10">
        <v>650</v>
      </c>
      <c r="C49" s="14">
        <f>C$46/(Density_of_fuel__kg_mm3*C5)</f>
        <v>17.123848941339695</v>
      </c>
      <c r="D49" s="14">
        <f>D$46/(Density_of_fuel__kg_mm3*D5)</f>
        <v>15.233453901390403</v>
      </c>
      <c r="E49" s="14">
        <f>E$46/(Density_of_fuel__kg_mm3*E5)</f>
        <v>13.306511223315271</v>
      </c>
      <c r="F49" s="14">
        <f>F$46/(Density_of_fuel__kg_mm3*F5)</f>
        <v>12.760163611027187</v>
      </c>
      <c r="G49" s="14">
        <f>G$46/(Density_of_fuel__kg_mm3*G5)</f>
        <v>12.523243171522312</v>
      </c>
      <c r="H49" s="14">
        <f>H$46/(Density_of_fuel__kg_mm3*H5)</f>
        <v>13.023477635625563</v>
      </c>
      <c r="I49" s="14">
        <f>I$46/(Density_of_fuel__kg_mm3*I5)</f>
        <v>13.680502283263779</v>
      </c>
      <c r="J49" s="14">
        <f>J$46/(Density_of_fuel__kg_mm3*J5)</f>
        <v>14.313718316371025</v>
      </c>
      <c r="K49" s="14">
        <f>K$46/(Density_of_fuel__kg_mm3*K5)</f>
        <v>16.656881597566063</v>
      </c>
      <c r="L49" s="14">
        <f>L$46/(Density_of_fuel__kg_mm3*L5)</f>
        <v>17.557751862478078</v>
      </c>
      <c r="M49" s="14">
        <f>M$46/(Density_of_fuel__kg_mm3*M5)</f>
        <v>18.626353698736793</v>
      </c>
      <c r="N49" s="14">
        <f>N$46/(Density_of_fuel__kg_mm3*N5)</f>
        <v>23.114481411023391</v>
      </c>
      <c r="O49" s="14">
        <f>O$46/(Density_of_fuel__kg_mm3*O5)</f>
        <v>25.785986001670175</v>
      </c>
      <c r="P49" s="15">
        <f>P$46/(Density_of_fuel__kg_mm3*P5)</f>
        <v>26.854587837928889</v>
      </c>
    </row>
    <row r="50" spans="1:16" x14ac:dyDescent="0.25">
      <c r="A50" s="8"/>
      <c r="B50" s="10">
        <v>750</v>
      </c>
      <c r="C50" s="14">
        <f>C$46/(Density_of_fuel__kg_mm3*C6)</f>
        <v>18.349949697771333</v>
      </c>
      <c r="D50" s="14">
        <f>D$46/(Density_of_fuel__kg_mm3*D6)</f>
        <v>15.233453901390403</v>
      </c>
      <c r="E50" s="14">
        <f>E$46/(Density_of_fuel__kg_mm3*E6)</f>
        <v>15.340147843888388</v>
      </c>
      <c r="F50" s="14">
        <f>F$46/(Density_of_fuel__kg_mm3*F6)</f>
        <v>13.773040748481748</v>
      </c>
      <c r="G50" s="14">
        <f>G$46/(Density_of_fuel__kg_mm3*G6)</f>
        <v>12.208460565480189</v>
      </c>
      <c r="H50" s="14">
        <f>H$46/(Density_of_fuel__kg_mm3*H6)</f>
        <v>12.966392945620937</v>
      </c>
      <c r="I50" s="14">
        <f>I$46/(Density_of_fuel__kg_mm3*I6)</f>
        <v>13.712354426281548</v>
      </c>
      <c r="J50" s="14">
        <f>J$46/(Density_of_fuel__kg_mm3*J6)</f>
        <v>14.511203322083489</v>
      </c>
      <c r="K50" s="14">
        <f>K$46/(Density_of_fuel__kg_mm3*K6)</f>
        <v>16.656881597566063</v>
      </c>
      <c r="L50" s="14">
        <f>L$46/(Density_of_fuel__kg_mm3*L6)</f>
        <v>17.557751862478078</v>
      </c>
      <c r="M50" s="14">
        <f>M$46/(Density_of_fuel__kg_mm3*M6)</f>
        <v>18.626353698736793</v>
      </c>
      <c r="N50" s="14">
        <f>N$46/(Density_of_fuel__kg_mm3*N6)</f>
        <v>23.114481411023391</v>
      </c>
      <c r="O50" s="14">
        <f>O$46/(Density_of_fuel__kg_mm3*O6)</f>
        <v>25.785986001670175</v>
      </c>
      <c r="P50" s="15">
        <f>P$46/(Density_of_fuel__kg_mm3*P6)</f>
        <v>26.854587837928889</v>
      </c>
    </row>
    <row r="51" spans="1:16" x14ac:dyDescent="0.25">
      <c r="A51" s="8"/>
      <c r="B51" s="10">
        <v>1000</v>
      </c>
      <c r="C51" s="14">
        <f>C$46/(Density_of_fuel__kg_mm3*C7)</f>
        <v>18.667109330411101</v>
      </c>
      <c r="D51" s="14">
        <f>D$46/(Density_of_fuel__kg_mm3*D7)</f>
        <v>15.233453901390403</v>
      </c>
      <c r="E51" s="14">
        <f>E$46/(Density_of_fuel__kg_mm3*E7)</f>
        <v>15.560341406337717</v>
      </c>
      <c r="F51" s="14">
        <f>F$46/(Density_of_fuel__kg_mm3*F7)</f>
        <v>15.245159131148156</v>
      </c>
      <c r="G51" s="14">
        <f>G$46/(Density_of_fuel__kg_mm3*G7)</f>
        <v>13.562908606665379</v>
      </c>
      <c r="H51" s="14">
        <f>H$46/(Density_of_fuel__kg_mm3*H7)</f>
        <v>13.394132948003524</v>
      </c>
      <c r="I51" s="14">
        <f>I$46/(Density_of_fuel__kg_mm3*I7)</f>
        <v>13.446247052858967</v>
      </c>
      <c r="J51" s="14">
        <f>J$46/(Density_of_fuel__kg_mm3*J7)</f>
        <v>13.645200029449665</v>
      </c>
      <c r="K51" s="14">
        <f>K$46/(Density_of_fuel__kg_mm3*K7)</f>
        <v>16.656881597566063</v>
      </c>
      <c r="L51" s="14">
        <f>L$46/(Density_of_fuel__kg_mm3*L7)</f>
        <v>17.557751862478078</v>
      </c>
      <c r="M51" s="14">
        <f>M$46/(Density_of_fuel__kg_mm3*M7)</f>
        <v>18.626353698736793</v>
      </c>
      <c r="N51" s="14">
        <f>N$46/(Density_of_fuel__kg_mm3*N7)</f>
        <v>23.114481411023391</v>
      </c>
      <c r="O51" s="14">
        <f>O$46/(Density_of_fuel__kg_mm3*O7)</f>
        <v>25.785986001670175</v>
      </c>
      <c r="P51" s="15">
        <f>P$46/(Density_of_fuel__kg_mm3*P7)</f>
        <v>26.854587837928889</v>
      </c>
    </row>
    <row r="52" spans="1:16" x14ac:dyDescent="0.25">
      <c r="A52" s="8"/>
      <c r="B52" s="10">
        <v>1200</v>
      </c>
      <c r="C52" s="14">
        <f>C$46/(Density_of_fuel__kg_mm3*C8)</f>
        <v>18.667109330411101</v>
      </c>
      <c r="D52" s="14">
        <f>D$46/(Density_of_fuel__kg_mm3*D8)</f>
        <v>15.233453901390403</v>
      </c>
      <c r="E52" s="14">
        <f>E$46/(Density_of_fuel__kg_mm3*E8)</f>
        <v>15.560341406337717</v>
      </c>
      <c r="F52" s="14">
        <f>F$46/(Density_of_fuel__kg_mm3*F8)</f>
        <v>15.877977164398274</v>
      </c>
      <c r="G52" s="14">
        <f>G$46/(Density_of_fuel__kg_mm3*G8)</f>
        <v>15.861300977287678</v>
      </c>
      <c r="H52" s="14">
        <f>H$46/(Density_of_fuel__kg_mm3*H8)</f>
        <v>14.812109822583832</v>
      </c>
      <c r="I52" s="14">
        <f>I$46/(Density_of_fuel__kg_mm3*I8)</f>
        <v>14.550849280737447</v>
      </c>
      <c r="J52" s="14">
        <f>J$46/(Density_of_fuel__kg_mm3*J8)</f>
        <v>14.931459636971583</v>
      </c>
      <c r="K52" s="14">
        <f>K$46/(Density_of_fuel__kg_mm3*K8)</f>
        <v>16.391399204497656</v>
      </c>
      <c r="L52" s="14">
        <f>L$46/(Density_of_fuel__kg_mm3*L8)</f>
        <v>18.126870988927148</v>
      </c>
      <c r="M52" s="14">
        <f>M$46/(Density_of_fuel__kg_mm3*M8)</f>
        <v>18.626353698736793</v>
      </c>
      <c r="N52" s="14">
        <f>N$46/(Density_of_fuel__kg_mm3*N8)</f>
        <v>23.114481411023391</v>
      </c>
      <c r="O52" s="14">
        <f>O$46/(Density_of_fuel__kg_mm3*O8)</f>
        <v>25.785986001670175</v>
      </c>
      <c r="P52" s="15">
        <f>P$46/(Density_of_fuel__kg_mm3*P8)</f>
        <v>26.854587837928889</v>
      </c>
    </row>
    <row r="53" spans="1:16" x14ac:dyDescent="0.25">
      <c r="A53" s="8"/>
      <c r="B53" s="10">
        <v>1300</v>
      </c>
      <c r="C53" s="14">
        <f>C$46/(Density_of_fuel__kg_mm3*C9)</f>
        <v>18.667109330411101</v>
      </c>
      <c r="D53" s="14">
        <f>D$46/(Density_of_fuel__kg_mm3*D9)</f>
        <v>16.926059944188175</v>
      </c>
      <c r="E53" s="14">
        <f>E$46/(Density_of_fuel__kg_mm3*E9)</f>
        <v>15.340147843888388</v>
      </c>
      <c r="F53" s="14">
        <f>F$46/(Density_of_fuel__kg_mm3*F9)</f>
        <v>15.877977164398274</v>
      </c>
      <c r="G53" s="14">
        <f>G$46/(Density_of_fuel__kg_mm3*G9)</f>
        <v>16.059744426930347</v>
      </c>
      <c r="H53" s="14">
        <f>H$46/(Density_of_fuel__kg_mm3*H9)</f>
        <v>15.453230914110163</v>
      </c>
      <c r="I53" s="14">
        <f>I$46/(Density_of_fuel__kg_mm3*I9)</f>
        <v>15.237920398751276</v>
      </c>
      <c r="J53" s="14">
        <f>J$46/(Density_of_fuel__kg_mm3*J9)</f>
        <v>14.889184826391524</v>
      </c>
      <c r="K53" s="14">
        <f>K$46/(Density_of_fuel__kg_mm3*K9)</f>
        <v>16.656881597566063</v>
      </c>
      <c r="L53" s="14">
        <f>L$46/(Density_of_fuel__kg_mm3*L9)</f>
        <v>18.286111552967483</v>
      </c>
      <c r="M53" s="14">
        <f>M$46/(Density_of_fuel__kg_mm3*M9)</f>
        <v>18.626353698736793</v>
      </c>
      <c r="N53" s="14">
        <f>N$46/(Density_of_fuel__kg_mm3*N9)</f>
        <v>23.114481411023391</v>
      </c>
      <c r="O53" s="14">
        <f>O$46/(Density_of_fuel__kg_mm3*O9)</f>
        <v>25.785986001670175</v>
      </c>
      <c r="P53" s="15">
        <f>P$46/(Density_of_fuel__kg_mm3*P9)</f>
        <v>26.854587837928889</v>
      </c>
    </row>
    <row r="54" spans="1:16" x14ac:dyDescent="0.25">
      <c r="A54" s="8"/>
      <c r="B54" s="10">
        <v>1400</v>
      </c>
      <c r="C54" s="14">
        <f>C$46/(Density_of_fuel__kg_mm3*C10)</f>
        <v>18.667109330411101</v>
      </c>
      <c r="D54" s="14">
        <f>D$46/(Density_of_fuel__kg_mm3*D10)</f>
        <v>16.926059944188175</v>
      </c>
      <c r="E54" s="14">
        <f>E$46/(Density_of_fuel__kg_mm3*E10)</f>
        <v>15.560341406337717</v>
      </c>
      <c r="F54" s="14">
        <f>F$46/(Density_of_fuel__kg_mm3*F10)</f>
        <v>15.455147597753232</v>
      </c>
      <c r="G54" s="14">
        <f>G$46/(Density_of_fuel__kg_mm3*G10)</f>
        <v>16.277947312120606</v>
      </c>
      <c r="H54" s="14">
        <f>H$46/(Density_of_fuel__kg_mm3*H10)</f>
        <v>15.99021590030917</v>
      </c>
      <c r="I54" s="14">
        <f>I$46/(Density_of_fuel__kg_mm3*I10)</f>
        <v>16.003957155857261</v>
      </c>
      <c r="J54" s="14">
        <f>J$46/(Density_of_fuel__kg_mm3*J10)</f>
        <v>15.670024076288138</v>
      </c>
      <c r="K54" s="14">
        <f>K$46/(Density_of_fuel__kg_mm3*K10)</f>
        <v>16.922118628264833</v>
      </c>
      <c r="L54" s="14">
        <f>L$46/(Density_of_fuel__kg_mm3*L10)</f>
        <v>18.223853324077101</v>
      </c>
      <c r="M54" s="14">
        <f>M$46/(Density_of_fuel__kg_mm3*M10)</f>
        <v>18.626353698736793</v>
      </c>
      <c r="N54" s="14">
        <f>N$46/(Density_of_fuel__kg_mm3*N10)</f>
        <v>23.114481411023391</v>
      </c>
      <c r="O54" s="14">
        <f>O$46/(Density_of_fuel__kg_mm3*O10)</f>
        <v>25.785986001670175</v>
      </c>
      <c r="P54" s="15">
        <f>P$46/(Density_of_fuel__kg_mm3*P10)</f>
        <v>26.854587837928889</v>
      </c>
    </row>
    <row r="55" spans="1:16" x14ac:dyDescent="0.25">
      <c r="A55" s="8"/>
      <c r="B55" s="10">
        <v>1600</v>
      </c>
      <c r="C55" s="14">
        <f>C$46/(Density_of_fuel__kg_mm3*C11)</f>
        <v>18.667109330411101</v>
      </c>
      <c r="D55" s="14">
        <f>D$46/(Density_of_fuel__kg_mm3*D11)</f>
        <v>16.926059944188175</v>
      </c>
      <c r="E55" s="14">
        <f>E$46/(Density_of_fuel__kg_mm3*E11)</f>
        <v>15.560341406337717</v>
      </c>
      <c r="F55" s="14">
        <f>F$46/(Density_of_fuel__kg_mm3*F11)</f>
        <v>15.877977164398274</v>
      </c>
      <c r="G55" s="14">
        <f>G$46/(Density_of_fuel__kg_mm3*G11)</f>
        <v>16.717073390275132</v>
      </c>
      <c r="H55" s="14">
        <f>H$46/(Density_of_fuel__kg_mm3*H11)</f>
        <v>16.552621480708005</v>
      </c>
      <c r="I55" s="14">
        <f>I$46/(Density_of_fuel__kg_mm3*I11)</f>
        <v>16.851090794028377</v>
      </c>
      <c r="J55" s="14">
        <f>J$46/(Density_of_fuel__kg_mm3*J11)</f>
        <v>16.091983180301927</v>
      </c>
      <c r="K55" s="14">
        <f>K$46/(Density_of_fuel__kg_mm3*K11)</f>
        <v>17.751264754134084</v>
      </c>
      <c r="L55" s="14">
        <f>L$46/(Density_of_fuel__kg_mm3*L11)</f>
        <v>18.448174565538341</v>
      </c>
      <c r="M55" s="14">
        <f>M$46/(Density_of_fuel__kg_mm3*M11)</f>
        <v>18.626353698736793</v>
      </c>
      <c r="N55" s="14">
        <f>N$46/(Density_of_fuel__kg_mm3*N11)</f>
        <v>23.114481411023391</v>
      </c>
      <c r="O55" s="14">
        <f>O$46/(Density_of_fuel__kg_mm3*O11)</f>
        <v>25.785986001670175</v>
      </c>
      <c r="P55" s="15">
        <f>P$46/(Density_of_fuel__kg_mm3*P11)</f>
        <v>26.854587837928889</v>
      </c>
    </row>
    <row r="56" spans="1:16" x14ac:dyDescent="0.25">
      <c r="A56" s="8"/>
      <c r="B56" s="10">
        <v>1800</v>
      </c>
      <c r="C56" s="14">
        <f>C$46/(Density_of_fuel__kg_mm3*C12)</f>
        <v>18.667109330411101</v>
      </c>
      <c r="D56" s="14">
        <f>D$46/(Density_of_fuel__kg_mm3*D12)</f>
        <v>17.185605228310415</v>
      </c>
      <c r="E56" s="14">
        <f>E$46/(Density_of_fuel__kg_mm3*E12)</f>
        <v>16.244312341498798</v>
      </c>
      <c r="F56" s="14">
        <f>F$46/(Density_of_fuel__kg_mm3*F12)</f>
        <v>16.340442397532222</v>
      </c>
      <c r="G56" s="14">
        <f>G$46/(Density_of_fuel__kg_mm3*G12)</f>
        <v>16.277947312120606</v>
      </c>
      <c r="H56" s="14">
        <f>H$46/(Density_of_fuel__kg_mm3*H12)</f>
        <v>16.945441519613805</v>
      </c>
      <c r="I56" s="14">
        <f>I$46/(Density_of_fuel__kg_mm3*I12)</f>
        <v>17.398688924135669</v>
      </c>
      <c r="J56" s="14">
        <f>J$46/(Density_of_fuel__kg_mm3*J12)</f>
        <v>17.517855061725541</v>
      </c>
      <c r="K56" s="14">
        <f>K$46/(Density_of_fuel__kg_mm3*K12)</f>
        <v>18.197072697480476</v>
      </c>
      <c r="L56" s="14">
        <f>L$46/(Density_of_fuel__kg_mm3*L12)</f>
        <v>19.73051206246199</v>
      </c>
      <c r="M56" s="14">
        <f>M$46/(Density_of_fuel__kg_mm3*M12)</f>
        <v>18.626353698736793</v>
      </c>
      <c r="N56" s="14">
        <f>N$46/(Density_of_fuel__kg_mm3*N12)</f>
        <v>23.114481411023391</v>
      </c>
      <c r="O56" s="14">
        <f>O$46/(Density_of_fuel__kg_mm3*O12)</f>
        <v>25.785986001670175</v>
      </c>
      <c r="P56" s="15">
        <f>P$46/(Density_of_fuel__kg_mm3*P12)</f>
        <v>26.854587837928889</v>
      </c>
    </row>
    <row r="57" spans="1:16" x14ac:dyDescent="0.25">
      <c r="A57" s="8"/>
      <c r="B57" s="10">
        <v>2000</v>
      </c>
      <c r="C57" s="14">
        <f>C$46/(Density_of_fuel__kg_mm3*C13)</f>
        <v>20.628046994606127</v>
      </c>
      <c r="D57" s="14">
        <f>D$46/(Density_of_fuel__kg_mm3*D13)</f>
        <v>20.11597113324898</v>
      </c>
      <c r="E57" s="14">
        <f>E$46/(Density_of_fuel__kg_mm3*E13)</f>
        <v>18.41512659028384</v>
      </c>
      <c r="F57" s="14">
        <f>F$46/(Density_of_fuel__kg_mm3*F13)</f>
        <v>17.586892225151914</v>
      </c>
      <c r="G57" s="14">
        <f>G$46/(Density_of_fuel__kg_mm3*G13)</f>
        <v>17.447430893674042</v>
      </c>
      <c r="H57" s="14">
        <f>H$46/(Density_of_fuel__kg_mm3*H13)</f>
        <v>17.156031149731312</v>
      </c>
      <c r="I57" s="14">
        <f>I$46/(Density_of_fuel__kg_mm3*I13)</f>
        <v>17.580466274812665</v>
      </c>
      <c r="J57" s="14">
        <f>J$46/(Density_of_fuel__kg_mm3*J13)</f>
        <v>17.682784434009829</v>
      </c>
      <c r="K57" s="14">
        <f>K$46/(Density_of_fuel__kg_mm3*K13)</f>
        <v>18.665849825225127</v>
      </c>
      <c r="L57" s="14">
        <f>L$46/(Density_of_fuel__kg_mm3*L13)</f>
        <v>20.220314293707251</v>
      </c>
      <c r="M57" s="14">
        <f>M$46/(Density_of_fuel__kg_mm3*M13)</f>
        <v>18.626353698736793</v>
      </c>
      <c r="N57" s="14">
        <f>N$46/(Density_of_fuel__kg_mm3*N13)</f>
        <v>23.114481411023391</v>
      </c>
      <c r="O57" s="14">
        <f>O$46/(Density_of_fuel__kg_mm3*O13)</f>
        <v>25.785986001670175</v>
      </c>
      <c r="P57" s="15">
        <f>P$46/(Density_of_fuel__kg_mm3*P13)</f>
        <v>26.854587837928889</v>
      </c>
    </row>
    <row r="58" spans="1:16" x14ac:dyDescent="0.25">
      <c r="A58" s="8"/>
      <c r="B58" s="10">
        <v>2200</v>
      </c>
      <c r="C58" s="14">
        <f>C$46/(Density_of_fuel__kg_mm3*C14)</f>
        <v>21.296279484209233</v>
      </c>
      <c r="D58" s="14">
        <f>D$46/(Density_of_fuel__kg_mm3*D14)</f>
        <v>21.06101698102961</v>
      </c>
      <c r="E58" s="14">
        <f>E$46/(Density_of_fuel__kg_mm3*E14)</f>
        <v>20.300320475291237</v>
      </c>
      <c r="F58" s="14">
        <f>F$46/(Density_of_fuel__kg_mm3*F14)</f>
        <v>19.965190698755766</v>
      </c>
      <c r="G58" s="14">
        <f>G$46/(Density_of_fuel__kg_mm3*G14)</f>
        <v>18.226018205070705</v>
      </c>
      <c r="H58" s="14">
        <f>H$46/(Density_of_fuel__kg_mm3*H14)</f>
        <v>17.578378106174391</v>
      </c>
      <c r="I58" s="14">
        <f>I$46/(Density_of_fuel__kg_mm3*I14)</f>
        <v>17.779490467751934</v>
      </c>
      <c r="J58" s="14">
        <f>J$46/(Density_of_fuel__kg_mm3*J14)</f>
        <v>17.862975894001135</v>
      </c>
      <c r="K58" s="14">
        <f>K$46/(Density_of_fuel__kg_mm3*K14)</f>
        <v>18.999565766631665</v>
      </c>
      <c r="L58" s="14">
        <f>L$46/(Density_of_fuel__kg_mm3*L14)</f>
        <v>20.374248174483636</v>
      </c>
      <c r="M58" s="14">
        <f>M$46/(Density_of_fuel__kg_mm3*M14)</f>
        <v>18.626353698736793</v>
      </c>
      <c r="N58" s="14">
        <f>N$46/(Density_of_fuel__kg_mm3*N14)</f>
        <v>23.114481411023391</v>
      </c>
      <c r="O58" s="14">
        <f>O$46/(Density_of_fuel__kg_mm3*O14)</f>
        <v>25.785986001670175</v>
      </c>
      <c r="P58" s="15">
        <f>P$46/(Density_of_fuel__kg_mm3*P14)</f>
        <v>26.854587837928889</v>
      </c>
    </row>
    <row r="59" spans="1:16" x14ac:dyDescent="0.25">
      <c r="A59" s="8"/>
      <c r="B59" s="10">
        <v>2400</v>
      </c>
      <c r="C59" s="14">
        <f>C$46/(Density_of_fuel__kg_mm3*C15)</f>
        <v>22.635267141740648</v>
      </c>
      <c r="D59" s="14">
        <f>D$46/(Density_of_fuel__kg_mm3*D15)</f>
        <v>21.883483496928299</v>
      </c>
      <c r="E59" s="14">
        <f>E$46/(Density_of_fuel__kg_mm3*E15)</f>
        <v>20.531005913800293</v>
      </c>
      <c r="F59" s="14">
        <f>F$46/(Density_of_fuel__kg_mm3*F15)</f>
        <v>19.965190698755766</v>
      </c>
      <c r="G59" s="14">
        <f>G$46/(Density_of_fuel__kg_mm3*G15)</f>
        <v>19.512327863347451</v>
      </c>
      <c r="H59" s="14">
        <f>H$46/(Density_of_fuel__kg_mm3*H15)</f>
        <v>18.756638946454494</v>
      </c>
      <c r="I59" s="14">
        <f>I$46/(Density_of_fuel__kg_mm3*I15)</f>
        <v>18.191370654124853</v>
      </c>
      <c r="J59" s="14">
        <f>J$46/(Density_of_fuel__kg_mm3*J15)</f>
        <v>18.413375617591246</v>
      </c>
      <c r="K59" s="14">
        <f>K$46/(Density_of_fuel__kg_mm3*K15)</f>
        <v>19.251975584451682</v>
      </c>
      <c r="L59" s="14">
        <f>L$46/(Density_of_fuel__kg_mm3*L15)</f>
        <v>20.530543780609914</v>
      </c>
      <c r="M59" s="14">
        <f>M$46/(Density_of_fuel__kg_mm3*M15)</f>
        <v>18.626353698736793</v>
      </c>
      <c r="N59" s="14">
        <f>N$46/(Density_of_fuel__kg_mm3*N15)</f>
        <v>23.114481411023391</v>
      </c>
      <c r="O59" s="14">
        <f>O$46/(Density_of_fuel__kg_mm3*O15)</f>
        <v>25.785986001670175</v>
      </c>
      <c r="P59" s="15">
        <f>P$46/(Density_of_fuel__kg_mm3*P15)</f>
        <v>26.854587837928889</v>
      </c>
    </row>
    <row r="60" spans="1:16" x14ac:dyDescent="0.25">
      <c r="A60" s="8"/>
      <c r="B60" s="10">
        <v>2500</v>
      </c>
      <c r="C60" s="14">
        <f>C$46/(Density_of_fuel__kg_mm3*C16)</f>
        <v>23.442416180183944</v>
      </c>
      <c r="D60" s="14">
        <f>D$46/(Density_of_fuel__kg_mm3*D16)</f>
        <v>23.210736125146468</v>
      </c>
      <c r="E60" s="14">
        <f>E$46/(Density_of_fuel__kg_mm3*E16)</f>
        <v>21.172599922389853</v>
      </c>
      <c r="F60" s="14">
        <f>F$46/(Density_of_fuel__kg_mm3*F16)</f>
        <v>20.907646983657745</v>
      </c>
      <c r="G60" s="14">
        <f>G$46/(Density_of_fuel__kg_mm3*G16)</f>
        <v>20.169308426911314</v>
      </c>
      <c r="H60" s="14">
        <f>H$46/(Density_of_fuel__kg_mm3*H16)</f>
        <v>20.665997398781638</v>
      </c>
      <c r="I60" s="14">
        <f>I$46/(Density_of_fuel__kg_mm3*I16)</f>
        <v>19.278089145446202</v>
      </c>
      <c r="J60" s="14">
        <f>J$46/(Density_of_fuel__kg_mm3*J16)</f>
        <v>18.808512526615139</v>
      </c>
      <c r="K60" s="14">
        <f>K$46/(Density_of_fuel__kg_mm3*K16)</f>
        <v>19.333700078433456</v>
      </c>
      <c r="L60" s="14">
        <f>L$46/(Density_of_fuel__kg_mm3*L16)</f>
        <v>20.609594364525552</v>
      </c>
      <c r="M60" s="14">
        <f>M$46/(Density_of_fuel__kg_mm3*M16)</f>
        <v>18.626353698736793</v>
      </c>
      <c r="N60" s="14">
        <f>N$46/(Density_of_fuel__kg_mm3*N16)</f>
        <v>23.114481411023391</v>
      </c>
      <c r="O60" s="14">
        <f>O$46/(Density_of_fuel__kg_mm3*O16)</f>
        <v>25.785986001670175</v>
      </c>
      <c r="P60" s="15">
        <f>P$46/(Density_of_fuel__kg_mm3*P16)</f>
        <v>26.854587837928889</v>
      </c>
    </row>
    <row r="61" spans="1:16" x14ac:dyDescent="0.25">
      <c r="A61" s="8"/>
      <c r="B61" s="10">
        <v>2600</v>
      </c>
      <c r="C61" s="14">
        <f>C$46/(Density_of_fuel__kg_mm3*C17)</f>
        <v>23.11981415412286</v>
      </c>
      <c r="D61" s="14">
        <f>D$46/(Density_of_fuel__kg_mm3*D17)</f>
        <v>23.99152527956058</v>
      </c>
      <c r="E61" s="14">
        <f>E$46/(Density_of_fuel__kg_mm3*E17)</f>
        <v>22.490396472851401</v>
      </c>
      <c r="F61" s="14">
        <f>F$46/(Density_of_fuel__kg_mm3*F17)</f>
        <v>21.688989571533241</v>
      </c>
      <c r="G61" s="14">
        <f>G$46/(Density_of_fuel__kg_mm3*G17)</f>
        <v>21.04315433259298</v>
      </c>
      <c r="H61" s="14">
        <f>H$46/(Density_of_fuel__kg_mm3*H17)</f>
        <v>21.129928188291341</v>
      </c>
      <c r="I61" s="14">
        <f>I$46/(Density_of_fuel__kg_mm3*I17)</f>
        <v>21.052569270636905</v>
      </c>
      <c r="J61" s="14">
        <f>J$46/(Density_of_fuel__kg_mm3*J17)</f>
        <v>20.304479217787911</v>
      </c>
      <c r="K61" s="14">
        <f>K$46/(Density_of_fuel__kg_mm3*K17)</f>
        <v>19.511182067187981</v>
      </c>
      <c r="L61" s="14">
        <f>L$46/(Density_of_fuel__kg_mm3*L17)</f>
        <v>20.689255884293175</v>
      </c>
      <c r="M61" s="14">
        <f>M$46/(Density_of_fuel__kg_mm3*M17)</f>
        <v>18.626353698736793</v>
      </c>
      <c r="N61" s="14">
        <f>N$46/(Density_of_fuel__kg_mm3*N17)</f>
        <v>23.114481411023391</v>
      </c>
      <c r="O61" s="14">
        <f>O$46/(Density_of_fuel__kg_mm3*O17)</f>
        <v>25.785986001670175</v>
      </c>
      <c r="P61" s="15">
        <f>P$46/(Density_of_fuel__kg_mm3*P17)</f>
        <v>26.854587837928889</v>
      </c>
    </row>
    <row r="62" spans="1:16" x14ac:dyDescent="0.25">
      <c r="A62" s="8"/>
      <c r="B62" s="10">
        <v>2700</v>
      </c>
      <c r="C62" s="14">
        <f>C$46/(Density_of_fuel__kg_mm3*C18)</f>
        <v>22.944398225278775</v>
      </c>
      <c r="D62" s="14">
        <f>D$46/(Density_of_fuel__kg_mm3*D18)</f>
        <v>23.809495455996881</v>
      </c>
      <c r="E62" s="14">
        <f>E$46/(Density_of_fuel__kg_mm3*E18)</f>
        <v>23.600227527766318</v>
      </c>
      <c r="F62" s="14">
        <f>F$46/(Density_of_fuel__kg_mm3*F18)</f>
        <v>23.539378506927793</v>
      </c>
      <c r="G62" s="14">
        <f>G$46/(Density_of_fuel__kg_mm3*G18)</f>
        <v>22.690472120849194</v>
      </c>
      <c r="H62" s="14">
        <f>H$46/(Density_of_fuel__kg_mm3*H18)</f>
        <v>22.052534166269481</v>
      </c>
      <c r="I62" s="14">
        <f>I$46/(Density_of_fuel__kg_mm3*I18)</f>
        <v>21.573099782748447</v>
      </c>
      <c r="J62" s="14">
        <f>J$46/(Density_of_fuel__kg_mm3*J18)</f>
        <v>21.342776354027475</v>
      </c>
      <c r="K62" s="14">
        <f>K$46/(Density_of_fuel__kg_mm3*K18)</f>
        <v>20.436712495983873</v>
      </c>
      <c r="L62" s="14">
        <f>L$46/(Density_of_fuel__kg_mm3*L18)</f>
        <v>20.781055087638986</v>
      </c>
      <c r="M62" s="14">
        <f>M$46/(Density_of_fuel__kg_mm3*M18)</f>
        <v>18.626353698736793</v>
      </c>
      <c r="N62" s="14">
        <f>N$46/(Density_of_fuel__kg_mm3*N18)</f>
        <v>23.114481411023391</v>
      </c>
      <c r="O62" s="14">
        <f>O$46/(Density_of_fuel__kg_mm3*O18)</f>
        <v>25.785986001670175</v>
      </c>
      <c r="P62" s="15">
        <f>P$46/(Density_of_fuel__kg_mm3*P18)</f>
        <v>26.854587837928889</v>
      </c>
    </row>
    <row r="63" spans="1:16" x14ac:dyDescent="0.25">
      <c r="A63" s="8"/>
      <c r="B63" s="10">
        <v>2800</v>
      </c>
      <c r="C63" s="14">
        <f>C$46/(Density_of_fuel__kg_mm3*C19)</f>
        <v>22.635267141740648</v>
      </c>
      <c r="D63" s="14">
        <f>D$46/(Density_of_fuel__kg_mm3*D19)</f>
        <v>23.488708871988795</v>
      </c>
      <c r="E63" s="14">
        <f>E$46/(Density_of_fuel__kg_mm3*E19)</f>
        <v>23.94780091890032</v>
      </c>
      <c r="F63" s="14">
        <f>F$46/(Density_of_fuel__kg_mm3*F19)</f>
        <v>24.392254739929072</v>
      </c>
      <c r="G63" s="14">
        <f>G$46/(Density_of_fuel__kg_mm3*G19)</f>
        <v>24.416921130960379</v>
      </c>
      <c r="H63" s="14">
        <f>H$46/(Density_of_fuel__kg_mm3*H19)</f>
        <v>24.622270689268014</v>
      </c>
      <c r="I63" s="14">
        <f>I$46/(Density_of_fuel__kg_mm3*I19)</f>
        <v>23.370858150483443</v>
      </c>
      <c r="J63" s="14">
        <f>J$46/(Density_of_fuel__kg_mm3*J19)</f>
        <v>22.473761193142103</v>
      </c>
      <c r="K63" s="14">
        <f>K$46/(Density_of_fuel__kg_mm3*K19)</f>
        <v>21.240020928826539</v>
      </c>
      <c r="L63" s="14">
        <f>L$46/(Density_of_fuel__kg_mm3*L19)</f>
        <v>21.049574332206259</v>
      </c>
      <c r="M63" s="14">
        <f>M$46/(Density_of_fuel__kg_mm3*M19)</f>
        <v>18.626353698736793</v>
      </c>
      <c r="N63" s="14">
        <f>N$46/(Density_of_fuel__kg_mm3*N19)</f>
        <v>23.114481411023391</v>
      </c>
      <c r="O63" s="14">
        <f>O$46/(Density_of_fuel__kg_mm3*O19)</f>
        <v>25.785986001670175</v>
      </c>
      <c r="P63" s="15">
        <f>P$46/(Density_of_fuel__kg_mm3*P19)</f>
        <v>26.854587837928889</v>
      </c>
    </row>
    <row r="64" spans="1:16" x14ac:dyDescent="0.25">
      <c r="A64" s="8"/>
      <c r="B64" s="10">
        <v>3000</v>
      </c>
      <c r="C64" s="14">
        <f>C$46/(Density_of_fuel__kg_mm3*C20)</f>
        <v>22.669203182332939</v>
      </c>
      <c r="D64" s="14">
        <f>D$46/(Density_of_fuel__kg_mm3*D20)</f>
        <v>23.523924439481277</v>
      </c>
      <c r="E64" s="14">
        <f>E$46/(Density_of_fuel__kg_mm3*E20)</f>
        <v>24.378645696629608</v>
      </c>
      <c r="F64" s="14">
        <f>F$46/(Density_of_fuel__kg_mm3*F20)</f>
        <v>25.233366953777939</v>
      </c>
      <c r="G64" s="14">
        <f>G$46/(Density_of_fuel__kg_mm3*G20)</f>
        <v>25.636025373435263</v>
      </c>
      <c r="H64" s="14">
        <f>H$46/(Density_of_fuel__kg_mm3*H20)</f>
        <v>26.145618052127439</v>
      </c>
      <c r="I64" s="14">
        <f>I$46/(Density_of_fuel__kg_mm3*I20)</f>
        <v>24.186678424434721</v>
      </c>
      <c r="J64" s="14">
        <f>J$46/(Density_of_fuel__kg_mm3*J20)</f>
        <v>23.477054045531236</v>
      </c>
      <c r="K64" s="14">
        <f>K$46/(Density_of_fuel__kg_mm3*K20)</f>
        <v>22.659041585681109</v>
      </c>
      <c r="L64" s="14">
        <f>L$46/(Density_of_fuel__kg_mm3*L20)</f>
        <v>22.131271448137017</v>
      </c>
      <c r="M64" s="14">
        <f>M$46/(Density_of_fuel__kg_mm3*M20)</f>
        <v>18.626353698736793</v>
      </c>
      <c r="N64" s="14">
        <f>N$46/(Density_of_fuel__kg_mm3*N20)</f>
        <v>23.114481411023391</v>
      </c>
      <c r="O64" s="14">
        <f>O$46/(Density_of_fuel__kg_mm3*O20)</f>
        <v>25.785986001670175</v>
      </c>
      <c r="P64" s="15">
        <f>P$46/(Density_of_fuel__kg_mm3*P20)</f>
        <v>26.854587837928889</v>
      </c>
    </row>
    <row r="65" spans="1:16" x14ac:dyDescent="0.25">
      <c r="A65" s="8"/>
      <c r="B65" s="10">
        <v>3250</v>
      </c>
      <c r="C65" s="14">
        <f>C$46/(Density_of_fuel__kg_mm3*C21)</f>
        <v>22.567699462174367</v>
      </c>
      <c r="D65" s="14">
        <f>D$46/(Density_of_fuel__kg_mm3*D21)</f>
        <v>23.418593615802507</v>
      </c>
      <c r="E65" s="14">
        <f>E$46/(Density_of_fuel__kg_mm3*E21)</f>
        <v>24.269487769430643</v>
      </c>
      <c r="F65" s="14">
        <f>F$46/(Density_of_fuel__kg_mm3*F21)</f>
        <v>25.120381923058776</v>
      </c>
      <c r="G65" s="14">
        <f>G$46/(Density_of_fuel__kg_mm3*G21)</f>
        <v>26.822170230315049</v>
      </c>
      <c r="H65" s="14">
        <f>H$46/(Density_of_fuel__kg_mm3*H21)</f>
        <v>30.906462167730108</v>
      </c>
      <c r="I65" s="14">
        <f>I$46/(Density_of_fuel__kg_mm3*I21)</f>
        <v>29.632484332386639</v>
      </c>
      <c r="J65" s="14">
        <f>J$46/(Density_of_fuel__kg_mm3*J21)</f>
        <v>23.947450313412862</v>
      </c>
      <c r="K65" s="14">
        <f>K$46/(Density_of_fuel__kg_mm3*K21)</f>
        <v>22.804915230646444</v>
      </c>
      <c r="L65" s="14">
        <f>L$46/(Density_of_fuel__kg_mm3*L21)</f>
        <v>22.930380954074039</v>
      </c>
      <c r="M65" s="14">
        <f>M$46/(Density_of_fuel__kg_mm3*M21)</f>
        <v>18.626353698736793</v>
      </c>
      <c r="N65" s="14">
        <f>N$46/(Density_of_fuel__kg_mm3*N21)</f>
        <v>23.114481411023391</v>
      </c>
      <c r="O65" s="14">
        <f>O$46/(Density_of_fuel__kg_mm3*O21)</f>
        <v>25.785986001670175</v>
      </c>
      <c r="P65" s="15">
        <f>P$46/(Density_of_fuel__kg_mm3*P21)</f>
        <v>26.854587837928889</v>
      </c>
    </row>
    <row r="66" spans="1:16" x14ac:dyDescent="0.25">
      <c r="A66" s="8"/>
      <c r="B66" s="10">
        <v>3800</v>
      </c>
      <c r="C66" s="14">
        <f>C$46/(Density_of_fuel__kg_mm3*C22)</f>
        <v>22.840420769382909</v>
      </c>
      <c r="D66" s="14">
        <f>D$46/(Density_of_fuel__kg_mm3*D22)</f>
        <v>23.701597626671763</v>
      </c>
      <c r="E66" s="14">
        <f>E$46/(Density_of_fuel__kg_mm3*E22)</f>
        <v>24.562774483960613</v>
      </c>
      <c r="F66" s="14">
        <f>F$46/(Density_of_fuel__kg_mm3*F22)</f>
        <v>25.42395134124946</v>
      </c>
      <c r="G66" s="14">
        <f>G$46/(Density_of_fuel__kg_mm3*G22)</f>
        <v>27.146305055827156</v>
      </c>
      <c r="H66" s="14">
        <f>H$46/(Density_of_fuel__kg_mm3*H22)</f>
        <v>31.27995397081364</v>
      </c>
      <c r="I66" s="14">
        <f>I$46/(Density_of_fuel__kg_mm3*I22)</f>
        <v>31.706358942605586</v>
      </c>
      <c r="J66" s="14">
        <f>J$46/(Density_of_fuel__kg_mm3*J22)</f>
        <v>24.574112579383826</v>
      </c>
      <c r="K66" s="14">
        <f>K$46/(Density_of_fuel__kg_mm3*K22)</f>
        <v>25.484629417004651</v>
      </c>
      <c r="L66" s="14">
        <f>L$46/(Density_of_fuel__kg_mm3*L22)</f>
        <v>27.672261647748339</v>
      </c>
      <c r="M66" s="14">
        <f>M$46/(Density_of_fuel__kg_mm3*M22)</f>
        <v>26.659046784557109</v>
      </c>
      <c r="N66" s="14">
        <f>N$46/(Density_of_fuel__kg_mm3*N22)</f>
        <v>33.082698380147185</v>
      </c>
      <c r="O66" s="14">
        <f>O$46/(Density_of_fuel__kg_mm3*O22)</f>
        <v>36.906300520379368</v>
      </c>
      <c r="P66" s="15">
        <f>P$46/(Density_of_fuel__kg_mm3*P22)</f>
        <v>26.854587837928889</v>
      </c>
    </row>
    <row r="67" spans="1:16" ht="15.75" thickBot="1" x14ac:dyDescent="0.3">
      <c r="A67" s="16"/>
      <c r="B67" s="17">
        <v>4200</v>
      </c>
      <c r="C67" s="18">
        <f>C$46/(Density_of_fuel__kg_mm3*C23)</f>
        <v>22.840420769382909</v>
      </c>
      <c r="D67" s="18">
        <f>D$46/(Density_of_fuel__kg_mm3*D23)</f>
        <v>23.701597626671763</v>
      </c>
      <c r="E67" s="18">
        <f>E$46/(Density_of_fuel__kg_mm3*E23)</f>
        <v>24.562774483960613</v>
      </c>
      <c r="F67" s="18">
        <f>F$46/(Density_of_fuel__kg_mm3*F23)</f>
        <v>25.42395134124946</v>
      </c>
      <c r="G67" s="18">
        <f>G$46/(Density_of_fuel__kg_mm3*G23)</f>
        <v>27.146305055827156</v>
      </c>
      <c r="H67" s="18">
        <f>H$46/(Density_of_fuel__kg_mm3*H23)</f>
        <v>31.27995397081364</v>
      </c>
      <c r="I67" s="18">
        <f>I$46/(Density_of_fuel__kg_mm3*I23)</f>
        <v>23.028176865064836</v>
      </c>
      <c r="J67" s="18">
        <f>J$46/(Density_of_fuel__kg_mm3*J23)</f>
        <v>24.574112579383826</v>
      </c>
      <c r="K67" s="18">
        <f>K$46/(Density_of_fuel__kg_mm3*K23)</f>
        <v>25.793908973150629</v>
      </c>
      <c r="L67" s="18">
        <f>L$46/(Density_of_fuel__kg_mm3*L23)</f>
        <v>27.672261647748339</v>
      </c>
      <c r="M67" s="18">
        <f>M$46/(Density_of_fuel__kg_mm3*M23)</f>
        <v>38.478837081558524</v>
      </c>
      <c r="N67" s="18">
        <f>N$46/(Density_of_fuel__kg_mm3*N23)</f>
        <v>47.750535548984068</v>
      </c>
      <c r="O67" s="18">
        <f>O$46/(Density_of_fuel__kg_mm3*O23)</f>
        <v>53.269403684356412</v>
      </c>
      <c r="P67" s="19">
        <f>P$46/(Density_of_fuel__kg_mm3*P23)</f>
        <v>55.476950938505347</v>
      </c>
    </row>
    <row r="70" spans="1:16" x14ac:dyDescent="0.25">
      <c r="B70">
        <v>20</v>
      </c>
    </row>
    <row r="72" spans="1:16" x14ac:dyDescent="0.25">
      <c r="A72" s="2" t="s">
        <v>17</v>
      </c>
      <c r="B72" s="2"/>
      <c r="C72" s="1" t="s">
        <v>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2"/>
      <c r="B73" s="2"/>
      <c r="C73">
        <v>0</v>
      </c>
      <c r="D73">
        <v>0.5</v>
      </c>
      <c r="E73">
        <v>1</v>
      </c>
      <c r="F73">
        <v>1.5</v>
      </c>
      <c r="G73">
        <v>2.5</v>
      </c>
      <c r="H73">
        <v>4.9000000000000004</v>
      </c>
      <c r="I73">
        <v>7.4</v>
      </c>
      <c r="J73">
        <v>9.8000000000000007</v>
      </c>
      <c r="K73">
        <v>14.7</v>
      </c>
      <c r="L73">
        <v>19.600000000000001</v>
      </c>
      <c r="M73">
        <v>21.6</v>
      </c>
      <c r="N73">
        <v>30</v>
      </c>
      <c r="O73">
        <v>35</v>
      </c>
      <c r="P73">
        <v>37</v>
      </c>
    </row>
    <row r="74" spans="1:16" x14ac:dyDescent="0.25">
      <c r="A74" s="2" t="s">
        <v>1</v>
      </c>
      <c r="B74">
        <v>475</v>
      </c>
      <c r="C74" s="3" t="e">
        <f>IF(C47&gt;$B$70,$B$70,C47)</f>
        <v>#DIV/0!</v>
      </c>
      <c r="D74" s="3" t="e">
        <f t="shared" ref="D74:P74" si="0">IF(D47&gt;$B$70,$B$70,D47)</f>
        <v>#DIV/0!</v>
      </c>
      <c r="E74" s="3" t="e">
        <f t="shared" si="0"/>
        <v>#DIV/0!</v>
      </c>
      <c r="F74" s="3" t="e">
        <f t="shared" si="0"/>
        <v>#DIV/0!</v>
      </c>
      <c r="G74" s="3" t="e">
        <f t="shared" si="0"/>
        <v>#DIV/0!</v>
      </c>
      <c r="H74" s="3" t="e">
        <f t="shared" si="0"/>
        <v>#DIV/0!</v>
      </c>
      <c r="I74" s="3" t="e">
        <f t="shared" si="0"/>
        <v>#DIV/0!</v>
      </c>
      <c r="J74" s="3" t="e">
        <f t="shared" si="0"/>
        <v>#DIV/0!</v>
      </c>
      <c r="K74" s="3" t="e">
        <f t="shared" si="0"/>
        <v>#DIV/0!</v>
      </c>
      <c r="L74" s="3" t="e">
        <f t="shared" si="0"/>
        <v>#DIV/0!</v>
      </c>
      <c r="M74" s="3" t="e">
        <f t="shared" si="0"/>
        <v>#DIV/0!</v>
      </c>
      <c r="N74" s="3" t="e">
        <f t="shared" si="0"/>
        <v>#DIV/0!</v>
      </c>
      <c r="O74" s="3" t="e">
        <f t="shared" si="0"/>
        <v>#DIV/0!</v>
      </c>
      <c r="P74" s="3" t="e">
        <f t="shared" si="0"/>
        <v>#DIV/0!</v>
      </c>
    </row>
    <row r="75" spans="1:16" x14ac:dyDescent="0.25">
      <c r="A75" s="2"/>
      <c r="B75">
        <v>500</v>
      </c>
      <c r="C75" s="3">
        <f t="shared" ref="C75:P75" si="1">IF(C48&gt;$B$70,$B$70,C48)</f>
        <v>16.311066333267377</v>
      </c>
      <c r="D75" s="3">
        <f t="shared" si="1"/>
        <v>14.719003349530668</v>
      </c>
      <c r="E75" s="3">
        <f t="shared" si="1"/>
        <v>14.288714187937389</v>
      </c>
      <c r="F75" s="3">
        <f t="shared" si="1"/>
        <v>13.421575607481769</v>
      </c>
      <c r="G75" s="3">
        <f t="shared" si="1"/>
        <v>12.258427016257558</v>
      </c>
      <c r="H75" s="3">
        <f t="shared" si="1"/>
        <v>14.125054295034007</v>
      </c>
      <c r="I75" s="3">
        <f t="shared" si="1"/>
        <v>16.069457710426139</v>
      </c>
      <c r="J75" s="3">
        <f t="shared" si="1"/>
        <v>17.936084989202591</v>
      </c>
      <c r="K75" s="3">
        <f t="shared" si="1"/>
        <v>20</v>
      </c>
      <c r="L75" s="3">
        <f t="shared" si="1"/>
        <v>20</v>
      </c>
      <c r="M75" s="3">
        <f t="shared" si="1"/>
        <v>20</v>
      </c>
      <c r="N75" s="3">
        <f t="shared" si="1"/>
        <v>20</v>
      </c>
      <c r="O75" s="3">
        <f t="shared" si="1"/>
        <v>20</v>
      </c>
      <c r="P75" s="3">
        <f t="shared" si="1"/>
        <v>20</v>
      </c>
    </row>
    <row r="76" spans="1:16" x14ac:dyDescent="0.25">
      <c r="A76" s="2"/>
      <c r="B76">
        <v>650</v>
      </c>
      <c r="C76" s="3">
        <f t="shared" ref="C76:P76" si="2">IF(C49&gt;$B$70,$B$70,C49)</f>
        <v>17.123848941339695</v>
      </c>
      <c r="D76" s="3">
        <f t="shared" si="2"/>
        <v>15.233453901390403</v>
      </c>
      <c r="E76" s="3">
        <f t="shared" si="2"/>
        <v>13.306511223315271</v>
      </c>
      <c r="F76" s="3">
        <f t="shared" si="2"/>
        <v>12.760163611027187</v>
      </c>
      <c r="G76" s="3">
        <f t="shared" si="2"/>
        <v>12.523243171522312</v>
      </c>
      <c r="H76" s="3">
        <f t="shared" si="2"/>
        <v>13.023477635625563</v>
      </c>
      <c r="I76" s="3">
        <f t="shared" si="2"/>
        <v>13.680502283263779</v>
      </c>
      <c r="J76" s="3">
        <f t="shared" si="2"/>
        <v>14.313718316371025</v>
      </c>
      <c r="K76" s="3">
        <f t="shared" si="2"/>
        <v>16.656881597566063</v>
      </c>
      <c r="L76" s="3">
        <f t="shared" si="2"/>
        <v>17.557751862478078</v>
      </c>
      <c r="M76" s="3">
        <f t="shared" si="2"/>
        <v>18.626353698736793</v>
      </c>
      <c r="N76" s="3">
        <f t="shared" si="2"/>
        <v>20</v>
      </c>
      <c r="O76" s="3">
        <f t="shared" si="2"/>
        <v>20</v>
      </c>
      <c r="P76" s="3">
        <f t="shared" si="2"/>
        <v>20</v>
      </c>
    </row>
    <row r="77" spans="1:16" x14ac:dyDescent="0.25">
      <c r="A77" s="2"/>
      <c r="B77">
        <v>750</v>
      </c>
      <c r="C77" s="3">
        <f t="shared" ref="C77:P77" si="3">IF(C50&gt;$B$70,$B$70,C50)</f>
        <v>18.349949697771333</v>
      </c>
      <c r="D77" s="3">
        <f t="shared" si="3"/>
        <v>15.233453901390403</v>
      </c>
      <c r="E77" s="3">
        <f t="shared" si="3"/>
        <v>15.340147843888388</v>
      </c>
      <c r="F77" s="3">
        <f t="shared" si="3"/>
        <v>13.773040748481748</v>
      </c>
      <c r="G77" s="3">
        <f t="shared" si="3"/>
        <v>12.208460565480189</v>
      </c>
      <c r="H77" s="3">
        <f t="shared" si="3"/>
        <v>12.966392945620937</v>
      </c>
      <c r="I77" s="3">
        <f t="shared" si="3"/>
        <v>13.712354426281548</v>
      </c>
      <c r="J77" s="3">
        <f t="shared" si="3"/>
        <v>14.511203322083489</v>
      </c>
      <c r="K77" s="3">
        <f t="shared" si="3"/>
        <v>16.656881597566063</v>
      </c>
      <c r="L77" s="3">
        <f t="shared" si="3"/>
        <v>17.557751862478078</v>
      </c>
      <c r="M77" s="3">
        <f t="shared" si="3"/>
        <v>18.626353698736793</v>
      </c>
      <c r="N77" s="3">
        <f t="shared" si="3"/>
        <v>20</v>
      </c>
      <c r="O77" s="3">
        <f t="shared" si="3"/>
        <v>20</v>
      </c>
      <c r="P77" s="3">
        <f t="shared" si="3"/>
        <v>20</v>
      </c>
    </row>
    <row r="78" spans="1:16" x14ac:dyDescent="0.25">
      <c r="A78" s="2"/>
      <c r="B78">
        <v>1000</v>
      </c>
      <c r="C78" s="3">
        <f t="shared" ref="C78:P78" si="4">IF(C51&gt;$B$70,$B$70,C51)</f>
        <v>18.667109330411101</v>
      </c>
      <c r="D78" s="3">
        <f t="shared" si="4"/>
        <v>15.233453901390403</v>
      </c>
      <c r="E78" s="3">
        <f t="shared" si="4"/>
        <v>15.560341406337717</v>
      </c>
      <c r="F78" s="3">
        <f t="shared" si="4"/>
        <v>15.245159131148156</v>
      </c>
      <c r="G78" s="3">
        <f t="shared" si="4"/>
        <v>13.562908606665379</v>
      </c>
      <c r="H78" s="3">
        <f t="shared" si="4"/>
        <v>13.394132948003524</v>
      </c>
      <c r="I78" s="3">
        <f t="shared" si="4"/>
        <v>13.446247052858967</v>
      </c>
      <c r="J78" s="3">
        <f t="shared" si="4"/>
        <v>13.645200029449665</v>
      </c>
      <c r="K78" s="3">
        <f t="shared" si="4"/>
        <v>16.656881597566063</v>
      </c>
      <c r="L78" s="3">
        <f t="shared" si="4"/>
        <v>17.557751862478078</v>
      </c>
      <c r="M78" s="3">
        <f t="shared" si="4"/>
        <v>18.626353698736793</v>
      </c>
      <c r="N78" s="3">
        <f t="shared" si="4"/>
        <v>20</v>
      </c>
      <c r="O78" s="3">
        <f t="shared" si="4"/>
        <v>20</v>
      </c>
      <c r="P78" s="3">
        <f t="shared" si="4"/>
        <v>20</v>
      </c>
    </row>
    <row r="79" spans="1:16" x14ac:dyDescent="0.25">
      <c r="A79" s="2"/>
      <c r="B79">
        <v>1200</v>
      </c>
      <c r="C79" s="3">
        <f t="shared" ref="C79:P79" si="5">IF(C52&gt;$B$70,$B$70,C52)</f>
        <v>18.667109330411101</v>
      </c>
      <c r="D79" s="3">
        <f t="shared" si="5"/>
        <v>15.233453901390403</v>
      </c>
      <c r="E79" s="3">
        <f t="shared" si="5"/>
        <v>15.560341406337717</v>
      </c>
      <c r="F79" s="3">
        <f t="shared" si="5"/>
        <v>15.877977164398274</v>
      </c>
      <c r="G79" s="3">
        <f t="shared" si="5"/>
        <v>15.861300977287678</v>
      </c>
      <c r="H79" s="3">
        <f t="shared" si="5"/>
        <v>14.812109822583832</v>
      </c>
      <c r="I79" s="3">
        <f t="shared" si="5"/>
        <v>14.550849280737447</v>
      </c>
      <c r="J79" s="3">
        <f t="shared" si="5"/>
        <v>14.931459636971583</v>
      </c>
      <c r="K79" s="3">
        <f t="shared" si="5"/>
        <v>16.391399204497656</v>
      </c>
      <c r="L79" s="3">
        <f t="shared" si="5"/>
        <v>18.126870988927148</v>
      </c>
      <c r="M79" s="3">
        <f t="shared" si="5"/>
        <v>18.626353698736793</v>
      </c>
      <c r="N79" s="3">
        <f t="shared" si="5"/>
        <v>20</v>
      </c>
      <c r="O79" s="3">
        <f t="shared" si="5"/>
        <v>20</v>
      </c>
      <c r="P79" s="3">
        <f t="shared" si="5"/>
        <v>20</v>
      </c>
    </row>
    <row r="80" spans="1:16" x14ac:dyDescent="0.25">
      <c r="A80" s="2"/>
      <c r="B80">
        <v>1300</v>
      </c>
      <c r="C80" s="3">
        <f t="shared" ref="C80:P80" si="6">IF(C53&gt;$B$70,$B$70,C53)</f>
        <v>18.667109330411101</v>
      </c>
      <c r="D80" s="3">
        <f t="shared" si="6"/>
        <v>16.926059944188175</v>
      </c>
      <c r="E80" s="3">
        <f t="shared" si="6"/>
        <v>15.340147843888388</v>
      </c>
      <c r="F80" s="3">
        <f t="shared" si="6"/>
        <v>15.877977164398274</v>
      </c>
      <c r="G80" s="3">
        <f t="shared" si="6"/>
        <v>16.059744426930347</v>
      </c>
      <c r="H80" s="3">
        <f t="shared" si="6"/>
        <v>15.453230914110163</v>
      </c>
      <c r="I80" s="3">
        <f t="shared" si="6"/>
        <v>15.237920398751276</v>
      </c>
      <c r="J80" s="3">
        <f t="shared" si="6"/>
        <v>14.889184826391524</v>
      </c>
      <c r="K80" s="3">
        <f t="shared" si="6"/>
        <v>16.656881597566063</v>
      </c>
      <c r="L80" s="3">
        <f t="shared" si="6"/>
        <v>18.286111552967483</v>
      </c>
      <c r="M80" s="3">
        <f t="shared" si="6"/>
        <v>18.626353698736793</v>
      </c>
      <c r="N80" s="3">
        <f t="shared" si="6"/>
        <v>20</v>
      </c>
      <c r="O80" s="3">
        <f t="shared" si="6"/>
        <v>20</v>
      </c>
      <c r="P80" s="3">
        <f t="shared" si="6"/>
        <v>20</v>
      </c>
    </row>
    <row r="81" spans="1:16" x14ac:dyDescent="0.25">
      <c r="A81" s="2"/>
      <c r="B81">
        <v>1400</v>
      </c>
      <c r="C81" s="3">
        <f t="shared" ref="C81:P81" si="7">IF(C54&gt;$B$70,$B$70,C54)</f>
        <v>18.667109330411101</v>
      </c>
      <c r="D81" s="3">
        <f t="shared" si="7"/>
        <v>16.926059944188175</v>
      </c>
      <c r="E81" s="3">
        <f t="shared" si="7"/>
        <v>15.560341406337717</v>
      </c>
      <c r="F81" s="3">
        <f t="shared" si="7"/>
        <v>15.455147597753232</v>
      </c>
      <c r="G81" s="3">
        <f t="shared" si="7"/>
        <v>16.277947312120606</v>
      </c>
      <c r="H81" s="3">
        <f t="shared" si="7"/>
        <v>15.99021590030917</v>
      </c>
      <c r="I81" s="3">
        <f t="shared" si="7"/>
        <v>16.003957155857261</v>
      </c>
      <c r="J81" s="3">
        <f t="shared" si="7"/>
        <v>15.670024076288138</v>
      </c>
      <c r="K81" s="3">
        <f t="shared" si="7"/>
        <v>16.922118628264833</v>
      </c>
      <c r="L81" s="3">
        <f t="shared" si="7"/>
        <v>18.223853324077101</v>
      </c>
      <c r="M81" s="3">
        <f t="shared" si="7"/>
        <v>18.626353698736793</v>
      </c>
      <c r="N81" s="3">
        <f t="shared" si="7"/>
        <v>20</v>
      </c>
      <c r="O81" s="3">
        <f t="shared" si="7"/>
        <v>20</v>
      </c>
      <c r="P81" s="3">
        <f t="shared" si="7"/>
        <v>20</v>
      </c>
    </row>
    <row r="82" spans="1:16" x14ac:dyDescent="0.25">
      <c r="A82" s="2"/>
      <c r="B82">
        <v>1600</v>
      </c>
      <c r="C82" s="3">
        <f t="shared" ref="C82:P82" si="8">IF(C55&gt;$B$70,$B$70,C55)</f>
        <v>18.667109330411101</v>
      </c>
      <c r="D82" s="3">
        <f t="shared" si="8"/>
        <v>16.926059944188175</v>
      </c>
      <c r="E82" s="3">
        <f t="shared" si="8"/>
        <v>15.560341406337717</v>
      </c>
      <c r="F82" s="3">
        <f t="shared" si="8"/>
        <v>15.877977164398274</v>
      </c>
      <c r="G82" s="3">
        <f t="shared" si="8"/>
        <v>16.717073390275132</v>
      </c>
      <c r="H82" s="3">
        <f t="shared" si="8"/>
        <v>16.552621480708005</v>
      </c>
      <c r="I82" s="3">
        <f t="shared" si="8"/>
        <v>16.851090794028377</v>
      </c>
      <c r="J82" s="3">
        <f t="shared" si="8"/>
        <v>16.091983180301927</v>
      </c>
      <c r="K82" s="3">
        <f t="shared" si="8"/>
        <v>17.751264754134084</v>
      </c>
      <c r="L82" s="3">
        <f t="shared" si="8"/>
        <v>18.448174565538341</v>
      </c>
      <c r="M82" s="3">
        <f t="shared" si="8"/>
        <v>18.626353698736793</v>
      </c>
      <c r="N82" s="3">
        <f t="shared" si="8"/>
        <v>20</v>
      </c>
      <c r="O82" s="3">
        <f t="shared" si="8"/>
        <v>20</v>
      </c>
      <c r="P82" s="3">
        <f t="shared" si="8"/>
        <v>20</v>
      </c>
    </row>
    <row r="83" spans="1:16" x14ac:dyDescent="0.25">
      <c r="A83" s="2"/>
      <c r="B83">
        <v>1800</v>
      </c>
      <c r="C83" s="3">
        <f t="shared" ref="C83:P83" si="9">IF(C56&gt;$B$70,$B$70,C56)</f>
        <v>18.667109330411101</v>
      </c>
      <c r="D83" s="3">
        <f t="shared" si="9"/>
        <v>17.185605228310415</v>
      </c>
      <c r="E83" s="3">
        <f t="shared" si="9"/>
        <v>16.244312341498798</v>
      </c>
      <c r="F83" s="3">
        <f t="shared" si="9"/>
        <v>16.340442397532222</v>
      </c>
      <c r="G83" s="3">
        <f t="shared" si="9"/>
        <v>16.277947312120606</v>
      </c>
      <c r="H83" s="3">
        <f t="shared" si="9"/>
        <v>16.945441519613805</v>
      </c>
      <c r="I83" s="3">
        <f t="shared" si="9"/>
        <v>17.398688924135669</v>
      </c>
      <c r="J83" s="3">
        <f t="shared" si="9"/>
        <v>17.517855061725541</v>
      </c>
      <c r="K83" s="3">
        <f t="shared" si="9"/>
        <v>18.197072697480476</v>
      </c>
      <c r="L83" s="3">
        <f t="shared" si="9"/>
        <v>19.73051206246199</v>
      </c>
      <c r="M83" s="3">
        <f t="shared" si="9"/>
        <v>18.626353698736793</v>
      </c>
      <c r="N83" s="3">
        <f t="shared" si="9"/>
        <v>20</v>
      </c>
      <c r="O83" s="3">
        <f t="shared" si="9"/>
        <v>20</v>
      </c>
      <c r="P83" s="3">
        <f t="shared" si="9"/>
        <v>20</v>
      </c>
    </row>
    <row r="84" spans="1:16" x14ac:dyDescent="0.25">
      <c r="A84" s="2"/>
      <c r="B84">
        <v>2000</v>
      </c>
      <c r="C84" s="3">
        <f t="shared" ref="C84:P84" si="10">IF(C57&gt;$B$70,$B$70,C57)</f>
        <v>20</v>
      </c>
      <c r="D84" s="3">
        <f t="shared" si="10"/>
        <v>20</v>
      </c>
      <c r="E84" s="3">
        <f t="shared" si="10"/>
        <v>18.41512659028384</v>
      </c>
      <c r="F84" s="3">
        <f t="shared" si="10"/>
        <v>17.586892225151914</v>
      </c>
      <c r="G84" s="3">
        <f t="shared" si="10"/>
        <v>17.447430893674042</v>
      </c>
      <c r="H84" s="3">
        <f t="shared" si="10"/>
        <v>17.156031149731312</v>
      </c>
      <c r="I84" s="3">
        <f t="shared" si="10"/>
        <v>17.580466274812665</v>
      </c>
      <c r="J84" s="3">
        <f t="shared" si="10"/>
        <v>17.682784434009829</v>
      </c>
      <c r="K84" s="3">
        <f t="shared" si="10"/>
        <v>18.665849825225127</v>
      </c>
      <c r="L84" s="3">
        <f t="shared" si="10"/>
        <v>20</v>
      </c>
      <c r="M84" s="3">
        <f t="shared" si="10"/>
        <v>18.626353698736793</v>
      </c>
      <c r="N84" s="3">
        <f t="shared" si="10"/>
        <v>20</v>
      </c>
      <c r="O84" s="3">
        <f t="shared" si="10"/>
        <v>20</v>
      </c>
      <c r="P84" s="3">
        <f t="shared" si="10"/>
        <v>20</v>
      </c>
    </row>
    <row r="85" spans="1:16" x14ac:dyDescent="0.25">
      <c r="A85" s="2"/>
      <c r="B85">
        <v>2200</v>
      </c>
      <c r="C85" s="3">
        <f t="shared" ref="C85:P85" si="11">IF(C58&gt;$B$70,$B$70,C58)</f>
        <v>20</v>
      </c>
      <c r="D85" s="3">
        <f t="shared" si="11"/>
        <v>20</v>
      </c>
      <c r="E85" s="3">
        <f t="shared" si="11"/>
        <v>20</v>
      </c>
      <c r="F85" s="3">
        <f t="shared" si="11"/>
        <v>19.965190698755766</v>
      </c>
      <c r="G85" s="3">
        <f t="shared" si="11"/>
        <v>18.226018205070705</v>
      </c>
      <c r="H85" s="3">
        <f t="shared" si="11"/>
        <v>17.578378106174391</v>
      </c>
      <c r="I85" s="3">
        <f t="shared" si="11"/>
        <v>17.779490467751934</v>
      </c>
      <c r="J85" s="3">
        <f t="shared" si="11"/>
        <v>17.862975894001135</v>
      </c>
      <c r="K85" s="3">
        <f t="shared" si="11"/>
        <v>18.999565766631665</v>
      </c>
      <c r="L85" s="3">
        <f t="shared" si="11"/>
        <v>20</v>
      </c>
      <c r="M85" s="3">
        <f t="shared" si="11"/>
        <v>18.626353698736793</v>
      </c>
      <c r="N85" s="3">
        <f t="shared" si="11"/>
        <v>20</v>
      </c>
      <c r="O85" s="3">
        <f t="shared" si="11"/>
        <v>20</v>
      </c>
      <c r="P85" s="3">
        <f t="shared" si="11"/>
        <v>20</v>
      </c>
    </row>
    <row r="86" spans="1:16" x14ac:dyDescent="0.25">
      <c r="A86" s="2"/>
      <c r="B86">
        <v>2400</v>
      </c>
      <c r="C86" s="3">
        <f t="shared" ref="C86:P86" si="12">IF(C59&gt;$B$70,$B$70,C59)</f>
        <v>20</v>
      </c>
      <c r="D86" s="3">
        <f t="shared" si="12"/>
        <v>20</v>
      </c>
      <c r="E86" s="3">
        <f t="shared" si="12"/>
        <v>20</v>
      </c>
      <c r="F86" s="3">
        <f t="shared" si="12"/>
        <v>19.965190698755766</v>
      </c>
      <c r="G86" s="3">
        <f t="shared" si="12"/>
        <v>19.512327863347451</v>
      </c>
      <c r="H86" s="3">
        <f t="shared" si="12"/>
        <v>18.756638946454494</v>
      </c>
      <c r="I86" s="3">
        <f t="shared" si="12"/>
        <v>18.191370654124853</v>
      </c>
      <c r="J86" s="3">
        <f t="shared" si="12"/>
        <v>18.413375617591246</v>
      </c>
      <c r="K86" s="3">
        <f t="shared" si="12"/>
        <v>19.251975584451682</v>
      </c>
      <c r="L86" s="3">
        <f t="shared" si="12"/>
        <v>20</v>
      </c>
      <c r="M86" s="3">
        <f t="shared" si="12"/>
        <v>18.626353698736793</v>
      </c>
      <c r="N86" s="3">
        <f t="shared" si="12"/>
        <v>20</v>
      </c>
      <c r="O86" s="3">
        <f t="shared" si="12"/>
        <v>20</v>
      </c>
      <c r="P86" s="3">
        <f t="shared" si="12"/>
        <v>20</v>
      </c>
    </row>
    <row r="87" spans="1:16" x14ac:dyDescent="0.25">
      <c r="A87" s="2"/>
      <c r="B87">
        <v>2500</v>
      </c>
      <c r="C87" s="3">
        <f t="shared" ref="C87:P87" si="13">IF(C60&gt;$B$70,$B$70,C60)</f>
        <v>20</v>
      </c>
      <c r="D87" s="3">
        <f t="shared" si="13"/>
        <v>20</v>
      </c>
      <c r="E87" s="3">
        <f t="shared" si="13"/>
        <v>20</v>
      </c>
      <c r="F87" s="3">
        <f t="shared" si="13"/>
        <v>20</v>
      </c>
      <c r="G87" s="3">
        <f t="shared" si="13"/>
        <v>20</v>
      </c>
      <c r="H87" s="3">
        <f t="shared" si="13"/>
        <v>20</v>
      </c>
      <c r="I87" s="3">
        <f t="shared" si="13"/>
        <v>19.278089145446202</v>
      </c>
      <c r="J87" s="3">
        <f t="shared" si="13"/>
        <v>18.808512526615139</v>
      </c>
      <c r="K87" s="3">
        <f t="shared" si="13"/>
        <v>19.333700078433456</v>
      </c>
      <c r="L87" s="3">
        <f t="shared" si="13"/>
        <v>20</v>
      </c>
      <c r="M87" s="3">
        <f t="shared" si="13"/>
        <v>18.626353698736793</v>
      </c>
      <c r="N87" s="3">
        <f t="shared" si="13"/>
        <v>20</v>
      </c>
      <c r="O87" s="3">
        <f t="shared" si="13"/>
        <v>20</v>
      </c>
      <c r="P87" s="3">
        <f t="shared" si="13"/>
        <v>20</v>
      </c>
    </row>
    <row r="88" spans="1:16" x14ac:dyDescent="0.25">
      <c r="A88" s="2"/>
      <c r="B88">
        <v>2600</v>
      </c>
      <c r="C88" s="3">
        <f t="shared" ref="C88:P88" si="14">IF(C61&gt;$B$70,$B$70,C61)</f>
        <v>20</v>
      </c>
      <c r="D88" s="3">
        <f t="shared" si="14"/>
        <v>20</v>
      </c>
      <c r="E88" s="3">
        <f t="shared" si="14"/>
        <v>20</v>
      </c>
      <c r="F88" s="3">
        <f t="shared" si="14"/>
        <v>20</v>
      </c>
      <c r="G88" s="3">
        <f t="shared" si="14"/>
        <v>20</v>
      </c>
      <c r="H88" s="3">
        <f t="shared" si="14"/>
        <v>20</v>
      </c>
      <c r="I88" s="3">
        <f t="shared" si="14"/>
        <v>20</v>
      </c>
      <c r="J88" s="3">
        <f t="shared" si="14"/>
        <v>20</v>
      </c>
      <c r="K88" s="3">
        <f t="shared" si="14"/>
        <v>19.511182067187981</v>
      </c>
      <c r="L88" s="3">
        <f t="shared" si="14"/>
        <v>20</v>
      </c>
      <c r="M88" s="3">
        <f t="shared" si="14"/>
        <v>18.626353698736793</v>
      </c>
      <c r="N88" s="3">
        <f t="shared" si="14"/>
        <v>20</v>
      </c>
      <c r="O88" s="3">
        <f t="shared" si="14"/>
        <v>20</v>
      </c>
      <c r="P88" s="3">
        <f t="shared" si="14"/>
        <v>20</v>
      </c>
    </row>
    <row r="89" spans="1:16" x14ac:dyDescent="0.25">
      <c r="A89" s="2"/>
      <c r="B89">
        <v>2700</v>
      </c>
      <c r="C89" s="3">
        <f t="shared" ref="C89:P89" si="15">IF(C62&gt;$B$70,$B$70,C62)</f>
        <v>20</v>
      </c>
      <c r="D89" s="3">
        <f t="shared" si="15"/>
        <v>20</v>
      </c>
      <c r="E89" s="3">
        <f t="shared" si="15"/>
        <v>20</v>
      </c>
      <c r="F89" s="3">
        <f t="shared" si="15"/>
        <v>20</v>
      </c>
      <c r="G89" s="3">
        <f t="shared" si="15"/>
        <v>20</v>
      </c>
      <c r="H89" s="3">
        <f t="shared" si="15"/>
        <v>20</v>
      </c>
      <c r="I89" s="3">
        <f t="shared" si="15"/>
        <v>20</v>
      </c>
      <c r="J89" s="3">
        <f t="shared" si="15"/>
        <v>20</v>
      </c>
      <c r="K89" s="3">
        <f t="shared" si="15"/>
        <v>20</v>
      </c>
      <c r="L89" s="3">
        <f t="shared" si="15"/>
        <v>20</v>
      </c>
      <c r="M89" s="3">
        <f t="shared" si="15"/>
        <v>18.626353698736793</v>
      </c>
      <c r="N89" s="3">
        <f t="shared" si="15"/>
        <v>20</v>
      </c>
      <c r="O89" s="3">
        <f t="shared" si="15"/>
        <v>20</v>
      </c>
      <c r="P89" s="3">
        <f t="shared" si="15"/>
        <v>20</v>
      </c>
    </row>
    <row r="90" spans="1:16" x14ac:dyDescent="0.25">
      <c r="A90" s="2"/>
      <c r="B90">
        <v>2800</v>
      </c>
      <c r="C90" s="3">
        <f t="shared" ref="C90:P90" si="16">IF(C63&gt;$B$70,$B$70,C63)</f>
        <v>20</v>
      </c>
      <c r="D90" s="3">
        <f t="shared" si="16"/>
        <v>20</v>
      </c>
      <c r="E90" s="3">
        <f t="shared" si="16"/>
        <v>20</v>
      </c>
      <c r="F90" s="3">
        <f t="shared" si="16"/>
        <v>20</v>
      </c>
      <c r="G90" s="3">
        <f t="shared" si="16"/>
        <v>20</v>
      </c>
      <c r="H90" s="3">
        <f t="shared" si="16"/>
        <v>20</v>
      </c>
      <c r="I90" s="3">
        <f t="shared" si="16"/>
        <v>20</v>
      </c>
      <c r="J90" s="3">
        <f t="shared" si="16"/>
        <v>20</v>
      </c>
      <c r="K90" s="3">
        <f t="shared" si="16"/>
        <v>20</v>
      </c>
      <c r="L90" s="3">
        <f t="shared" si="16"/>
        <v>20</v>
      </c>
      <c r="M90" s="3">
        <f t="shared" si="16"/>
        <v>18.626353698736793</v>
      </c>
      <c r="N90" s="3">
        <f t="shared" si="16"/>
        <v>20</v>
      </c>
      <c r="O90" s="3">
        <f t="shared" si="16"/>
        <v>20</v>
      </c>
      <c r="P90" s="3">
        <f t="shared" si="16"/>
        <v>20</v>
      </c>
    </row>
    <row r="91" spans="1:16" x14ac:dyDescent="0.25">
      <c r="A91" s="2"/>
      <c r="B91">
        <v>3000</v>
      </c>
      <c r="C91" s="3">
        <f t="shared" ref="C91:P91" si="17">IF(C64&gt;$B$70,$B$70,C64)</f>
        <v>20</v>
      </c>
      <c r="D91" s="3">
        <f t="shared" si="17"/>
        <v>20</v>
      </c>
      <c r="E91" s="3">
        <f t="shared" si="17"/>
        <v>20</v>
      </c>
      <c r="F91" s="3">
        <f t="shared" si="17"/>
        <v>20</v>
      </c>
      <c r="G91" s="3">
        <f t="shared" si="17"/>
        <v>20</v>
      </c>
      <c r="H91" s="3">
        <f t="shared" si="17"/>
        <v>20</v>
      </c>
      <c r="I91" s="3">
        <f t="shared" si="17"/>
        <v>20</v>
      </c>
      <c r="J91" s="3">
        <f t="shared" si="17"/>
        <v>20</v>
      </c>
      <c r="K91" s="3">
        <f t="shared" si="17"/>
        <v>20</v>
      </c>
      <c r="L91" s="3">
        <f t="shared" si="17"/>
        <v>20</v>
      </c>
      <c r="M91" s="3">
        <f t="shared" si="17"/>
        <v>18.626353698736793</v>
      </c>
      <c r="N91" s="3">
        <f t="shared" si="17"/>
        <v>20</v>
      </c>
      <c r="O91" s="3">
        <f t="shared" si="17"/>
        <v>20</v>
      </c>
      <c r="P91" s="3">
        <f t="shared" si="17"/>
        <v>20</v>
      </c>
    </row>
    <row r="92" spans="1:16" x14ac:dyDescent="0.25">
      <c r="A92" s="2"/>
      <c r="B92">
        <v>3250</v>
      </c>
      <c r="C92" s="3">
        <f t="shared" ref="C92:P92" si="18">IF(C65&gt;$B$70,$B$70,C65)</f>
        <v>20</v>
      </c>
      <c r="D92" s="3">
        <f t="shared" si="18"/>
        <v>20</v>
      </c>
      <c r="E92" s="3">
        <f t="shared" si="18"/>
        <v>20</v>
      </c>
      <c r="F92" s="3">
        <f t="shared" si="18"/>
        <v>20</v>
      </c>
      <c r="G92" s="3">
        <f t="shared" si="18"/>
        <v>20</v>
      </c>
      <c r="H92" s="3">
        <f t="shared" si="18"/>
        <v>20</v>
      </c>
      <c r="I92" s="3">
        <f t="shared" si="18"/>
        <v>20</v>
      </c>
      <c r="J92" s="3">
        <f t="shared" si="18"/>
        <v>20</v>
      </c>
      <c r="K92" s="3">
        <f t="shared" si="18"/>
        <v>20</v>
      </c>
      <c r="L92" s="3">
        <f t="shared" si="18"/>
        <v>20</v>
      </c>
      <c r="M92" s="3">
        <f t="shared" si="18"/>
        <v>18.626353698736793</v>
      </c>
      <c r="N92" s="3">
        <f t="shared" si="18"/>
        <v>20</v>
      </c>
      <c r="O92" s="3">
        <f t="shared" si="18"/>
        <v>20</v>
      </c>
      <c r="P92" s="3">
        <f t="shared" si="18"/>
        <v>20</v>
      </c>
    </row>
    <row r="93" spans="1:16" x14ac:dyDescent="0.25">
      <c r="A93" s="2"/>
      <c r="B93">
        <v>3800</v>
      </c>
      <c r="C93" s="3">
        <f t="shared" ref="C93:P93" si="19">IF(C66&gt;$B$70,$B$70,C66)</f>
        <v>20</v>
      </c>
      <c r="D93" s="3">
        <f t="shared" si="19"/>
        <v>20</v>
      </c>
      <c r="E93" s="3">
        <f t="shared" si="19"/>
        <v>20</v>
      </c>
      <c r="F93" s="3">
        <f t="shared" si="19"/>
        <v>20</v>
      </c>
      <c r="G93" s="3">
        <f t="shared" si="19"/>
        <v>20</v>
      </c>
      <c r="H93" s="3">
        <f t="shared" si="19"/>
        <v>20</v>
      </c>
      <c r="I93" s="3">
        <f t="shared" si="19"/>
        <v>20</v>
      </c>
      <c r="J93" s="3">
        <f t="shared" si="19"/>
        <v>20</v>
      </c>
      <c r="K93" s="3">
        <f t="shared" si="19"/>
        <v>20</v>
      </c>
      <c r="L93" s="3">
        <f t="shared" si="19"/>
        <v>20</v>
      </c>
      <c r="M93" s="3">
        <f t="shared" si="19"/>
        <v>20</v>
      </c>
      <c r="N93" s="3">
        <f t="shared" si="19"/>
        <v>20</v>
      </c>
      <c r="O93" s="3">
        <f t="shared" si="19"/>
        <v>20</v>
      </c>
      <c r="P93" s="3">
        <f t="shared" si="19"/>
        <v>20</v>
      </c>
    </row>
    <row r="94" spans="1:16" x14ac:dyDescent="0.25">
      <c r="A94" s="2"/>
      <c r="B94">
        <v>4200</v>
      </c>
      <c r="C94" s="3">
        <f t="shared" ref="C94:P94" si="20">IF(C67&gt;$B$70,$B$70,C67)</f>
        <v>20</v>
      </c>
      <c r="D94" s="3">
        <f t="shared" si="20"/>
        <v>20</v>
      </c>
      <c r="E94" s="3">
        <f t="shared" si="20"/>
        <v>20</v>
      </c>
      <c r="F94" s="3">
        <f t="shared" si="20"/>
        <v>20</v>
      </c>
      <c r="G94" s="3">
        <f t="shared" si="20"/>
        <v>20</v>
      </c>
      <c r="H94" s="3">
        <f t="shared" si="20"/>
        <v>20</v>
      </c>
      <c r="I94" s="3">
        <f t="shared" si="20"/>
        <v>20</v>
      </c>
      <c r="J94" s="3">
        <f t="shared" si="20"/>
        <v>20</v>
      </c>
      <c r="K94" s="3">
        <f t="shared" si="20"/>
        <v>20</v>
      </c>
      <c r="L94" s="3">
        <f t="shared" si="20"/>
        <v>20</v>
      </c>
      <c r="M94" s="3">
        <f t="shared" si="20"/>
        <v>20</v>
      </c>
      <c r="N94" s="3">
        <f t="shared" si="20"/>
        <v>20</v>
      </c>
      <c r="O94" s="3">
        <f t="shared" si="20"/>
        <v>20</v>
      </c>
      <c r="P94" s="3">
        <f t="shared" si="20"/>
        <v>20</v>
      </c>
    </row>
    <row r="96" spans="1:16" x14ac:dyDescent="0.25">
      <c r="A96" s="2" t="s">
        <v>19</v>
      </c>
      <c r="B96" s="2"/>
      <c r="C96" s="1" t="s">
        <v>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2"/>
      <c r="B97" s="2"/>
      <c r="C97">
        <v>0</v>
      </c>
      <c r="D97">
        <v>0.5</v>
      </c>
      <c r="E97">
        <v>1</v>
      </c>
      <c r="F97">
        <v>1.5</v>
      </c>
      <c r="G97">
        <v>2.5</v>
      </c>
      <c r="H97">
        <v>4.9000000000000004</v>
      </c>
      <c r="I97">
        <v>7.4</v>
      </c>
      <c r="J97">
        <v>9.8000000000000007</v>
      </c>
      <c r="K97">
        <v>14.7</v>
      </c>
      <c r="L97">
        <v>19.600000000000001</v>
      </c>
      <c r="M97">
        <v>21.6</v>
      </c>
      <c r="N97">
        <v>30</v>
      </c>
      <c r="O97">
        <v>35</v>
      </c>
      <c r="P97">
        <v>37</v>
      </c>
    </row>
    <row r="98" spans="1:16" x14ac:dyDescent="0.25">
      <c r="A98" s="2" t="s">
        <v>1</v>
      </c>
      <c r="B98">
        <v>475</v>
      </c>
      <c r="C98" s="3" t="e">
        <f>C$46/(Density_of_fuel__kg_mm3*C74)</f>
        <v>#DIV/0!</v>
      </c>
      <c r="D98" s="3" t="e">
        <f>D$46/(Density_of_fuel__kg_mm3*D74)</f>
        <v>#DIV/0!</v>
      </c>
      <c r="E98" s="3" t="e">
        <f>E$46/(Density_of_fuel__kg_mm3*E74)</f>
        <v>#DIV/0!</v>
      </c>
      <c r="F98" s="3" t="e">
        <f>F$46/(Density_of_fuel__kg_mm3*F74)</f>
        <v>#DIV/0!</v>
      </c>
      <c r="G98" s="3" t="e">
        <f>G$46/(Density_of_fuel__kg_mm3*G74)</f>
        <v>#DIV/0!</v>
      </c>
      <c r="H98" s="3" t="e">
        <f>H$46/(Density_of_fuel__kg_mm3*H74)</f>
        <v>#DIV/0!</v>
      </c>
      <c r="I98" s="3" t="e">
        <f>I$46/(Density_of_fuel__kg_mm3*I74)</f>
        <v>#DIV/0!</v>
      </c>
      <c r="J98" s="3" t="e">
        <f>J$46/(Density_of_fuel__kg_mm3*J74)</f>
        <v>#DIV/0!</v>
      </c>
      <c r="K98" s="3" t="e">
        <f>K$46/(Density_of_fuel__kg_mm3*K74)</f>
        <v>#DIV/0!</v>
      </c>
      <c r="L98" s="3" t="e">
        <f>L$46/(Density_of_fuel__kg_mm3*L74)</f>
        <v>#DIV/0!</v>
      </c>
      <c r="M98" s="3" t="e">
        <f>M$46/(Density_of_fuel__kg_mm3*M74)</f>
        <v>#DIV/0!</v>
      </c>
      <c r="N98" s="3" t="e">
        <f>N$46/(Density_of_fuel__kg_mm3*N74)</f>
        <v>#DIV/0!</v>
      </c>
      <c r="O98" s="3" t="e">
        <f>O$46/(Density_of_fuel__kg_mm3*O74)</f>
        <v>#DIV/0!</v>
      </c>
      <c r="P98" s="3" t="e">
        <f>P$46/(Density_of_fuel__kg_mm3*P74)</f>
        <v>#DIV/0!</v>
      </c>
    </row>
    <row r="99" spans="1:16" x14ac:dyDescent="0.25">
      <c r="A99" s="2"/>
      <c r="B99">
        <v>500</v>
      </c>
      <c r="C99" s="3">
        <f>C$46/(Density_of_fuel__kg_mm3*C75)</f>
        <v>62.97554499999999</v>
      </c>
      <c r="D99" s="3">
        <f>D$46/(Density_of_fuel__kg_mm3*D75)</f>
        <v>72.418480000000002</v>
      </c>
      <c r="E99" s="3">
        <f>E$46/(Density_of_fuel__kg_mm3*E75)</f>
        <v>77.309783999999993</v>
      </c>
      <c r="F99" s="3">
        <f>F$46/(Density_of_fuel__kg_mm3*F75)</f>
        <v>85.190218999999999</v>
      </c>
      <c r="G99" s="3">
        <f>G$46/(Density_of_fuel__kg_mm3*G75)</f>
        <v>99.592392999999987</v>
      </c>
      <c r="H99" s="3">
        <f>H$46/(Density_of_fuel__kg_mm3*H75)</f>
        <v>99.592393000000015</v>
      </c>
      <c r="I99" s="3">
        <f>I$46/(Density_of_fuel__kg_mm3*I75)</f>
        <v>99.592393000000001</v>
      </c>
      <c r="J99" s="3">
        <f>J$46/(Density_of_fuel__kg_mm3*J75)</f>
        <v>99.592393000000001</v>
      </c>
      <c r="K99" s="3">
        <f>K$46/(Density_of_fuel__kg_mm3*K75)</f>
        <v>108.29236458773826</v>
      </c>
      <c r="L99" s="3">
        <f>L$46/(Density_of_fuel__kg_mm3*L75)</f>
        <v>127.26984791917327</v>
      </c>
      <c r="M99" s="3">
        <f>M$46/(Density_of_fuel__kg_mm3*M75)</f>
        <v>135.01575948302428</v>
      </c>
      <c r="N99" s="3">
        <f>N$46/(Density_of_fuel__kg_mm3*N75)</f>
        <v>167.54858805119861</v>
      </c>
      <c r="O99" s="3">
        <f>O$46/(Density_of_fuel__kg_mm3*O75)</f>
        <v>186.91336696082615</v>
      </c>
      <c r="P99" s="3">
        <f>P$46/(Density_of_fuel__kg_mm3*P75)</f>
        <v>194.65927852467718</v>
      </c>
    </row>
    <row r="100" spans="1:16" x14ac:dyDescent="0.25">
      <c r="A100" s="2"/>
      <c r="B100">
        <v>650</v>
      </c>
      <c r="C100" s="3">
        <f>C$46/(Density_of_fuel__kg_mm3*C76)</f>
        <v>59.986413999999996</v>
      </c>
      <c r="D100" s="3">
        <f>D$46/(Density_of_fuel__kg_mm3*D76)</f>
        <v>69.972828000000007</v>
      </c>
      <c r="E100" s="3">
        <f>E$46/(Density_of_fuel__kg_mm3*E76)</f>
        <v>83.016306</v>
      </c>
      <c r="F100" s="3">
        <f>F$46/(Density_of_fuel__kg_mm3*F76)</f>
        <v>89.605980000000002</v>
      </c>
      <c r="G100" s="3">
        <f>G$46/(Density_of_fuel__kg_mm3*G76)</f>
        <v>97.486414999999994</v>
      </c>
      <c r="H100" s="3">
        <f>H$46/(Density_of_fuel__kg_mm3*H76)</f>
        <v>108.016307</v>
      </c>
      <c r="I100" s="3">
        <f>I$46/(Density_of_fuel__kg_mm3*I76)</f>
        <v>116.983698</v>
      </c>
      <c r="J100" s="3">
        <f>J$46/(Density_of_fuel__kg_mm3*J76)</f>
        <v>124.796198</v>
      </c>
      <c r="K100" s="3">
        <f>K$46/(Density_of_fuel__kg_mm3*K76)</f>
        <v>130.02717700000002</v>
      </c>
      <c r="L100" s="3">
        <f>L$46/(Density_of_fuel__kg_mm3*L76)</f>
        <v>144.97282899999999</v>
      </c>
      <c r="M100" s="3">
        <f>M$46/(Density_of_fuel__kg_mm3*M76)</f>
        <v>144.97282899999996</v>
      </c>
      <c r="N100" s="3">
        <f>N$46/(Density_of_fuel__kg_mm3*N76)</f>
        <v>167.54858805119861</v>
      </c>
      <c r="O100" s="3">
        <f>O$46/(Density_of_fuel__kg_mm3*O76)</f>
        <v>186.91336696082615</v>
      </c>
      <c r="P100" s="3">
        <f>P$46/(Density_of_fuel__kg_mm3*P76)</f>
        <v>194.65927852467718</v>
      </c>
    </row>
    <row r="101" spans="1:16" x14ac:dyDescent="0.25">
      <c r="A101" s="2"/>
      <c r="B101">
        <v>750</v>
      </c>
      <c r="C101" s="3">
        <f>C$46/(Density_of_fuel__kg_mm3*C77)</f>
        <v>55.978262000000008</v>
      </c>
      <c r="D101" s="3">
        <f>D$46/(Density_of_fuel__kg_mm3*D77)</f>
        <v>69.972828000000007</v>
      </c>
      <c r="E101" s="3">
        <f>E$46/(Density_of_fuel__kg_mm3*E77)</f>
        <v>72.010870999999995</v>
      </c>
      <c r="F101" s="3">
        <f>F$46/(Density_of_fuel__kg_mm3*F77)</f>
        <v>83.016306000000014</v>
      </c>
      <c r="G101" s="3">
        <f>G$46/(Density_of_fuel__kg_mm3*G77)</f>
        <v>100.00000200000001</v>
      </c>
      <c r="H101" s="3">
        <f>H$46/(Density_of_fuel__kg_mm3*H77)</f>
        <v>108.49185</v>
      </c>
      <c r="I101" s="3">
        <f>I$46/(Density_of_fuel__kg_mm3*I77)</f>
        <v>116.71195899999999</v>
      </c>
      <c r="J101" s="3">
        <f>J$46/(Density_of_fuel__kg_mm3*J77)</f>
        <v>123.097829</v>
      </c>
      <c r="K101" s="3">
        <f>K$46/(Density_of_fuel__kg_mm3*K77)</f>
        <v>130.02717700000002</v>
      </c>
      <c r="L101" s="3">
        <f>L$46/(Density_of_fuel__kg_mm3*L77)</f>
        <v>144.97282899999999</v>
      </c>
      <c r="M101" s="3">
        <f>M$46/(Density_of_fuel__kg_mm3*M77)</f>
        <v>144.97282899999996</v>
      </c>
      <c r="N101" s="3">
        <f>N$46/(Density_of_fuel__kg_mm3*N77)</f>
        <v>167.54858805119861</v>
      </c>
      <c r="O101" s="3">
        <f>O$46/(Density_of_fuel__kg_mm3*O77)</f>
        <v>186.91336696082615</v>
      </c>
      <c r="P101" s="3">
        <f>P$46/(Density_of_fuel__kg_mm3*P77)</f>
        <v>194.65927852467718</v>
      </c>
    </row>
    <row r="102" spans="1:16" x14ac:dyDescent="0.25">
      <c r="A102" s="2"/>
      <c r="B102">
        <v>1000</v>
      </c>
      <c r="C102" s="3">
        <f>C$46/(Density_of_fuel__kg_mm3*C78)</f>
        <v>55.027175000000007</v>
      </c>
      <c r="D102" s="3">
        <f>D$46/(Density_of_fuel__kg_mm3*D78)</f>
        <v>69.972828000000007</v>
      </c>
      <c r="E102" s="3">
        <f>E$46/(Density_of_fuel__kg_mm3*E78)</f>
        <v>70.991849000000002</v>
      </c>
      <c r="F102" s="3">
        <f>F$46/(Density_of_fuel__kg_mm3*F78)</f>
        <v>75.000001999999995</v>
      </c>
      <c r="G102" s="3">
        <f>G$46/(Density_of_fuel__kg_mm3*G78)</f>
        <v>90.013588999999996</v>
      </c>
      <c r="H102" s="3">
        <f>H$46/(Density_of_fuel__kg_mm3*H78)</f>
        <v>105.027176</v>
      </c>
      <c r="I102" s="3">
        <f>I$46/(Density_of_fuel__kg_mm3*I78)</f>
        <v>119.02174200000002</v>
      </c>
      <c r="J102" s="3">
        <f>J$46/(Density_of_fuel__kg_mm3*J78)</f>
        <v>130.91032899999999</v>
      </c>
      <c r="K102" s="3">
        <f>K$46/(Density_of_fuel__kg_mm3*K78)</f>
        <v>130.02717700000002</v>
      </c>
      <c r="L102" s="3">
        <f>L$46/(Density_of_fuel__kg_mm3*L78)</f>
        <v>144.97282899999999</v>
      </c>
      <c r="M102" s="3">
        <f>M$46/(Density_of_fuel__kg_mm3*M78)</f>
        <v>144.97282899999996</v>
      </c>
      <c r="N102" s="3">
        <f>N$46/(Density_of_fuel__kg_mm3*N78)</f>
        <v>167.54858805119861</v>
      </c>
      <c r="O102" s="3">
        <f>O$46/(Density_of_fuel__kg_mm3*O78)</f>
        <v>186.91336696082615</v>
      </c>
      <c r="P102" s="3">
        <f>P$46/(Density_of_fuel__kg_mm3*P78)</f>
        <v>194.65927852467718</v>
      </c>
    </row>
    <row r="103" spans="1:16" x14ac:dyDescent="0.25">
      <c r="A103" s="2"/>
      <c r="B103">
        <v>1200</v>
      </c>
      <c r="C103" s="3">
        <f>C$46/(Density_of_fuel__kg_mm3*C79)</f>
        <v>55.027175000000007</v>
      </c>
      <c r="D103" s="3">
        <f>D$46/(Density_of_fuel__kg_mm3*D79)</f>
        <v>69.972828000000007</v>
      </c>
      <c r="E103" s="3">
        <f>E$46/(Density_of_fuel__kg_mm3*E79)</f>
        <v>70.991849000000002</v>
      </c>
      <c r="F103" s="3">
        <f>F$46/(Density_of_fuel__kg_mm3*F79)</f>
        <v>72.010871000000009</v>
      </c>
      <c r="G103" s="3">
        <f>G$46/(Density_of_fuel__kg_mm3*G79)</f>
        <v>76.970110000000005</v>
      </c>
      <c r="H103" s="3">
        <f>H$46/(Density_of_fuel__kg_mm3*H79)</f>
        <v>94.972828000000007</v>
      </c>
      <c r="I103" s="3">
        <f>I$46/(Density_of_fuel__kg_mm3*I79)</f>
        <v>109.98641500000001</v>
      </c>
      <c r="J103" s="3">
        <f>J$46/(Density_of_fuel__kg_mm3*J79)</f>
        <v>119.633155</v>
      </c>
      <c r="K103" s="3">
        <f>K$46/(Density_of_fuel__kg_mm3*K79)</f>
        <v>132.13315499999999</v>
      </c>
      <c r="L103" s="3">
        <f>L$46/(Density_of_fuel__kg_mm3*L79)</f>
        <v>140.42119899999997</v>
      </c>
      <c r="M103" s="3">
        <f>M$46/(Density_of_fuel__kg_mm3*M79)</f>
        <v>144.97282899999996</v>
      </c>
      <c r="N103" s="3">
        <f>N$46/(Density_of_fuel__kg_mm3*N79)</f>
        <v>167.54858805119861</v>
      </c>
      <c r="O103" s="3">
        <f>O$46/(Density_of_fuel__kg_mm3*O79)</f>
        <v>186.91336696082615</v>
      </c>
      <c r="P103" s="3">
        <f>P$46/(Density_of_fuel__kg_mm3*P79)</f>
        <v>194.65927852467718</v>
      </c>
    </row>
    <row r="104" spans="1:16" x14ac:dyDescent="0.25">
      <c r="A104" s="2"/>
      <c r="B104">
        <v>1300</v>
      </c>
      <c r="C104" s="3">
        <f>C$46/(Density_of_fuel__kg_mm3*C80)</f>
        <v>55.027175000000007</v>
      </c>
      <c r="D104" s="3">
        <f>D$46/(Density_of_fuel__kg_mm3*D80)</f>
        <v>62.97554499999999</v>
      </c>
      <c r="E104" s="3">
        <f>E$46/(Density_of_fuel__kg_mm3*E80)</f>
        <v>72.010870999999995</v>
      </c>
      <c r="F104" s="3">
        <f>F$46/(Density_of_fuel__kg_mm3*F80)</f>
        <v>72.010871000000009</v>
      </c>
      <c r="G104" s="3">
        <f>G$46/(Density_of_fuel__kg_mm3*G80)</f>
        <v>76.019023000000018</v>
      </c>
      <c r="H104" s="3">
        <f>H$46/(Density_of_fuel__kg_mm3*H80)</f>
        <v>91.032611000000003</v>
      </c>
      <c r="I104" s="3">
        <f>I$46/(Density_of_fuel__kg_mm3*I80)</f>
        <v>105.027176</v>
      </c>
      <c r="J104" s="3">
        <f>J$46/(Density_of_fuel__kg_mm3*J80)</f>
        <v>119.97282900000002</v>
      </c>
      <c r="K104" s="3">
        <f>K$46/(Density_of_fuel__kg_mm3*K80)</f>
        <v>130.02717700000002</v>
      </c>
      <c r="L104" s="3">
        <f>L$46/(Density_of_fuel__kg_mm3*L80)</f>
        <v>139.19837200000001</v>
      </c>
      <c r="M104" s="3">
        <f>M$46/(Density_of_fuel__kg_mm3*M80)</f>
        <v>144.97282899999996</v>
      </c>
      <c r="N104" s="3">
        <f>N$46/(Density_of_fuel__kg_mm3*N80)</f>
        <v>167.54858805119861</v>
      </c>
      <c r="O104" s="3">
        <f>O$46/(Density_of_fuel__kg_mm3*O80)</f>
        <v>186.91336696082615</v>
      </c>
      <c r="P104" s="3">
        <f>P$46/(Density_of_fuel__kg_mm3*P80)</f>
        <v>194.65927852467718</v>
      </c>
    </row>
    <row r="105" spans="1:16" x14ac:dyDescent="0.25">
      <c r="A105" s="2"/>
      <c r="B105">
        <v>1400</v>
      </c>
      <c r="C105" s="3">
        <f>C$46/(Density_of_fuel__kg_mm3*C81)</f>
        <v>55.027175000000007</v>
      </c>
      <c r="D105" s="3">
        <f>D$46/(Density_of_fuel__kg_mm3*D81)</f>
        <v>62.97554499999999</v>
      </c>
      <c r="E105" s="3">
        <f>E$46/(Density_of_fuel__kg_mm3*E81)</f>
        <v>70.991849000000002</v>
      </c>
      <c r="F105" s="3">
        <f>F$46/(Density_of_fuel__kg_mm3*F81)</f>
        <v>73.980980000000002</v>
      </c>
      <c r="G105" s="3">
        <f>G$46/(Density_of_fuel__kg_mm3*G81)</f>
        <v>75.000001999999995</v>
      </c>
      <c r="H105" s="3">
        <f>H$46/(Density_of_fuel__kg_mm3*H81)</f>
        <v>87.975544999999997</v>
      </c>
      <c r="I105" s="3">
        <f>I$46/(Density_of_fuel__kg_mm3*I81)</f>
        <v>100.00000200000001</v>
      </c>
      <c r="J105" s="3">
        <f>J$46/(Density_of_fuel__kg_mm3*J81)</f>
        <v>113.99456799999999</v>
      </c>
      <c r="K105" s="3">
        <f>K$46/(Density_of_fuel__kg_mm3*K81)</f>
        <v>127.989133</v>
      </c>
      <c r="L105" s="3">
        <f>L$46/(Density_of_fuel__kg_mm3*L81)</f>
        <v>139.67391599999999</v>
      </c>
      <c r="M105" s="3">
        <f>M$46/(Density_of_fuel__kg_mm3*M81)</f>
        <v>144.97282899999996</v>
      </c>
      <c r="N105" s="3">
        <f>N$46/(Density_of_fuel__kg_mm3*N81)</f>
        <v>167.54858805119861</v>
      </c>
      <c r="O105" s="3">
        <f>O$46/(Density_of_fuel__kg_mm3*O81)</f>
        <v>186.91336696082615</v>
      </c>
      <c r="P105" s="3">
        <f>P$46/(Density_of_fuel__kg_mm3*P81)</f>
        <v>194.65927852467718</v>
      </c>
    </row>
    <row r="106" spans="1:16" x14ac:dyDescent="0.25">
      <c r="A106" s="2"/>
      <c r="B106">
        <v>1600</v>
      </c>
      <c r="C106" s="3">
        <f>C$46/(Density_of_fuel__kg_mm3*C82)</f>
        <v>55.027175000000007</v>
      </c>
      <c r="D106" s="3">
        <f>D$46/(Density_of_fuel__kg_mm3*D82)</f>
        <v>62.97554499999999</v>
      </c>
      <c r="E106" s="3">
        <f>E$46/(Density_of_fuel__kg_mm3*E82)</f>
        <v>70.991849000000002</v>
      </c>
      <c r="F106" s="3">
        <f>F$46/(Density_of_fuel__kg_mm3*F82)</f>
        <v>72.010871000000009</v>
      </c>
      <c r="G106" s="3">
        <f>G$46/(Density_of_fuel__kg_mm3*G82)</f>
        <v>73.029893000000001</v>
      </c>
      <c r="H106" s="3">
        <f>H$46/(Density_of_fuel__kg_mm3*H82)</f>
        <v>84.986414999999994</v>
      </c>
      <c r="I106" s="3">
        <f>I$46/(Density_of_fuel__kg_mm3*I82)</f>
        <v>94.972827999999993</v>
      </c>
      <c r="J106" s="3">
        <f>J$46/(Density_of_fuel__kg_mm3*J82)</f>
        <v>111.005437</v>
      </c>
      <c r="K106" s="3">
        <f>K$46/(Density_of_fuel__kg_mm3*K82)</f>
        <v>122.01087200000001</v>
      </c>
      <c r="L106" s="3">
        <f>L$46/(Density_of_fuel__kg_mm3*L82)</f>
        <v>137.97554600000001</v>
      </c>
      <c r="M106" s="3">
        <f>M$46/(Density_of_fuel__kg_mm3*M82)</f>
        <v>144.97282899999996</v>
      </c>
      <c r="N106" s="3">
        <f>N$46/(Density_of_fuel__kg_mm3*N82)</f>
        <v>167.54858805119861</v>
      </c>
      <c r="O106" s="3">
        <f>O$46/(Density_of_fuel__kg_mm3*O82)</f>
        <v>186.91336696082615</v>
      </c>
      <c r="P106" s="3">
        <f>P$46/(Density_of_fuel__kg_mm3*P82)</f>
        <v>194.65927852467718</v>
      </c>
    </row>
    <row r="107" spans="1:16" x14ac:dyDescent="0.25">
      <c r="A107" s="2"/>
      <c r="B107">
        <v>1800</v>
      </c>
      <c r="C107" s="3">
        <f>C$46/(Density_of_fuel__kg_mm3*C83)</f>
        <v>55.027175000000007</v>
      </c>
      <c r="D107" s="3">
        <f>D$46/(Density_of_fuel__kg_mm3*D83)</f>
        <v>62.024458000000003</v>
      </c>
      <c r="E107" s="3">
        <f>E$46/(Density_of_fuel__kg_mm3*E83)</f>
        <v>68.002718999999999</v>
      </c>
      <c r="F107" s="3">
        <f>F$46/(Density_of_fuel__kg_mm3*F83)</f>
        <v>69.972828000000007</v>
      </c>
      <c r="G107" s="3">
        <f>G$46/(Density_of_fuel__kg_mm3*G83)</f>
        <v>75.000001999999995</v>
      </c>
      <c r="H107" s="3">
        <f>H$46/(Density_of_fuel__kg_mm3*H83)</f>
        <v>83.016306000000014</v>
      </c>
      <c r="I107" s="3">
        <f>I$46/(Density_of_fuel__kg_mm3*I83)</f>
        <v>91.983698000000004</v>
      </c>
      <c r="J107" s="3">
        <f>J$46/(Density_of_fuel__kg_mm3*J83)</f>
        <v>101.970111</v>
      </c>
      <c r="K107" s="3">
        <f>K$46/(Density_of_fuel__kg_mm3*K83)</f>
        <v>119.021742</v>
      </c>
      <c r="L107" s="3">
        <f>L$46/(Density_of_fuel__kg_mm3*L83)</f>
        <v>129.00815499999999</v>
      </c>
      <c r="M107" s="3">
        <f>M$46/(Density_of_fuel__kg_mm3*M83)</f>
        <v>144.97282899999996</v>
      </c>
      <c r="N107" s="3">
        <f>N$46/(Density_of_fuel__kg_mm3*N83)</f>
        <v>167.54858805119861</v>
      </c>
      <c r="O107" s="3">
        <f>O$46/(Density_of_fuel__kg_mm3*O83)</f>
        <v>186.91336696082615</v>
      </c>
      <c r="P107" s="3">
        <f>P$46/(Density_of_fuel__kg_mm3*P83)</f>
        <v>194.65927852467718</v>
      </c>
    </row>
    <row r="108" spans="1:16" x14ac:dyDescent="0.25">
      <c r="A108" s="2"/>
      <c r="B108">
        <v>2000</v>
      </c>
      <c r="C108" s="3">
        <f>C$46/(Density_of_fuel__kg_mm3*C84)</f>
        <v>51.359914593433224</v>
      </c>
      <c r="D108" s="3">
        <f>D$46/(Density_of_fuel__kg_mm3*D84)</f>
        <v>53.296392484395987</v>
      </c>
      <c r="E108" s="3">
        <f>E$46/(Density_of_fuel__kg_mm3*E84)</f>
        <v>59.986413999999996</v>
      </c>
      <c r="F108" s="3">
        <f>F$46/(Density_of_fuel__kg_mm3*F84)</f>
        <v>65.013588000000013</v>
      </c>
      <c r="G108" s="3">
        <f>G$46/(Density_of_fuel__kg_mm3*G84)</f>
        <v>69.972828000000007</v>
      </c>
      <c r="H108" s="3">
        <f>H$46/(Density_of_fuel__kg_mm3*H84)</f>
        <v>81.997283999999993</v>
      </c>
      <c r="I108" s="3">
        <f>I$46/(Density_of_fuel__kg_mm3*I84)</f>
        <v>91.032611000000003</v>
      </c>
      <c r="J108" s="3">
        <f>J$46/(Density_of_fuel__kg_mm3*J84)</f>
        <v>101.019024</v>
      </c>
      <c r="K108" s="3">
        <f>K$46/(Density_of_fuel__kg_mm3*K84)</f>
        <v>116.032611</v>
      </c>
      <c r="L108" s="3">
        <f>L$46/(Density_of_fuel__kg_mm3*L84)</f>
        <v>127.26984791917327</v>
      </c>
      <c r="M108" s="3">
        <f>M$46/(Density_of_fuel__kg_mm3*M84)</f>
        <v>144.97282899999996</v>
      </c>
      <c r="N108" s="3">
        <f>N$46/(Density_of_fuel__kg_mm3*N84)</f>
        <v>167.54858805119861</v>
      </c>
      <c r="O108" s="3">
        <f>O$46/(Density_of_fuel__kg_mm3*O84)</f>
        <v>186.91336696082615</v>
      </c>
      <c r="P108" s="3">
        <f>P$46/(Density_of_fuel__kg_mm3*P84)</f>
        <v>194.65927852467718</v>
      </c>
    </row>
    <row r="109" spans="1:16" x14ac:dyDescent="0.25">
      <c r="A109" s="2"/>
      <c r="B109">
        <v>2200</v>
      </c>
      <c r="C109" s="3">
        <f>C$46/(Density_of_fuel__kg_mm3*C85)</f>
        <v>51.359914593433224</v>
      </c>
      <c r="D109" s="3">
        <f>D$46/(Density_of_fuel__kg_mm3*D85)</f>
        <v>53.296392484395987</v>
      </c>
      <c r="E109" s="3">
        <f>E$46/(Density_of_fuel__kg_mm3*E85)</f>
        <v>55.232870375358743</v>
      </c>
      <c r="F109" s="3">
        <f>F$46/(Density_of_fuel__kg_mm3*F85)</f>
        <v>57.26902299999999</v>
      </c>
      <c r="G109" s="3">
        <f>G$46/(Density_of_fuel__kg_mm3*G85)</f>
        <v>66.983697000000006</v>
      </c>
      <c r="H109" s="3">
        <f>H$46/(Density_of_fuel__kg_mm3*H85)</f>
        <v>80.027176000000011</v>
      </c>
      <c r="I109" s="3">
        <f>I$46/(Density_of_fuel__kg_mm3*I85)</f>
        <v>90.01358900000001</v>
      </c>
      <c r="J109" s="3">
        <f>J$46/(Density_of_fuel__kg_mm3*J85)</f>
        <v>100.00000200000001</v>
      </c>
      <c r="K109" s="3">
        <f>K$46/(Density_of_fuel__kg_mm3*K85)</f>
        <v>113.99456799999999</v>
      </c>
      <c r="L109" s="3">
        <f>L$46/(Density_of_fuel__kg_mm3*L85)</f>
        <v>127.26984791917327</v>
      </c>
      <c r="M109" s="3">
        <f>M$46/(Density_of_fuel__kg_mm3*M85)</f>
        <v>144.97282899999996</v>
      </c>
      <c r="N109" s="3">
        <f>N$46/(Density_of_fuel__kg_mm3*N85)</f>
        <v>167.54858805119861</v>
      </c>
      <c r="O109" s="3">
        <f>O$46/(Density_of_fuel__kg_mm3*O85)</f>
        <v>186.91336696082615</v>
      </c>
      <c r="P109" s="3">
        <f>P$46/(Density_of_fuel__kg_mm3*P85)</f>
        <v>194.65927852467718</v>
      </c>
    </row>
    <row r="110" spans="1:16" x14ac:dyDescent="0.25">
      <c r="A110" s="2"/>
      <c r="B110">
        <v>2400</v>
      </c>
      <c r="C110" s="3">
        <f>C$46/(Density_of_fuel__kg_mm3*C86)</f>
        <v>51.359914593433224</v>
      </c>
      <c r="D110" s="3">
        <f>D$46/(Density_of_fuel__kg_mm3*D86)</f>
        <v>53.296392484395987</v>
      </c>
      <c r="E110" s="3">
        <f>E$46/(Density_of_fuel__kg_mm3*E86)</f>
        <v>55.232870375358743</v>
      </c>
      <c r="F110" s="3">
        <f>F$46/(Density_of_fuel__kg_mm3*F86)</f>
        <v>57.26902299999999</v>
      </c>
      <c r="G110" s="3">
        <f>G$46/(Density_of_fuel__kg_mm3*G86)</f>
        <v>62.567935999999996</v>
      </c>
      <c r="H110" s="3">
        <f>H$46/(Density_of_fuel__kg_mm3*H86)</f>
        <v>75.000001999999995</v>
      </c>
      <c r="I110" s="3">
        <f>I$46/(Density_of_fuel__kg_mm3*I86)</f>
        <v>87.975544999999997</v>
      </c>
      <c r="J110" s="3">
        <f>J$46/(Density_of_fuel__kg_mm3*J86)</f>
        <v>97.010872000000006</v>
      </c>
      <c r="K110" s="3">
        <f>K$46/(Density_of_fuel__kg_mm3*K86)</f>
        <v>112.50000199999999</v>
      </c>
      <c r="L110" s="3">
        <f>L$46/(Density_of_fuel__kg_mm3*L86)</f>
        <v>127.26984791917327</v>
      </c>
      <c r="M110" s="3">
        <f>M$46/(Density_of_fuel__kg_mm3*M86)</f>
        <v>144.97282899999996</v>
      </c>
      <c r="N110" s="3">
        <f>N$46/(Density_of_fuel__kg_mm3*N86)</f>
        <v>167.54858805119861</v>
      </c>
      <c r="O110" s="3">
        <f>O$46/(Density_of_fuel__kg_mm3*O86)</f>
        <v>186.91336696082615</v>
      </c>
      <c r="P110" s="3">
        <f>P$46/(Density_of_fuel__kg_mm3*P86)</f>
        <v>194.65927852467718</v>
      </c>
    </row>
    <row r="111" spans="1:16" x14ac:dyDescent="0.25">
      <c r="A111" s="2"/>
      <c r="B111">
        <v>2500</v>
      </c>
      <c r="C111" s="3">
        <f>C$46/(Density_of_fuel__kg_mm3*C87)</f>
        <v>51.359914593433224</v>
      </c>
      <c r="D111" s="3">
        <f>D$46/(Density_of_fuel__kg_mm3*D87)</f>
        <v>53.296392484395987</v>
      </c>
      <c r="E111" s="3">
        <f>E$46/(Density_of_fuel__kg_mm3*E87)</f>
        <v>55.232870375358743</v>
      </c>
      <c r="F111" s="3">
        <f>F$46/(Density_of_fuel__kg_mm3*F87)</f>
        <v>57.169348266321492</v>
      </c>
      <c r="G111" s="3">
        <f>G$46/(Density_of_fuel__kg_mm3*G87)</f>
        <v>61.042304048246997</v>
      </c>
      <c r="H111" s="3">
        <f>H$46/(Density_of_fuel__kg_mm3*H87)</f>
        <v>70.337397924868242</v>
      </c>
      <c r="I111" s="3">
        <f>I$46/(Density_of_fuel__kg_mm3*I87)</f>
        <v>83.016306000000014</v>
      </c>
      <c r="J111" s="3">
        <f>J$46/(Density_of_fuel__kg_mm3*J87)</f>
        <v>94.972828000000007</v>
      </c>
      <c r="K111" s="3">
        <f>K$46/(Density_of_fuel__kg_mm3*K87)</f>
        <v>112.02445900000001</v>
      </c>
      <c r="L111" s="3">
        <f>L$46/(Density_of_fuel__kg_mm3*L87)</f>
        <v>127.26984791917327</v>
      </c>
      <c r="M111" s="3">
        <f>M$46/(Density_of_fuel__kg_mm3*M87)</f>
        <v>144.97282899999996</v>
      </c>
      <c r="N111" s="3">
        <f>N$46/(Density_of_fuel__kg_mm3*N87)</f>
        <v>167.54858805119861</v>
      </c>
      <c r="O111" s="3">
        <f>O$46/(Density_of_fuel__kg_mm3*O87)</f>
        <v>186.91336696082615</v>
      </c>
      <c r="P111" s="3">
        <f>P$46/(Density_of_fuel__kg_mm3*P87)</f>
        <v>194.65927852467718</v>
      </c>
    </row>
    <row r="112" spans="1:16" x14ac:dyDescent="0.25">
      <c r="A112" s="2"/>
      <c r="B112">
        <v>2600</v>
      </c>
      <c r="C112" s="3">
        <f>C$46/(Density_of_fuel__kg_mm3*C88)</f>
        <v>51.359914593433224</v>
      </c>
      <c r="D112" s="3">
        <f>D$46/(Density_of_fuel__kg_mm3*D88)</f>
        <v>53.296392484395987</v>
      </c>
      <c r="E112" s="3">
        <f>E$46/(Density_of_fuel__kg_mm3*E88)</f>
        <v>55.232870375358743</v>
      </c>
      <c r="F112" s="3">
        <f>F$46/(Density_of_fuel__kg_mm3*F88)</f>
        <v>57.169348266321492</v>
      </c>
      <c r="G112" s="3">
        <f>G$46/(Density_of_fuel__kg_mm3*G88)</f>
        <v>61.042304048246997</v>
      </c>
      <c r="H112" s="3">
        <f>H$46/(Density_of_fuel__kg_mm3*H88)</f>
        <v>70.337397924868242</v>
      </c>
      <c r="I112" s="3">
        <f>I$46/(Density_of_fuel__kg_mm3*I88)</f>
        <v>80.019787379682015</v>
      </c>
      <c r="J112" s="3">
        <f>J$46/(Density_of_fuel__kg_mm3*J88)</f>
        <v>89.314881256303252</v>
      </c>
      <c r="K112" s="3">
        <f>K$46/(Density_of_fuel__kg_mm3*K88)</f>
        <v>111.00543700000001</v>
      </c>
      <c r="L112" s="3">
        <f>L$46/(Density_of_fuel__kg_mm3*L88)</f>
        <v>127.26984791917327</v>
      </c>
      <c r="M112" s="3">
        <f>M$46/(Density_of_fuel__kg_mm3*M88)</f>
        <v>144.97282899999996</v>
      </c>
      <c r="N112" s="3">
        <f>N$46/(Density_of_fuel__kg_mm3*N88)</f>
        <v>167.54858805119861</v>
      </c>
      <c r="O112" s="3">
        <f>O$46/(Density_of_fuel__kg_mm3*O88)</f>
        <v>186.91336696082615</v>
      </c>
      <c r="P112" s="3">
        <f>P$46/(Density_of_fuel__kg_mm3*P88)</f>
        <v>194.65927852467718</v>
      </c>
    </row>
    <row r="113" spans="1:16" x14ac:dyDescent="0.25">
      <c r="A113" s="2"/>
      <c r="B113">
        <v>2700</v>
      </c>
      <c r="C113" s="3">
        <f>C$46/(Density_of_fuel__kg_mm3*C89)</f>
        <v>51.359914593433224</v>
      </c>
      <c r="D113" s="3">
        <f>D$46/(Density_of_fuel__kg_mm3*D89)</f>
        <v>53.296392484395987</v>
      </c>
      <c r="E113" s="3">
        <f>E$46/(Density_of_fuel__kg_mm3*E89)</f>
        <v>55.232870375358743</v>
      </c>
      <c r="F113" s="3">
        <f>F$46/(Density_of_fuel__kg_mm3*F89)</f>
        <v>57.169348266321492</v>
      </c>
      <c r="G113" s="3">
        <f>G$46/(Density_of_fuel__kg_mm3*G89)</f>
        <v>61.042304048246997</v>
      </c>
      <c r="H113" s="3">
        <f>H$46/(Density_of_fuel__kg_mm3*H89)</f>
        <v>70.337397924868242</v>
      </c>
      <c r="I113" s="3">
        <f>I$46/(Density_of_fuel__kg_mm3*I89)</f>
        <v>80.019787379682015</v>
      </c>
      <c r="J113" s="3">
        <f>J$46/(Density_of_fuel__kg_mm3*J89)</f>
        <v>89.314881256303252</v>
      </c>
      <c r="K113" s="3">
        <f>K$46/(Density_of_fuel__kg_mm3*K89)</f>
        <v>108.29236458773826</v>
      </c>
      <c r="L113" s="3">
        <f>L$46/(Density_of_fuel__kg_mm3*L89)</f>
        <v>127.26984791917327</v>
      </c>
      <c r="M113" s="3">
        <f>M$46/(Density_of_fuel__kg_mm3*M89)</f>
        <v>144.97282899999996</v>
      </c>
      <c r="N113" s="3">
        <f>N$46/(Density_of_fuel__kg_mm3*N89)</f>
        <v>167.54858805119861</v>
      </c>
      <c r="O113" s="3">
        <f>O$46/(Density_of_fuel__kg_mm3*O89)</f>
        <v>186.91336696082615</v>
      </c>
      <c r="P113" s="3">
        <f>P$46/(Density_of_fuel__kg_mm3*P89)</f>
        <v>194.65927852467718</v>
      </c>
    </row>
    <row r="114" spans="1:16" x14ac:dyDescent="0.25">
      <c r="A114" s="2"/>
      <c r="B114">
        <v>2800</v>
      </c>
      <c r="C114" s="3">
        <f>C$46/(Density_of_fuel__kg_mm3*C90)</f>
        <v>51.359914593433224</v>
      </c>
      <c r="D114" s="3">
        <f>D$46/(Density_of_fuel__kg_mm3*D90)</f>
        <v>53.296392484395987</v>
      </c>
      <c r="E114" s="3">
        <f>E$46/(Density_of_fuel__kg_mm3*E90)</f>
        <v>55.232870375358743</v>
      </c>
      <c r="F114" s="3">
        <f>F$46/(Density_of_fuel__kg_mm3*F90)</f>
        <v>57.169348266321492</v>
      </c>
      <c r="G114" s="3">
        <f>G$46/(Density_of_fuel__kg_mm3*G90)</f>
        <v>61.042304048246997</v>
      </c>
      <c r="H114" s="3">
        <f>H$46/(Density_of_fuel__kg_mm3*H90)</f>
        <v>70.337397924868242</v>
      </c>
      <c r="I114" s="3">
        <f>I$46/(Density_of_fuel__kg_mm3*I90)</f>
        <v>80.019787379682015</v>
      </c>
      <c r="J114" s="3">
        <f>J$46/(Density_of_fuel__kg_mm3*J90)</f>
        <v>89.314881256303252</v>
      </c>
      <c r="K114" s="3">
        <f>K$46/(Density_of_fuel__kg_mm3*K90)</f>
        <v>108.29236458773826</v>
      </c>
      <c r="L114" s="3">
        <f>L$46/(Density_of_fuel__kg_mm3*L90)</f>
        <v>127.26984791917327</v>
      </c>
      <c r="M114" s="3">
        <f>M$46/(Density_of_fuel__kg_mm3*M90)</f>
        <v>144.97282899999996</v>
      </c>
      <c r="N114" s="3">
        <f>N$46/(Density_of_fuel__kg_mm3*N90)</f>
        <v>167.54858805119861</v>
      </c>
      <c r="O114" s="3">
        <f>O$46/(Density_of_fuel__kg_mm3*O90)</f>
        <v>186.91336696082615</v>
      </c>
      <c r="P114" s="3">
        <f>P$46/(Density_of_fuel__kg_mm3*P90)</f>
        <v>194.65927852467718</v>
      </c>
    </row>
    <row r="115" spans="1:16" x14ac:dyDescent="0.25">
      <c r="A115" s="2"/>
      <c r="B115">
        <v>3000</v>
      </c>
      <c r="C115" s="3">
        <f>C$46/(Density_of_fuel__kg_mm3*C91)</f>
        <v>51.359914593433224</v>
      </c>
      <c r="D115" s="3">
        <f>D$46/(Density_of_fuel__kg_mm3*D91)</f>
        <v>53.296392484395987</v>
      </c>
      <c r="E115" s="3">
        <f>E$46/(Density_of_fuel__kg_mm3*E91)</f>
        <v>55.232870375358743</v>
      </c>
      <c r="F115" s="3">
        <f>F$46/(Density_of_fuel__kg_mm3*F91)</f>
        <v>57.169348266321492</v>
      </c>
      <c r="G115" s="3">
        <f>G$46/(Density_of_fuel__kg_mm3*G91)</f>
        <v>61.042304048246997</v>
      </c>
      <c r="H115" s="3">
        <f>H$46/(Density_of_fuel__kg_mm3*H91)</f>
        <v>70.337397924868242</v>
      </c>
      <c r="I115" s="3">
        <f>I$46/(Density_of_fuel__kg_mm3*I91)</f>
        <v>80.019787379682015</v>
      </c>
      <c r="J115" s="3">
        <f>J$46/(Density_of_fuel__kg_mm3*J91)</f>
        <v>89.314881256303252</v>
      </c>
      <c r="K115" s="3">
        <f>K$46/(Density_of_fuel__kg_mm3*K91)</f>
        <v>108.29236458773826</v>
      </c>
      <c r="L115" s="3">
        <f>L$46/(Density_of_fuel__kg_mm3*L91)</f>
        <v>127.26984791917327</v>
      </c>
      <c r="M115" s="3">
        <f>M$46/(Density_of_fuel__kg_mm3*M91)</f>
        <v>144.97282899999996</v>
      </c>
      <c r="N115" s="3">
        <f>N$46/(Density_of_fuel__kg_mm3*N91)</f>
        <v>167.54858805119861</v>
      </c>
      <c r="O115" s="3">
        <f>O$46/(Density_of_fuel__kg_mm3*O91)</f>
        <v>186.91336696082615</v>
      </c>
      <c r="P115" s="3">
        <f>P$46/(Density_of_fuel__kg_mm3*P91)</f>
        <v>194.65927852467718</v>
      </c>
    </row>
    <row r="116" spans="1:16" x14ac:dyDescent="0.25">
      <c r="A116" s="2"/>
      <c r="B116">
        <v>3250</v>
      </c>
      <c r="C116" s="3">
        <f>C$46/(Density_of_fuel__kg_mm3*C92)</f>
        <v>51.359914593433224</v>
      </c>
      <c r="D116" s="3">
        <f>D$46/(Density_of_fuel__kg_mm3*D92)</f>
        <v>53.296392484395987</v>
      </c>
      <c r="E116" s="3">
        <f>E$46/(Density_of_fuel__kg_mm3*E92)</f>
        <v>55.232870375358743</v>
      </c>
      <c r="F116" s="3">
        <f>F$46/(Density_of_fuel__kg_mm3*F92)</f>
        <v>57.169348266321492</v>
      </c>
      <c r="G116" s="3">
        <f>G$46/(Density_of_fuel__kg_mm3*G92)</f>
        <v>61.042304048246997</v>
      </c>
      <c r="H116" s="3">
        <f>H$46/(Density_of_fuel__kg_mm3*H92)</f>
        <v>70.337397924868242</v>
      </c>
      <c r="I116" s="3">
        <f>I$46/(Density_of_fuel__kg_mm3*I92)</f>
        <v>80.019787379682015</v>
      </c>
      <c r="J116" s="3">
        <f>J$46/(Density_of_fuel__kg_mm3*J92)</f>
        <v>89.314881256303252</v>
      </c>
      <c r="K116" s="3">
        <f>K$46/(Density_of_fuel__kg_mm3*K92)</f>
        <v>108.29236458773826</v>
      </c>
      <c r="L116" s="3">
        <f>L$46/(Density_of_fuel__kg_mm3*L92)</f>
        <v>127.26984791917327</v>
      </c>
      <c r="M116" s="3">
        <f>M$46/(Density_of_fuel__kg_mm3*M92)</f>
        <v>144.97282899999996</v>
      </c>
      <c r="N116" s="3">
        <f>N$46/(Density_of_fuel__kg_mm3*N92)</f>
        <v>167.54858805119861</v>
      </c>
      <c r="O116" s="3">
        <f>O$46/(Density_of_fuel__kg_mm3*O92)</f>
        <v>186.91336696082615</v>
      </c>
      <c r="P116" s="3">
        <f>P$46/(Density_of_fuel__kg_mm3*P92)</f>
        <v>194.65927852467718</v>
      </c>
    </row>
    <row r="117" spans="1:16" x14ac:dyDescent="0.25">
      <c r="A117" s="2"/>
      <c r="B117">
        <v>3800</v>
      </c>
      <c r="C117" s="3">
        <f>C$46/(Density_of_fuel__kg_mm3*C93)</f>
        <v>51.359914593433224</v>
      </c>
      <c r="D117" s="3">
        <f>D$46/(Density_of_fuel__kg_mm3*D93)</f>
        <v>53.296392484395987</v>
      </c>
      <c r="E117" s="3">
        <f>E$46/(Density_of_fuel__kg_mm3*E93)</f>
        <v>55.232870375358743</v>
      </c>
      <c r="F117" s="3">
        <f>F$46/(Density_of_fuel__kg_mm3*F93)</f>
        <v>57.169348266321492</v>
      </c>
      <c r="G117" s="3">
        <f>G$46/(Density_of_fuel__kg_mm3*G93)</f>
        <v>61.042304048246997</v>
      </c>
      <c r="H117" s="3">
        <f>H$46/(Density_of_fuel__kg_mm3*H93)</f>
        <v>70.337397924868242</v>
      </c>
      <c r="I117" s="3">
        <f>I$46/(Density_of_fuel__kg_mm3*I93)</f>
        <v>80.019787379682015</v>
      </c>
      <c r="J117" s="3">
        <f>J$46/(Density_of_fuel__kg_mm3*J93)</f>
        <v>89.314881256303252</v>
      </c>
      <c r="K117" s="3">
        <f>K$46/(Density_of_fuel__kg_mm3*K93)</f>
        <v>108.29236458773826</v>
      </c>
      <c r="L117" s="3">
        <f>L$46/(Density_of_fuel__kg_mm3*L93)</f>
        <v>127.26984791917327</v>
      </c>
      <c r="M117" s="3">
        <f>M$46/(Density_of_fuel__kg_mm3*M93)</f>
        <v>135.01575948302428</v>
      </c>
      <c r="N117" s="3">
        <f>N$46/(Density_of_fuel__kg_mm3*N93)</f>
        <v>167.54858805119861</v>
      </c>
      <c r="O117" s="3">
        <f>O$46/(Density_of_fuel__kg_mm3*O93)</f>
        <v>186.91336696082615</v>
      </c>
      <c r="P117" s="3">
        <f>P$46/(Density_of_fuel__kg_mm3*P93)</f>
        <v>194.65927852467718</v>
      </c>
    </row>
    <row r="118" spans="1:16" x14ac:dyDescent="0.25">
      <c r="A118" s="2"/>
      <c r="B118">
        <v>4200</v>
      </c>
      <c r="C118" s="3">
        <f>C$46/(Density_of_fuel__kg_mm3*C94)</f>
        <v>51.359914593433224</v>
      </c>
      <c r="D118" s="3">
        <f>D$46/(Density_of_fuel__kg_mm3*D94)</f>
        <v>53.296392484395987</v>
      </c>
      <c r="E118" s="3">
        <f>E$46/(Density_of_fuel__kg_mm3*E94)</f>
        <v>55.232870375358743</v>
      </c>
      <c r="F118" s="3">
        <f>F$46/(Density_of_fuel__kg_mm3*F94)</f>
        <v>57.169348266321492</v>
      </c>
      <c r="G118" s="3">
        <f>G$46/(Density_of_fuel__kg_mm3*G94)</f>
        <v>61.042304048246997</v>
      </c>
      <c r="H118" s="3">
        <f>H$46/(Density_of_fuel__kg_mm3*H94)</f>
        <v>70.337397924868242</v>
      </c>
      <c r="I118" s="3">
        <f>I$46/(Density_of_fuel__kg_mm3*I94)</f>
        <v>80.019787379682015</v>
      </c>
      <c r="J118" s="3">
        <f>J$46/(Density_of_fuel__kg_mm3*J94)</f>
        <v>89.314881256303252</v>
      </c>
      <c r="K118" s="3">
        <f>K$46/(Density_of_fuel__kg_mm3*K94)</f>
        <v>108.29236458773826</v>
      </c>
      <c r="L118" s="3">
        <f>L$46/(Density_of_fuel__kg_mm3*L94)</f>
        <v>127.26984791917327</v>
      </c>
      <c r="M118" s="3">
        <f>M$46/(Density_of_fuel__kg_mm3*M94)</f>
        <v>135.01575948302428</v>
      </c>
      <c r="N118" s="3">
        <f>N$46/(Density_of_fuel__kg_mm3*N94)</f>
        <v>167.54858805119861</v>
      </c>
      <c r="O118" s="3">
        <f>O$46/(Density_of_fuel__kg_mm3*O94)</f>
        <v>186.91336696082615</v>
      </c>
      <c r="P118" s="3">
        <f>P$46/(Density_of_fuel__kg_mm3*P94)</f>
        <v>194.65927852467718</v>
      </c>
    </row>
  </sheetData>
  <mergeCells count="15">
    <mergeCell ref="A39:B46"/>
    <mergeCell ref="A96:B97"/>
    <mergeCell ref="C96:P96"/>
    <mergeCell ref="A98:A118"/>
    <mergeCell ref="A72:B73"/>
    <mergeCell ref="C72:P72"/>
    <mergeCell ref="A74:A94"/>
    <mergeCell ref="C1:P1"/>
    <mergeCell ref="A3:A23"/>
    <mergeCell ref="A1:B2"/>
    <mergeCell ref="C39:P39"/>
    <mergeCell ref="A47:A67"/>
    <mergeCell ref="C41:P41"/>
    <mergeCell ref="C43:P43"/>
    <mergeCell ref="C45:P45"/>
  </mergeCells>
  <conditionalFormatting sqref="C3: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P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P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:P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BARO__inHg</vt:lpstr>
      <vt:lpstr>BARO__Pa</vt:lpstr>
      <vt:lpstr>BASE_air_density__kg_m³</vt:lpstr>
      <vt:lpstr>Charge_Temp__°F</vt:lpstr>
      <vt:lpstr>Charge_Temp__K</vt:lpstr>
      <vt:lpstr>Density_of_fuel__kg_L</vt:lpstr>
      <vt:lpstr>Density_of_fuel__kg_mm3</vt:lpstr>
      <vt:lpstr>Engine_Displacement__L</vt:lpstr>
      <vt:lpstr>Number_of_cylinders</vt:lpstr>
      <vt:lpstr>specific_gas_constant_dry_air___J__kg·K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2018-11-02T00:52:58Z</dcterms:created>
  <dcterms:modified xsi:type="dcterms:W3CDTF">2018-11-02T03:29:45Z</dcterms:modified>
</cp:coreProperties>
</file>